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btassoc.sharepoint.com/sites/28430/Shared Documents/General/Key Category Assessment/Deliverables/12. 12-03-24/"/>
    </mc:Choice>
  </mc:AlternateContent>
  <xr:revisionPtr revIDLastSave="1089" documentId="8_{B42F3435-B1DF-4189-B1A3-A0D1D6FB2925}" xr6:coauthVersionLast="47" xr6:coauthVersionMax="47" xr10:uidLastSave="{4B3C0116-C1F2-4BDE-8863-675F7AA238E7}"/>
  <workbookProtection workbookAlgorithmName="SHA-512" workbookHashValue="GFOceqFUUunMKqZonlT3hQkYLmETXL3sEYyDTL8/1kwGlBfEv0uqdn3+4xffrNVqWJ1OocRNpF9UpN7yJ+M1ZQ==" workbookSaltValue="RaLbuPb0quTTKcapxdDgzg==" workbookSpinCount="100000" lockStructure="1"/>
  <bookViews>
    <workbookView xWindow="-108" yWindow="-108" windowWidth="23256" windowHeight="12576" xr2:uid="{EC3A2298-98F0-4AD8-86C5-236FF2297505}"/>
  </bookViews>
  <sheets>
    <sheet name="Data Entry" sheetId="1" r:id="rId1"/>
    <sheet name="GWP" sheetId="3" r:id="rId2"/>
    <sheet name="IPCC Codes" sheetId="4" r:id="rId3"/>
    <sheet name="Dropdown" sheetId="2" state="hidden" r:id="rId4"/>
  </sheets>
  <definedNames>
    <definedName name="GWP" localSheetId="0">GWP!$B$10:$C$39</definedName>
    <definedName name="GWP_2006" localSheetId="0">GWP!$E$10:$F$39</definedName>
    <definedName name="_xlnm.Print_Area" localSheetId="0">'Data Entry'!$B:$L</definedName>
    <definedName name="_xlnm.Print_Area" localSheetId="2">'IPCC Codes'!$B$1:$G$237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2" i="1" l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364" i="1"/>
  <c r="H364" i="1"/>
  <c r="G126" i="1"/>
  <c r="H126" i="1"/>
  <c r="G81" i="1"/>
  <c r="H81" i="1"/>
  <c r="G57" i="1"/>
  <c r="H57" i="1"/>
  <c r="G36" i="1"/>
  <c r="H36" i="1"/>
  <c r="A36" i="1"/>
  <c r="A57" i="1"/>
  <c r="A81" i="1"/>
  <c r="A82" i="1"/>
  <c r="A126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A199" i="1"/>
  <c r="A200" i="1"/>
  <c r="A201" i="1"/>
  <c r="A202" i="1"/>
  <c r="A203" i="1"/>
  <c r="A204" i="1"/>
  <c r="A205" i="1"/>
  <c r="A206" i="1"/>
  <c r="A207" i="1"/>
  <c r="A20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05" i="1"/>
  <c r="G105" i="1"/>
  <c r="H105" i="1"/>
  <c r="A92" i="1" l="1"/>
  <c r="A93" i="1"/>
  <c r="A94" i="1"/>
  <c r="A95" i="1"/>
  <c r="A96" i="1"/>
  <c r="A97" i="1"/>
  <c r="A98" i="1"/>
  <c r="A593" i="1"/>
  <c r="A594" i="1"/>
  <c r="A595" i="1"/>
  <c r="A596" i="1"/>
  <c r="A597" i="1"/>
  <c r="A556" i="1"/>
  <c r="A557" i="1"/>
  <c r="A558" i="1"/>
  <c r="A559" i="1"/>
  <c r="A560" i="1"/>
  <c r="A561" i="1"/>
  <c r="A364" i="1"/>
  <c r="A609" i="1" l="1"/>
  <c r="A610" i="1"/>
  <c r="A427" i="1"/>
  <c r="G427" i="1"/>
  <c r="H427" i="1"/>
  <c r="A409" i="1"/>
  <c r="A410" i="1"/>
  <c r="G409" i="1"/>
  <c r="H409" i="1"/>
  <c r="G410" i="1"/>
  <c r="H410" i="1"/>
  <c r="A254" i="1" l="1"/>
  <c r="A278" i="1"/>
  <c r="A274" i="1"/>
  <c r="A270" i="1"/>
  <c r="A269" i="1"/>
  <c r="A268" i="1"/>
  <c r="A267" i="1"/>
  <c r="A266" i="1"/>
  <c r="A264" i="1"/>
  <c r="A262" i="1"/>
  <c r="A260" i="1"/>
  <c r="A252" i="1"/>
  <c r="A243" i="1"/>
  <c r="A239" i="1"/>
  <c r="H277" i="1"/>
  <c r="G277" i="1"/>
  <c r="H276" i="1"/>
  <c r="G276" i="1"/>
  <c r="H275" i="1"/>
  <c r="G275" i="1"/>
  <c r="H273" i="1"/>
  <c r="G273" i="1"/>
  <c r="H272" i="1"/>
  <c r="G272" i="1"/>
  <c r="H271" i="1"/>
  <c r="G271" i="1"/>
  <c r="H265" i="1"/>
  <c r="G265" i="1"/>
  <c r="H261" i="1"/>
  <c r="G261" i="1"/>
  <c r="H259" i="1"/>
  <c r="G259" i="1"/>
  <c r="H258" i="1"/>
  <c r="G258" i="1"/>
  <c r="H257" i="1"/>
  <c r="G257" i="1"/>
  <c r="H256" i="1"/>
  <c r="G256" i="1"/>
  <c r="H255" i="1"/>
  <c r="G255" i="1"/>
  <c r="H253" i="1"/>
  <c r="G253" i="1"/>
  <c r="H251" i="1"/>
  <c r="G251" i="1"/>
  <c r="H250" i="1"/>
  <c r="G250" i="1"/>
  <c r="H249" i="1"/>
  <c r="G249" i="1"/>
  <c r="H248" i="1"/>
  <c r="G248" i="1"/>
  <c r="H247" i="1"/>
  <c r="G247" i="1"/>
  <c r="H242" i="1"/>
  <c r="G242" i="1"/>
  <c r="H241" i="1"/>
  <c r="G241" i="1"/>
  <c r="H240" i="1"/>
  <c r="G240" i="1"/>
  <c r="G224" i="1"/>
  <c r="G225" i="1"/>
  <c r="G229" i="1"/>
  <c r="G230" i="1"/>
  <c r="G231" i="1"/>
  <c r="G232" i="1"/>
  <c r="G233" i="1"/>
  <c r="G234" i="1"/>
  <c r="G235" i="1"/>
  <c r="G236" i="1"/>
  <c r="G237" i="1"/>
  <c r="G238" i="1"/>
  <c r="G223" i="1"/>
  <c r="A221" i="1"/>
  <c r="H221" i="1"/>
  <c r="A223" i="1"/>
  <c r="A224" i="1"/>
  <c r="A225" i="1"/>
  <c r="G19" i="1"/>
  <c r="A22" i="1"/>
  <c r="H224" i="1"/>
  <c r="H223" i="1"/>
  <c r="H365" i="1"/>
  <c r="H278" i="1" s="1"/>
  <c r="G365" i="1"/>
  <c r="H362" i="1"/>
  <c r="H363" i="1"/>
  <c r="G363" i="1"/>
  <c r="H361" i="1"/>
  <c r="H360" i="1"/>
  <c r="G361" i="1"/>
  <c r="G360" i="1"/>
  <c r="H355" i="1"/>
  <c r="H356" i="1"/>
  <c r="H357" i="1"/>
  <c r="H358" i="1"/>
  <c r="H359" i="1"/>
  <c r="G355" i="1"/>
  <c r="G356" i="1"/>
  <c r="G357" i="1"/>
  <c r="G358" i="1"/>
  <c r="G359" i="1"/>
  <c r="H351" i="1"/>
  <c r="H352" i="1"/>
  <c r="H353" i="1"/>
  <c r="H354" i="1"/>
  <c r="G352" i="1"/>
  <c r="G353" i="1"/>
  <c r="G354" i="1"/>
  <c r="H346" i="1"/>
  <c r="H347" i="1"/>
  <c r="H348" i="1"/>
  <c r="H349" i="1"/>
  <c r="H350" i="1"/>
  <c r="G346" i="1"/>
  <c r="G347" i="1"/>
  <c r="G348" i="1"/>
  <c r="G349" i="1"/>
  <c r="G350" i="1"/>
  <c r="H342" i="1"/>
  <c r="H343" i="1"/>
  <c r="H344" i="1"/>
  <c r="H345" i="1"/>
  <c r="G343" i="1"/>
  <c r="G344" i="1"/>
  <c r="G345" i="1"/>
  <c r="H336" i="1"/>
  <c r="H337" i="1"/>
  <c r="H338" i="1"/>
  <c r="H339" i="1"/>
  <c r="H340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243" i="1" s="1"/>
  <c r="H316" i="1"/>
  <c r="H317" i="1"/>
  <c r="H318" i="1"/>
  <c r="H320" i="1"/>
  <c r="H321" i="1"/>
  <c r="H322" i="1"/>
  <c r="H323" i="1"/>
  <c r="H325" i="1"/>
  <c r="H326" i="1"/>
  <c r="H327" i="1"/>
  <c r="H328" i="1"/>
  <c r="H329" i="1"/>
  <c r="H330" i="1"/>
  <c r="H331" i="1"/>
  <c r="H332" i="1"/>
  <c r="H333" i="1"/>
  <c r="H334" i="1"/>
  <c r="H341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G335" i="1"/>
  <c r="G336" i="1"/>
  <c r="G337" i="1"/>
  <c r="G338" i="1"/>
  <c r="G339" i="1"/>
  <c r="G340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6" i="1"/>
  <c r="G317" i="1"/>
  <c r="G318" i="1"/>
  <c r="G320" i="1"/>
  <c r="G321" i="1"/>
  <c r="G322" i="1"/>
  <c r="G323" i="1"/>
  <c r="G325" i="1"/>
  <c r="G326" i="1"/>
  <c r="G327" i="1"/>
  <c r="G328" i="1"/>
  <c r="G329" i="1"/>
  <c r="G330" i="1"/>
  <c r="G331" i="1"/>
  <c r="G332" i="1"/>
  <c r="G333" i="1"/>
  <c r="G334" i="1"/>
  <c r="G341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H324" i="1"/>
  <c r="G324" i="1"/>
  <c r="H315" i="1"/>
  <c r="G315" i="1"/>
  <c r="H302" i="1"/>
  <c r="G302" i="1"/>
  <c r="H238" i="1"/>
  <c r="H237" i="1"/>
  <c r="H236" i="1"/>
  <c r="H235" i="1"/>
  <c r="H234" i="1"/>
  <c r="H233" i="1"/>
  <c r="H232" i="1"/>
  <c r="H231" i="1"/>
  <c r="H230" i="1"/>
  <c r="H229" i="1"/>
  <c r="H225" i="1"/>
  <c r="G222" i="1"/>
  <c r="H222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3" i="1"/>
  <c r="G613" i="1"/>
  <c r="H612" i="1"/>
  <c r="G612" i="1"/>
  <c r="H611" i="1"/>
  <c r="G611" i="1"/>
  <c r="H608" i="1"/>
  <c r="G608" i="1"/>
  <c r="H607" i="1"/>
  <c r="G607" i="1"/>
  <c r="H606" i="1"/>
  <c r="G606" i="1"/>
  <c r="H605" i="1"/>
  <c r="G605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7" i="1"/>
  <c r="G547" i="1"/>
  <c r="H546" i="1"/>
  <c r="G546" i="1"/>
  <c r="H545" i="1"/>
  <c r="G545" i="1"/>
  <c r="H544" i="1"/>
  <c r="G544" i="1"/>
  <c r="H543" i="1"/>
  <c r="G543" i="1"/>
  <c r="H540" i="1"/>
  <c r="G540" i="1"/>
  <c r="H539" i="1"/>
  <c r="G539" i="1"/>
  <c r="H538" i="1"/>
  <c r="G538" i="1"/>
  <c r="H537" i="1"/>
  <c r="G537" i="1"/>
  <c r="H536" i="1"/>
  <c r="G536" i="1"/>
  <c r="H534" i="1"/>
  <c r="G534" i="1"/>
  <c r="H533" i="1"/>
  <c r="G533" i="1"/>
  <c r="H532" i="1"/>
  <c r="G532" i="1"/>
  <c r="H531" i="1"/>
  <c r="G531" i="1"/>
  <c r="H530" i="1"/>
  <c r="G530" i="1"/>
  <c r="H527" i="1"/>
  <c r="G527" i="1"/>
  <c r="H526" i="1"/>
  <c r="G526" i="1"/>
  <c r="H525" i="1"/>
  <c r="G525" i="1"/>
  <c r="H524" i="1"/>
  <c r="G524" i="1"/>
  <c r="H523" i="1"/>
  <c r="G523" i="1"/>
  <c r="H521" i="1"/>
  <c r="G521" i="1"/>
  <c r="H520" i="1"/>
  <c r="G520" i="1"/>
  <c r="H519" i="1"/>
  <c r="G519" i="1"/>
  <c r="H518" i="1"/>
  <c r="G518" i="1"/>
  <c r="H517" i="1"/>
  <c r="G517" i="1"/>
  <c r="H515" i="1"/>
  <c r="G515" i="1"/>
  <c r="H514" i="1"/>
  <c r="G514" i="1"/>
  <c r="H513" i="1"/>
  <c r="G513" i="1"/>
  <c r="H512" i="1"/>
  <c r="G512" i="1"/>
  <c r="H511" i="1"/>
  <c r="G511" i="1"/>
  <c r="H508" i="1"/>
  <c r="G508" i="1"/>
  <c r="H507" i="1"/>
  <c r="G507" i="1"/>
  <c r="H506" i="1"/>
  <c r="G506" i="1"/>
  <c r="H503" i="1"/>
  <c r="G503" i="1"/>
  <c r="H502" i="1"/>
  <c r="G502" i="1"/>
  <c r="H501" i="1"/>
  <c r="G501" i="1"/>
  <c r="H500" i="1"/>
  <c r="G500" i="1"/>
  <c r="H499" i="1"/>
  <c r="G499" i="1"/>
  <c r="H497" i="1"/>
  <c r="G497" i="1"/>
  <c r="H496" i="1"/>
  <c r="G496" i="1"/>
  <c r="H495" i="1"/>
  <c r="G495" i="1"/>
  <c r="H494" i="1"/>
  <c r="G494" i="1"/>
  <c r="H493" i="1"/>
  <c r="G493" i="1"/>
  <c r="H490" i="1"/>
  <c r="G490" i="1"/>
  <c r="H489" i="1"/>
  <c r="G489" i="1"/>
  <c r="H488" i="1"/>
  <c r="G488" i="1"/>
  <c r="H487" i="1"/>
  <c r="G487" i="1"/>
  <c r="H486" i="1"/>
  <c r="G486" i="1"/>
  <c r="H484" i="1"/>
  <c r="G484" i="1"/>
  <c r="H483" i="1"/>
  <c r="G483" i="1"/>
  <c r="H482" i="1"/>
  <c r="G482" i="1"/>
  <c r="H481" i="1"/>
  <c r="G481" i="1"/>
  <c r="H480" i="1"/>
  <c r="G480" i="1"/>
  <c r="H477" i="1"/>
  <c r="G477" i="1"/>
  <c r="H476" i="1"/>
  <c r="G476" i="1"/>
  <c r="H475" i="1"/>
  <c r="G475" i="1"/>
  <c r="H474" i="1"/>
  <c r="G474" i="1"/>
  <c r="H473" i="1"/>
  <c r="G473" i="1"/>
  <c r="H471" i="1"/>
  <c r="G471" i="1"/>
  <c r="H470" i="1"/>
  <c r="G470" i="1"/>
  <c r="H469" i="1"/>
  <c r="G469" i="1"/>
  <c r="H468" i="1"/>
  <c r="G468" i="1"/>
  <c r="H467" i="1"/>
  <c r="G467" i="1"/>
  <c r="G391" i="1"/>
  <c r="G392" i="1"/>
  <c r="G393" i="1"/>
  <c r="G394" i="1"/>
  <c r="G395" i="1"/>
  <c r="G396" i="1"/>
  <c r="G397" i="1"/>
  <c r="G398" i="1"/>
  <c r="G399" i="1"/>
  <c r="G400" i="1"/>
  <c r="G405" i="1"/>
  <c r="G406" i="1"/>
  <c r="G407" i="1"/>
  <c r="G408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8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H391" i="1"/>
  <c r="H392" i="1"/>
  <c r="H393" i="1"/>
  <c r="H394" i="1"/>
  <c r="H395" i="1"/>
  <c r="H396" i="1"/>
  <c r="H397" i="1"/>
  <c r="H398" i="1"/>
  <c r="H399" i="1"/>
  <c r="H400" i="1"/>
  <c r="H405" i="1"/>
  <c r="H406" i="1"/>
  <c r="H407" i="1"/>
  <c r="H408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8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H280" i="1"/>
  <c r="G280" i="1"/>
  <c r="H218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7" i="1"/>
  <c r="H37" i="1"/>
  <c r="G38" i="1"/>
  <c r="H38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8" i="1"/>
  <c r="H58" i="1"/>
  <c r="G59" i="1"/>
  <c r="H59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2" i="1"/>
  <c r="H82" i="1"/>
  <c r="G83" i="1"/>
  <c r="H83" i="1"/>
  <c r="G84" i="1"/>
  <c r="H84" i="1"/>
  <c r="G85" i="1"/>
  <c r="H85" i="1"/>
  <c r="G86" i="1"/>
  <c r="H86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6" i="1"/>
  <c r="H106" i="1"/>
  <c r="G107" i="1"/>
  <c r="H107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7" i="1"/>
  <c r="H127" i="1"/>
  <c r="G128" i="1"/>
  <c r="H128" i="1"/>
  <c r="G131" i="1"/>
  <c r="H131" i="1"/>
  <c r="G132" i="1"/>
  <c r="H132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H21" i="1"/>
  <c r="H19" i="1"/>
  <c r="G20" i="1"/>
  <c r="G21" i="1"/>
  <c r="H18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3" i="1"/>
  <c r="A612" i="1"/>
  <c r="A611" i="1"/>
  <c r="A608" i="1"/>
  <c r="A607" i="1"/>
  <c r="A606" i="1"/>
  <c r="A605" i="1"/>
  <c r="H604" i="1"/>
  <c r="G604" i="1"/>
  <c r="H603" i="1"/>
  <c r="G603" i="1"/>
  <c r="A602" i="1"/>
  <c r="A601" i="1"/>
  <c r="A600" i="1"/>
  <c r="A599" i="1"/>
  <c r="A598" i="1"/>
  <c r="A592" i="1"/>
  <c r="H591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7" i="1"/>
  <c r="A566" i="1"/>
  <c r="A565" i="1"/>
  <c r="A564" i="1"/>
  <c r="A563" i="1"/>
  <c r="A562" i="1"/>
  <c r="A555" i="1"/>
  <c r="A554" i="1"/>
  <c r="A553" i="1"/>
  <c r="A552" i="1"/>
  <c r="A551" i="1"/>
  <c r="A550" i="1"/>
  <c r="A549" i="1"/>
  <c r="H548" i="1"/>
  <c r="A547" i="1"/>
  <c r="A546" i="1"/>
  <c r="A545" i="1"/>
  <c r="A544" i="1"/>
  <c r="A543" i="1"/>
  <c r="A540" i="1"/>
  <c r="A539" i="1"/>
  <c r="A538" i="1"/>
  <c r="A537" i="1"/>
  <c r="A536" i="1"/>
  <c r="H535" i="1"/>
  <c r="A534" i="1"/>
  <c r="A533" i="1"/>
  <c r="A532" i="1"/>
  <c r="A531" i="1"/>
  <c r="A530" i="1"/>
  <c r="G529" i="1"/>
  <c r="A527" i="1"/>
  <c r="A526" i="1"/>
  <c r="A525" i="1"/>
  <c r="A524" i="1"/>
  <c r="A523" i="1"/>
  <c r="G522" i="1"/>
  <c r="A521" i="1"/>
  <c r="A520" i="1"/>
  <c r="A519" i="1"/>
  <c r="A518" i="1"/>
  <c r="A517" i="1"/>
  <c r="H516" i="1"/>
  <c r="A515" i="1"/>
  <c r="A514" i="1"/>
  <c r="A513" i="1"/>
  <c r="A512" i="1"/>
  <c r="A511" i="1"/>
  <c r="H510" i="1"/>
  <c r="A508" i="1"/>
  <c r="A507" i="1"/>
  <c r="A506" i="1"/>
  <c r="H505" i="1"/>
  <c r="A503" i="1"/>
  <c r="A502" i="1"/>
  <c r="A501" i="1"/>
  <c r="A500" i="1"/>
  <c r="A499" i="1"/>
  <c r="H498" i="1"/>
  <c r="G498" i="1"/>
  <c r="A497" i="1"/>
  <c r="A496" i="1"/>
  <c r="A495" i="1"/>
  <c r="A494" i="1"/>
  <c r="A493" i="1"/>
  <c r="A490" i="1"/>
  <c r="A489" i="1"/>
  <c r="A488" i="1"/>
  <c r="A487" i="1"/>
  <c r="A486" i="1"/>
  <c r="H485" i="1"/>
  <c r="G485" i="1"/>
  <c r="A484" i="1"/>
  <c r="A483" i="1"/>
  <c r="A482" i="1"/>
  <c r="A481" i="1"/>
  <c r="A480" i="1"/>
  <c r="A477" i="1"/>
  <c r="A476" i="1"/>
  <c r="A475" i="1"/>
  <c r="A474" i="1"/>
  <c r="A473" i="1"/>
  <c r="H472" i="1"/>
  <c r="A471" i="1"/>
  <c r="A470" i="1"/>
  <c r="A469" i="1"/>
  <c r="A468" i="1"/>
  <c r="A467" i="1"/>
  <c r="H466" i="1"/>
  <c r="G466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H429" i="1"/>
  <c r="A428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08" i="1"/>
  <c r="A407" i="1"/>
  <c r="A406" i="1"/>
  <c r="A405" i="1"/>
  <c r="F404" i="1"/>
  <c r="H404" i="1" s="1"/>
  <c r="E404" i="1"/>
  <c r="F403" i="1"/>
  <c r="H403" i="1" s="1"/>
  <c r="E403" i="1"/>
  <c r="G403" i="1" s="1"/>
  <c r="A400" i="1"/>
  <c r="A399" i="1"/>
  <c r="A398" i="1"/>
  <c r="A397" i="1"/>
  <c r="A396" i="1"/>
  <c r="A395" i="1"/>
  <c r="A394" i="1"/>
  <c r="A393" i="1"/>
  <c r="A392" i="1"/>
  <c r="A391" i="1"/>
  <c r="F390" i="1" a="1"/>
  <c r="F390" i="1" s="1"/>
  <c r="E390" i="1" a="1"/>
  <c r="E390" i="1" s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5" i="1"/>
  <c r="A363" i="1"/>
  <c r="A361" i="1"/>
  <c r="A360" i="1"/>
  <c r="A359" i="1"/>
  <c r="A358" i="1"/>
  <c r="A357" i="1"/>
  <c r="A356" i="1"/>
  <c r="A354" i="1"/>
  <c r="A353" i="1"/>
  <c r="A352" i="1"/>
  <c r="A350" i="1"/>
  <c r="A349" i="1"/>
  <c r="A348" i="1"/>
  <c r="A347" i="1"/>
  <c r="A345" i="1"/>
  <c r="A344" i="1"/>
  <c r="A343" i="1"/>
  <c r="A341" i="1"/>
  <c r="A340" i="1"/>
  <c r="A339" i="1"/>
  <c r="A338" i="1"/>
  <c r="A337" i="1"/>
  <c r="A336" i="1"/>
  <c r="A334" i="1"/>
  <c r="A333" i="1"/>
  <c r="A332" i="1"/>
  <c r="A331" i="1"/>
  <c r="A330" i="1"/>
  <c r="A329" i="1"/>
  <c r="A328" i="1"/>
  <c r="A327" i="1"/>
  <c r="A326" i="1"/>
  <c r="A325" i="1"/>
  <c r="A323" i="1"/>
  <c r="A322" i="1"/>
  <c r="A321" i="1"/>
  <c r="A320" i="1"/>
  <c r="H319" i="1"/>
  <c r="A318" i="1"/>
  <c r="A317" i="1"/>
  <c r="A316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7" i="1"/>
  <c r="A276" i="1"/>
  <c r="A275" i="1"/>
  <c r="A273" i="1"/>
  <c r="A272" i="1"/>
  <c r="A271" i="1"/>
  <c r="A265" i="1"/>
  <c r="H263" i="1"/>
  <c r="G263" i="1"/>
  <c r="A261" i="1"/>
  <c r="A259" i="1"/>
  <c r="A258" i="1"/>
  <c r="A257" i="1"/>
  <c r="A256" i="1"/>
  <c r="A255" i="1"/>
  <c r="A253" i="1"/>
  <c r="A251" i="1"/>
  <c r="A250" i="1"/>
  <c r="A249" i="1"/>
  <c r="A248" i="1"/>
  <c r="A247" i="1"/>
  <c r="H246" i="1"/>
  <c r="G246" i="1"/>
  <c r="G245" i="1"/>
  <c r="H245" i="1"/>
  <c r="G244" i="1"/>
  <c r="A242" i="1"/>
  <c r="A241" i="1"/>
  <c r="A240" i="1"/>
  <c r="A238" i="1"/>
  <c r="A237" i="1"/>
  <c r="A236" i="1"/>
  <c r="A235" i="1"/>
  <c r="A234" i="1"/>
  <c r="A233" i="1"/>
  <c r="A232" i="1"/>
  <c r="A231" i="1"/>
  <c r="A230" i="1"/>
  <c r="A229" i="1"/>
  <c r="H228" i="1"/>
  <c r="H227" i="1"/>
  <c r="G227" i="1"/>
  <c r="H226" i="1"/>
  <c r="G226" i="1"/>
  <c r="A222" i="1"/>
  <c r="A218" i="1"/>
  <c r="A217" i="1"/>
  <c r="A216" i="1"/>
  <c r="A215" i="1"/>
  <c r="A214" i="1"/>
  <c r="A213" i="1"/>
  <c r="A212" i="1"/>
  <c r="A211" i="1"/>
  <c r="A210" i="1"/>
  <c r="A209" i="1"/>
  <c r="A198" i="1"/>
  <c r="A197" i="1"/>
  <c r="A196" i="1"/>
  <c r="A195" i="1"/>
  <c r="A194" i="1"/>
  <c r="A193" i="1"/>
  <c r="A192" i="1"/>
  <c r="A191" i="1"/>
  <c r="A190" i="1"/>
  <c r="A189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H135" i="1"/>
  <c r="G135" i="1"/>
  <c r="H134" i="1"/>
  <c r="G134" i="1"/>
  <c r="G133" i="1"/>
  <c r="A132" i="1"/>
  <c r="A131" i="1"/>
  <c r="H130" i="1"/>
  <c r="G130" i="1"/>
  <c r="H129" i="1"/>
  <c r="G129" i="1"/>
  <c r="A128" i="1"/>
  <c r="A127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H110" i="1"/>
  <c r="G110" i="1"/>
  <c r="G109" i="1"/>
  <c r="H109" i="1"/>
  <c r="H108" i="1"/>
  <c r="G108" i="1"/>
  <c r="A107" i="1"/>
  <c r="A106" i="1"/>
  <c r="A104" i="1"/>
  <c r="A103" i="1"/>
  <c r="A102" i="1"/>
  <c r="A101" i="1"/>
  <c r="A100" i="1"/>
  <c r="A99" i="1"/>
  <c r="A91" i="1"/>
  <c r="A90" i="1"/>
  <c r="H89" i="1"/>
  <c r="G89" i="1"/>
  <c r="H88" i="1"/>
  <c r="G88" i="1"/>
  <c r="H87" i="1"/>
  <c r="A86" i="1"/>
  <c r="A85" i="1"/>
  <c r="A84" i="1"/>
  <c r="A83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G62" i="1"/>
  <c r="H61" i="1"/>
  <c r="G61" i="1"/>
  <c r="H60" i="1"/>
  <c r="A59" i="1"/>
  <c r="A58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H41" i="1"/>
  <c r="H40" i="1"/>
  <c r="G40" i="1"/>
  <c r="H39" i="1"/>
  <c r="A38" i="1"/>
  <c r="A37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1" i="1"/>
  <c r="G478" i="1" l="1"/>
  <c r="A362" i="1"/>
  <c r="A88" i="1"/>
  <c r="H274" i="1"/>
  <c r="H268" i="1"/>
  <c r="H270" i="1"/>
  <c r="H269" i="1"/>
  <c r="A244" i="1"/>
  <c r="G267" i="1"/>
  <c r="A315" i="1"/>
  <c r="H528" i="1"/>
  <c r="A20" i="1"/>
  <c r="H266" i="1"/>
  <c r="G270" i="1"/>
  <c r="G278" i="1"/>
  <c r="H335" i="1"/>
  <c r="G264" i="1" s="1"/>
  <c r="A335" i="1"/>
  <c r="H402" i="1"/>
  <c r="G243" i="1"/>
  <c r="G362" i="1"/>
  <c r="G274" i="1" s="1"/>
  <c r="A39" i="1"/>
  <c r="A89" i="1"/>
  <c r="H239" i="1"/>
  <c r="G260" i="1"/>
  <c r="G269" i="1"/>
  <c r="A542" i="1"/>
  <c r="G252" i="1"/>
  <c r="A510" i="1"/>
  <c r="A130" i="1"/>
  <c r="A319" i="1"/>
  <c r="A346" i="1"/>
  <c r="H264" i="1"/>
  <c r="A324" i="1"/>
  <c r="A603" i="1"/>
  <c r="A404" i="1"/>
  <c r="G221" i="1"/>
  <c r="H252" i="1"/>
  <c r="A485" i="1"/>
  <c r="A134" i="1"/>
  <c r="A263" i="1"/>
  <c r="H20" i="1"/>
  <c r="A355" i="1"/>
  <c r="H260" i="1"/>
  <c r="G319" i="1"/>
  <c r="G254" i="1" s="1"/>
  <c r="A129" i="1"/>
  <c r="A246" i="1"/>
  <c r="A133" i="1"/>
  <c r="G404" i="1"/>
  <c r="H262" i="1"/>
  <c r="H267" i="1"/>
  <c r="G239" i="1"/>
  <c r="A548" i="1"/>
  <c r="A498" i="1"/>
  <c r="A61" i="1"/>
  <c r="A591" i="1"/>
  <c r="A351" i="1"/>
  <c r="G351" i="1"/>
  <c r="G268" i="1" s="1"/>
  <c r="A429" i="1"/>
  <c r="G429" i="1"/>
  <c r="G390" i="1"/>
  <c r="A390" i="1"/>
  <c r="A472" i="1"/>
  <c r="G472" i="1"/>
  <c r="G516" i="1"/>
  <c r="A516" i="1"/>
  <c r="H254" i="1"/>
  <c r="H389" i="1"/>
  <c r="H390" i="1"/>
  <c r="A492" i="1"/>
  <c r="G492" i="1"/>
  <c r="G505" i="1"/>
  <c r="A505" i="1"/>
  <c r="G535" i="1"/>
  <c r="A535" i="1"/>
  <c r="G342" i="1"/>
  <c r="G266" i="1" s="1"/>
  <c r="A342" i="1"/>
  <c r="H478" i="1"/>
  <c r="H479" i="1"/>
  <c r="H492" i="1"/>
  <c r="H491" i="1"/>
  <c r="H522" i="1"/>
  <c r="A522" i="1"/>
  <c r="H542" i="1"/>
  <c r="H541" i="1"/>
  <c r="G262" i="1"/>
  <c r="G402" i="1"/>
  <c r="G542" i="1"/>
  <c r="H401" i="1"/>
  <c r="A302" i="1"/>
  <c r="A62" i="1"/>
  <c r="G479" i="1"/>
  <c r="G591" i="1"/>
  <c r="A226" i="1"/>
  <c r="A604" i="1"/>
  <c r="A479" i="1"/>
  <c r="G510" i="1"/>
  <c r="A109" i="1"/>
  <c r="A529" i="1"/>
  <c r="A403" i="1"/>
  <c r="A60" i="1"/>
  <c r="A135" i="1"/>
  <c r="G548" i="1"/>
  <c r="A19" i="1"/>
  <c r="H465" i="1"/>
  <c r="A110" i="1"/>
  <c r="H529" i="1"/>
  <c r="A466" i="1"/>
  <c r="A41" i="1"/>
  <c r="A87" i="1"/>
  <c r="A108" i="1"/>
  <c r="A18" i="1"/>
  <c r="G228" i="1"/>
  <c r="A228" i="1"/>
  <c r="A245" i="1"/>
  <c r="H244" i="1"/>
  <c r="A227" i="1"/>
  <c r="G60" i="1"/>
  <c r="G39" i="1"/>
  <c r="A40" i="1"/>
  <c r="G18" i="1"/>
  <c r="H133" i="1"/>
  <c r="G87" i="1"/>
  <c r="G41" i="1"/>
  <c r="A402" i="1" l="1"/>
  <c r="G491" i="1"/>
  <c r="A491" i="1"/>
  <c r="A541" i="1"/>
  <c r="G541" i="1"/>
  <c r="H509" i="1"/>
  <c r="H504" i="1"/>
  <c r="G509" i="1"/>
  <c r="A509" i="1"/>
  <c r="G389" i="1"/>
  <c r="A389" i="1"/>
  <c r="A478" i="1"/>
  <c r="A528" i="1"/>
  <c r="G528" i="1"/>
  <c r="G465" i="1"/>
  <c r="A465" i="1"/>
  <c r="G401" i="1"/>
  <c r="A401" i="1"/>
  <c r="D9" i="1" l="1"/>
  <c r="C10" i="1" s="1"/>
  <c r="D10" i="1" s="1"/>
  <c r="G504" i="1"/>
  <c r="A5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Marissa Hoer</author>
  </authors>
  <commentList>
    <comment ref="E301" authorId="0" shapeId="0" xr:uid="{AD8ECE9B-999C-440B-80AB-8AAA00B38BDD}">
      <text>
        <r>
          <rPr>
            <sz val="11"/>
            <color indexed="81"/>
            <rFont val="Tahoma"/>
            <family val="2"/>
          </rPr>
          <t>Reminder: Enter data for the disaggregated rows in these columns in kt gas, not CO2e.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1" authorId="0" shapeId="0" xr:uid="{92525BF2-F2FD-428B-87C3-3924647543B3}">
      <text>
        <r>
          <rPr>
            <sz val="11"/>
            <color indexed="81"/>
            <rFont val="Tahoma"/>
            <family val="2"/>
          </rPr>
          <t>Reminder: Enter data for the disaggregated rows in these columns in kt gas, not CO2e.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<sst xmlns="http://schemas.openxmlformats.org/spreadsheetml/2006/main" count="3158" uniqueCount="580">
  <si>
    <t>Optional Data Organization Table for KCA Tool</t>
  </si>
  <si>
    <t>Instructions</t>
  </si>
  <si>
    <t>Visit the 'Instructions' tab of the KCA Tool for a detailed, step by step on how to enter GHG category-level emissions and/or removals data.</t>
  </si>
  <si>
    <t>Note:</t>
  </si>
  <si>
    <t xml:space="preserve">If additional categories or subcategories are included in a GHG inventory that are not already included in this tool, enter the CRT code, category title, and GHG in the blank rows at the end of the table. </t>
  </si>
  <si>
    <t>Notation Keys</t>
  </si>
  <si>
    <t>Visit the 'General Information' tab of the KCA Tool for the complete list of notation keys and definitions.</t>
  </si>
  <si>
    <t>If you have an aggregated value it is still helpful to enter a notation key for the disaggregated categories for the qualitative summary.</t>
  </si>
  <si>
    <t xml:space="preserve">                  Status Tracker</t>
  </si>
  <si>
    <t>KCA</t>
  </si>
  <si>
    <t>Year</t>
  </si>
  <si>
    <t>Data Source</t>
  </si>
  <si>
    <t>Number of Categories Requiring Data Entry</t>
  </si>
  <si>
    <t>Base Year</t>
  </si>
  <si>
    <t>Current Year</t>
  </si>
  <si>
    <t>Global Warming Potentials (GWPs)</t>
  </si>
  <si>
    <t>Energy Sector</t>
  </si>
  <si>
    <t>CRT Code</t>
  </si>
  <si>
    <t>Category Title</t>
  </si>
  <si>
    <t>Greenhouse Gas</t>
  </si>
  <si>
    <t>Base Year 
Estimates (kt)</t>
  </si>
  <si>
    <t>Current Year
Estimates (kt)</t>
  </si>
  <si>
    <r>
      <t>Base Year Estimates
(kt CO</t>
    </r>
    <r>
      <rPr>
        <b/>
        <vertAlign val="subscript"/>
        <sz val="14"/>
        <color theme="1"/>
        <rFont val="Aptos Narrow"/>
        <family val="2"/>
        <scheme val="minor"/>
      </rPr>
      <t>2</t>
    </r>
    <r>
      <rPr>
        <b/>
        <sz val="14"/>
        <color theme="1"/>
        <rFont val="Aptos Narrow"/>
        <family val="2"/>
        <scheme val="minor"/>
      </rPr>
      <t>e)</t>
    </r>
  </si>
  <si>
    <r>
      <t>Current Year Estimates
(kt CO</t>
    </r>
    <r>
      <rPr>
        <b/>
        <vertAlign val="subscript"/>
        <sz val="14"/>
        <color theme="1"/>
        <rFont val="Aptos Narrow"/>
        <family val="2"/>
        <scheme val="minor"/>
      </rPr>
      <t>2</t>
    </r>
    <r>
      <rPr>
        <b/>
        <sz val="14"/>
        <color theme="1"/>
        <rFont val="Aptos Narrow"/>
        <family val="2"/>
        <scheme val="minor"/>
      </rPr>
      <t>e)</t>
    </r>
  </si>
  <si>
    <t>Activity Data Uncertainty</t>
  </si>
  <si>
    <t>Emission Factor Uncertainty</t>
  </si>
  <si>
    <t>Combined Uncertainty</t>
  </si>
  <si>
    <t>1.A.1</t>
  </si>
  <si>
    <t>Fuel Combustion - Energy Industries</t>
  </si>
  <si>
    <r>
      <t>CO</t>
    </r>
    <r>
      <rPr>
        <b/>
        <vertAlign val="subscript"/>
        <sz val="12"/>
        <rFont val="Aptos Narrow"/>
        <family val="2"/>
        <scheme val="minor"/>
      </rPr>
      <t>2</t>
    </r>
  </si>
  <si>
    <r>
      <t>CH</t>
    </r>
    <r>
      <rPr>
        <b/>
        <vertAlign val="subscript"/>
        <sz val="12"/>
        <rFont val="Aptos Narrow"/>
        <family val="2"/>
        <scheme val="minor"/>
      </rPr>
      <t>4</t>
    </r>
  </si>
  <si>
    <r>
      <t>N</t>
    </r>
    <r>
      <rPr>
        <b/>
        <vertAlign val="subscript"/>
        <sz val="12"/>
        <rFont val="Aptos Narrow"/>
        <family val="2"/>
        <scheme val="minor"/>
      </rPr>
      <t>2</t>
    </r>
    <r>
      <rPr>
        <b/>
        <sz val="12"/>
        <rFont val="Aptos Narrow"/>
        <family val="2"/>
        <scheme val="minor"/>
      </rPr>
      <t>O</t>
    </r>
  </si>
  <si>
    <t>Fuel combustion - Energy Industries - Liquid Fuels</t>
  </si>
  <si>
    <r>
      <t>CO</t>
    </r>
    <r>
      <rPr>
        <vertAlign val="subscript"/>
        <sz val="12"/>
        <rFont val="Aptos Narrow"/>
        <family val="2"/>
        <scheme val="minor"/>
      </rPr>
      <t>2</t>
    </r>
  </si>
  <si>
    <r>
      <t>CH</t>
    </r>
    <r>
      <rPr>
        <vertAlign val="subscript"/>
        <sz val="12"/>
        <rFont val="Aptos Narrow"/>
        <family val="2"/>
        <scheme val="minor"/>
      </rPr>
      <t>4</t>
    </r>
  </si>
  <si>
    <r>
      <t>N</t>
    </r>
    <r>
      <rPr>
        <vertAlign val="subscript"/>
        <sz val="12"/>
        <rFont val="Aptos Narrow"/>
        <family val="2"/>
        <scheme val="minor"/>
      </rPr>
      <t>2</t>
    </r>
    <r>
      <rPr>
        <sz val="12"/>
        <rFont val="Aptos Narrow"/>
        <family val="2"/>
        <scheme val="minor"/>
      </rPr>
      <t>O</t>
    </r>
  </si>
  <si>
    <t>Fuel combustion - Energy Industries - Solid Fuels</t>
  </si>
  <si>
    <t>Fuel combustion - Energy Industries - Gaseous Fuels</t>
  </si>
  <si>
    <t>Fuel combustion - Energy Industries - Other Fossil Fuels</t>
  </si>
  <si>
    <t>Fuel combustion - Energy Industries - Peat</t>
  </si>
  <si>
    <t>Fuel combustion - Energy Industries - Biomass</t>
  </si>
  <si>
    <t>1.A.2</t>
  </si>
  <si>
    <t>Fuel combustion - Manufacturing Industries and Construction</t>
  </si>
  <si>
    <t>Fuel combustion - Manufacturing Industries and Construction - Liquid Fuels</t>
  </si>
  <si>
    <t>Fuel combustion - Manufacturing Industries and Construction - Solid Fuels</t>
  </si>
  <si>
    <t>Fuel combustion - Manufacturing Industries and Construction - Gaseous Fuels</t>
  </si>
  <si>
    <t>Fuel combustion - Manufacturing Industries and Construction - Other Fossil Fuels</t>
  </si>
  <si>
    <t>Fuel combustion - Manufacturing Industries and Construction - Peat</t>
  </si>
  <si>
    <t>Fuel combustion - Manufacturing Industries and Construction - Biomass</t>
  </si>
  <si>
    <t>1.A.3</t>
  </si>
  <si>
    <t>Transport</t>
  </si>
  <si>
    <t>1.A.3.a</t>
  </si>
  <si>
    <t>Domestic Aviation</t>
  </si>
  <si>
    <t>1.A.3.b</t>
  </si>
  <si>
    <t>Road Transportation</t>
  </si>
  <si>
    <t>1.A.3.c</t>
  </si>
  <si>
    <t>Railways</t>
  </si>
  <si>
    <t>1.A.3.d</t>
  </si>
  <si>
    <t>Domestic Navigation - Liquid Fuels</t>
  </si>
  <si>
    <t>Domestic Navigation - Gaseous Fuels</t>
  </si>
  <si>
    <t>Domestic Navigation - Other Fossil Fuels</t>
  </si>
  <si>
    <t>Domestic Navigation - Biomass Fuels</t>
  </si>
  <si>
    <t>1.A.3.e</t>
  </si>
  <si>
    <t>Other Transportation</t>
  </si>
  <si>
    <t>1.A.4</t>
  </si>
  <si>
    <t>Other</t>
  </si>
  <si>
    <t>Other Sectors - Liquid Fuels</t>
  </si>
  <si>
    <t>Other Sectors - Solid Fuels</t>
  </si>
  <si>
    <t>Other Sectors - Gaseous Fuels</t>
  </si>
  <si>
    <t>Other Sectors - Other Fossil Fuels</t>
  </si>
  <si>
    <t>Other Sectors - Peat</t>
  </si>
  <si>
    <t>Other Sectors - Biomass</t>
  </si>
  <si>
    <t>1.A.5</t>
  </si>
  <si>
    <t>Other (Not specified elsewhere)</t>
  </si>
  <si>
    <t>Other (Not specified elsewhere) - Liquid Fuels</t>
  </si>
  <si>
    <t>Other (Not specified elsewhere) - Solid Fuels</t>
  </si>
  <si>
    <t>Other (Not specified elsewhere) - Gaseous Fuels</t>
  </si>
  <si>
    <t>Other (Not specified elsewhere) - Other Fossil Fuels</t>
  </si>
  <si>
    <t>Other (Not specified elsewhere) - Peat</t>
  </si>
  <si>
    <t>Other (Not specified elsewhere) - Biomass</t>
  </si>
  <si>
    <t>1.B.1</t>
  </si>
  <si>
    <t>Solid Fuels</t>
  </si>
  <si>
    <t>Fugitive emissions from Solid Fuels</t>
  </si>
  <si>
    <t>1.B.2</t>
  </si>
  <si>
    <t>Oil and Natural Gas</t>
  </si>
  <si>
    <t>1.B.2.a</t>
  </si>
  <si>
    <t>Fugitive Emissions from Fuels - Oil and Natural Gas -  Oil</t>
  </si>
  <si>
    <t>Fugitive Emissions from Fuels - Oil and Natural Gas - Oil</t>
  </si>
  <si>
    <t>1.B.2.b</t>
  </si>
  <si>
    <t>Fugitive Emissions from Fuels - Oil and Natural Gas - Natural Gas</t>
  </si>
  <si>
    <t>1.B.2.c</t>
  </si>
  <si>
    <t>Fugitive Emissions from Fuels - Venting and flaring</t>
  </si>
  <si>
    <t>1.B.2.d</t>
  </si>
  <si>
    <t>Fugitive Emissions from Fuels - Other</t>
  </si>
  <si>
    <t>1.C</t>
  </si>
  <si>
    <t>Carbon Dioxide Transport and Storage</t>
  </si>
  <si>
    <r>
      <t>CO</t>
    </r>
    <r>
      <rPr>
        <b/>
        <vertAlign val="subscript"/>
        <sz val="12"/>
        <color theme="1"/>
        <rFont val="Aptos Narrow"/>
        <family val="2"/>
        <scheme val="minor"/>
      </rPr>
      <t>2</t>
    </r>
  </si>
  <si>
    <t>Enter additional categories not captured above in the rows below or use tab 6. KCA Input – Other</t>
  </si>
  <si>
    <t>Industrial Processes and Product Use (IPPU) Sector</t>
  </si>
  <si>
    <t>2A</t>
  </si>
  <si>
    <t>Mineral Products</t>
  </si>
  <si>
    <t>2.A.1</t>
  </si>
  <si>
    <t>Cement Production</t>
  </si>
  <si>
    <t>2.A.2</t>
  </si>
  <si>
    <t>Lime Production</t>
  </si>
  <si>
    <t>2.A.3</t>
  </si>
  <si>
    <t>Glass Production</t>
  </si>
  <si>
    <t>2.A.4</t>
  </si>
  <si>
    <t>Other Process Uses of Carbonates</t>
  </si>
  <si>
    <t>2.B</t>
  </si>
  <si>
    <t>Chemical Industry</t>
  </si>
  <si>
    <t>2.B.1</t>
  </si>
  <si>
    <t>Ammonia Production</t>
  </si>
  <si>
    <t>2.B.2</t>
  </si>
  <si>
    <t>Nitric Acid Production</t>
  </si>
  <si>
    <t>2.B.3</t>
  </si>
  <si>
    <t>Adipic Acid Production</t>
  </si>
  <si>
    <t>2.B.4</t>
  </si>
  <si>
    <t>Caprolactam, Glyoxal and Glyoxylic Acid Production</t>
  </si>
  <si>
    <t>2.B.5</t>
  </si>
  <si>
    <t>Carbide Production</t>
  </si>
  <si>
    <t>2.B.6</t>
  </si>
  <si>
    <t>Titanium Dioxide Production</t>
  </si>
  <si>
    <t>2.B.7</t>
  </si>
  <si>
    <t>Soda Ash Production</t>
  </si>
  <si>
    <t>2.B.8</t>
  </si>
  <si>
    <t>Petrochemical and Carbon Black Production</t>
  </si>
  <si>
    <t>2.B.9</t>
  </si>
  <si>
    <t>Fluorochemical Production</t>
  </si>
  <si>
    <t>Aggregate F-gases</t>
  </si>
  <si>
    <t/>
  </si>
  <si>
    <t>2.B.10</t>
  </si>
  <si>
    <t>2.C</t>
  </si>
  <si>
    <t>Metal Production</t>
  </si>
  <si>
    <t>2.C.1</t>
  </si>
  <si>
    <t>Iron and Steel Production</t>
  </si>
  <si>
    <t>2.C.2</t>
  </si>
  <si>
    <t>Ferroalloys Production</t>
  </si>
  <si>
    <t>2.C.3</t>
  </si>
  <si>
    <t>Aluminium Production</t>
  </si>
  <si>
    <t>2.C.4</t>
  </si>
  <si>
    <t>Magnesium Production</t>
  </si>
  <si>
    <t>2.C.5</t>
  </si>
  <si>
    <t>Lead Production</t>
  </si>
  <si>
    <t>2.C.6</t>
  </si>
  <si>
    <t>Zinc Production</t>
  </si>
  <si>
    <t>2.C.7</t>
  </si>
  <si>
    <t>2.D</t>
  </si>
  <si>
    <t>Non-energy Products from Fuels and Solvent Use</t>
  </si>
  <si>
    <t>2.E</t>
  </si>
  <si>
    <t>Electronics Industry</t>
  </si>
  <si>
    <t>2.F</t>
  </si>
  <si>
    <r>
      <t>Consumption of Halocarbons and SF</t>
    </r>
    <r>
      <rPr>
        <b/>
        <vertAlign val="subscript"/>
        <sz val="12"/>
        <color theme="1"/>
        <rFont val="Aptos Narrow"/>
        <family val="2"/>
        <scheme val="minor"/>
      </rPr>
      <t>6</t>
    </r>
  </si>
  <si>
    <t>2.F.1</t>
  </si>
  <si>
    <t>Refrigeration and Air conditioning</t>
  </si>
  <si>
    <t>2.F.2</t>
  </si>
  <si>
    <t>Foam Blowing Agents</t>
  </si>
  <si>
    <t>2.F.3</t>
  </si>
  <si>
    <t>Fire Protection</t>
  </si>
  <si>
    <t>2.F.4</t>
  </si>
  <si>
    <t>Aerosols</t>
  </si>
  <si>
    <t>2.F.5</t>
  </si>
  <si>
    <t>Solvents</t>
  </si>
  <si>
    <t>2.F.6</t>
  </si>
  <si>
    <t>Other Applications</t>
  </si>
  <si>
    <t>2.G</t>
  </si>
  <si>
    <t>Other Product Manufacture and Use</t>
  </si>
  <si>
    <t>2.H</t>
  </si>
  <si>
    <t>F - Gases in Industrial Processes and Product Use (IPPU) Sector</t>
  </si>
  <si>
    <t>Fluorochemical Production [aggregated f-gases]</t>
  </si>
  <si>
    <r>
      <t>CO</t>
    </r>
    <r>
      <rPr>
        <b/>
        <vertAlign val="subscript"/>
        <sz val="12"/>
        <color theme="1"/>
        <rFont val="Aptos Narrow"/>
        <family val="2"/>
        <scheme val="minor"/>
      </rPr>
      <t>2</t>
    </r>
    <r>
      <rPr>
        <b/>
        <sz val="12"/>
        <color theme="1"/>
        <rFont val="Aptos Narrow"/>
        <family val="2"/>
        <scheme val="minor"/>
      </rPr>
      <t>e</t>
    </r>
  </si>
  <si>
    <t>HFC-23</t>
  </si>
  <si>
    <t>HFC-134a</t>
  </si>
  <si>
    <t>HFC-32</t>
  </si>
  <si>
    <t>HFC-125</t>
  </si>
  <si>
    <t>HFC-143a</t>
  </si>
  <si>
    <r>
      <t>c-C</t>
    </r>
    <r>
      <rPr>
        <vertAlign val="subscript"/>
        <sz val="12"/>
        <color theme="1"/>
        <rFont val="Aptos Narrow"/>
        <family val="2"/>
        <scheme val="minor"/>
      </rPr>
      <t>4</t>
    </r>
    <r>
      <rPr>
        <sz val="12"/>
        <color theme="1"/>
        <rFont val="Aptos Narrow"/>
        <family val="2"/>
        <scheme val="minor"/>
      </rPr>
      <t>F</t>
    </r>
    <r>
      <rPr>
        <vertAlign val="subscript"/>
        <sz val="12"/>
        <color theme="1"/>
        <rFont val="Aptos Narrow"/>
        <family val="2"/>
        <scheme val="minor"/>
      </rPr>
      <t>8</t>
    </r>
  </si>
  <si>
    <r>
      <t>CF</t>
    </r>
    <r>
      <rPr>
        <vertAlign val="subscript"/>
        <sz val="12"/>
        <color theme="1"/>
        <rFont val="Aptos Narrow"/>
        <family val="2"/>
        <scheme val="minor"/>
      </rPr>
      <t>4</t>
    </r>
  </si>
  <si>
    <r>
      <t>C</t>
    </r>
    <r>
      <rPr>
        <vertAlign val="subscript"/>
        <sz val="12"/>
        <color theme="1"/>
        <rFont val="Aptos Narrow"/>
        <family val="2"/>
        <scheme val="minor"/>
      </rPr>
      <t>2</t>
    </r>
    <r>
      <rPr>
        <sz val="12"/>
        <color theme="1"/>
        <rFont val="Aptos Narrow"/>
        <family val="2"/>
        <scheme val="minor"/>
      </rPr>
      <t>F</t>
    </r>
    <r>
      <rPr>
        <vertAlign val="subscript"/>
        <sz val="12"/>
        <color theme="1"/>
        <rFont val="Aptos Narrow"/>
        <family val="2"/>
        <scheme val="minor"/>
      </rPr>
      <t>6</t>
    </r>
  </si>
  <si>
    <r>
      <t>C</t>
    </r>
    <r>
      <rPr>
        <vertAlign val="subscript"/>
        <sz val="12"/>
        <color theme="1"/>
        <rFont val="Aptos Narrow"/>
        <family val="2"/>
        <scheme val="minor"/>
      </rPr>
      <t>3</t>
    </r>
    <r>
      <rPr>
        <sz val="12"/>
        <color theme="1"/>
        <rFont val="Aptos Narrow"/>
        <family val="2"/>
        <scheme val="minor"/>
      </rPr>
      <t>F</t>
    </r>
    <r>
      <rPr>
        <vertAlign val="subscript"/>
        <sz val="12"/>
        <color theme="1"/>
        <rFont val="Aptos Narrow"/>
        <family val="2"/>
        <scheme val="minor"/>
      </rPr>
      <t>8</t>
    </r>
  </si>
  <si>
    <r>
      <t>C</t>
    </r>
    <r>
      <rPr>
        <vertAlign val="subscript"/>
        <sz val="12"/>
        <color theme="1"/>
        <rFont val="Aptos Narrow"/>
        <family val="2"/>
        <scheme val="minor"/>
      </rPr>
      <t>6</t>
    </r>
    <r>
      <rPr>
        <sz val="12"/>
        <color theme="1"/>
        <rFont val="Aptos Narrow"/>
        <family val="2"/>
        <scheme val="minor"/>
      </rPr>
      <t>F</t>
    </r>
    <r>
      <rPr>
        <vertAlign val="subscript"/>
        <sz val="12"/>
        <color theme="1"/>
        <rFont val="Aptos Narrow"/>
        <family val="2"/>
        <scheme val="minor"/>
      </rPr>
      <t>14</t>
    </r>
  </si>
  <si>
    <r>
      <t>SF</t>
    </r>
    <r>
      <rPr>
        <vertAlign val="subscript"/>
        <sz val="12"/>
        <color theme="1"/>
        <rFont val="Aptos Narrow"/>
        <family val="2"/>
        <scheme val="minor"/>
      </rPr>
      <t>6</t>
    </r>
  </si>
  <si>
    <t>Aluminium Production [aggregated f-gases]</t>
  </si>
  <si>
    <t>Magnesium Production [aggregated f-gases]</t>
  </si>
  <si>
    <t>Other [aggregated f-gases]</t>
  </si>
  <si>
    <t>Electronics Industry [aggregated f-gases]</t>
  </si>
  <si>
    <t>HFC-41</t>
  </si>
  <si>
    <r>
      <t>NF</t>
    </r>
    <r>
      <rPr>
        <vertAlign val="subscript"/>
        <sz val="12"/>
        <color theme="1"/>
        <rFont val="Aptos Narrow"/>
        <family val="2"/>
        <scheme val="minor"/>
      </rPr>
      <t>3</t>
    </r>
  </si>
  <si>
    <t>Refrigeration and Air conditioning [aggregated f-gases]</t>
  </si>
  <si>
    <t>HFC-236fa</t>
  </si>
  <si>
    <t>Foam Blowing Agents [aggregated f-gases]</t>
  </si>
  <si>
    <t>HFC-245fa</t>
  </si>
  <si>
    <t>Fire Protection [aggregated f-gases]</t>
  </si>
  <si>
    <t>HFC-227ea</t>
  </si>
  <si>
    <t>Aerosols [aggregated f-gases]</t>
  </si>
  <si>
    <t>HFC-152a</t>
  </si>
  <si>
    <t>Solvents [aggregated f-gases]</t>
  </si>
  <si>
    <t>HFC-365mfc</t>
  </si>
  <si>
    <t xml:space="preserve">HFC-43-10mee </t>
  </si>
  <si>
    <t>Other Applications [aggregated f-gases]</t>
  </si>
  <si>
    <t>Other Product Manufacture and Use [aggregated f-gases]</t>
  </si>
  <si>
    <t>Agriculture Sector</t>
  </si>
  <si>
    <t>3.A</t>
  </si>
  <si>
    <t>Enteric Fermentation</t>
  </si>
  <si>
    <t>3.A.1</t>
  </si>
  <si>
    <t>Cattle</t>
  </si>
  <si>
    <t>3.A.1.a</t>
  </si>
  <si>
    <t>Dairy Cattle</t>
  </si>
  <si>
    <t>3.A.1.b</t>
  </si>
  <si>
    <t>Non-dairy Cattle</t>
  </si>
  <si>
    <t>3.A.2</t>
  </si>
  <si>
    <t>Sheep</t>
  </si>
  <si>
    <t>3.A.3</t>
  </si>
  <si>
    <t>Swine</t>
  </si>
  <si>
    <t>3.A.4</t>
  </si>
  <si>
    <t>3.B</t>
  </si>
  <si>
    <t>Manure Management</t>
  </si>
  <si>
    <t>3.B.1</t>
  </si>
  <si>
    <t>3.B.1.b</t>
  </si>
  <si>
    <t>3.B.2</t>
  </si>
  <si>
    <t>3.B.3</t>
  </si>
  <si>
    <t>3.B.4</t>
  </si>
  <si>
    <t>3.C</t>
  </si>
  <si>
    <t>Rice Cultivation</t>
  </si>
  <si>
    <t>3.D</t>
  </si>
  <si>
    <t>Agricultural Soils</t>
  </si>
  <si>
    <t>3.D.1</t>
  </si>
  <si>
    <t>3.D.2</t>
  </si>
  <si>
    <t>3.E</t>
  </si>
  <si>
    <t>Prescribed burning of savannas</t>
  </si>
  <si>
    <t>3.F</t>
  </si>
  <si>
    <t>Field burning of agricultural residues</t>
  </si>
  <si>
    <t>3.G</t>
  </si>
  <si>
    <t>Liming</t>
  </si>
  <si>
    <t>3.H</t>
  </si>
  <si>
    <t>Urea Application</t>
  </si>
  <si>
    <t>3.I.</t>
  </si>
  <si>
    <t>Other carbon-containing fertilizers</t>
  </si>
  <si>
    <t>3.J.</t>
  </si>
  <si>
    <t>LULUCF Sector</t>
  </si>
  <si>
    <t>4.A</t>
  </si>
  <si>
    <t>Forest Lands</t>
  </si>
  <si>
    <t>4.A.1</t>
  </si>
  <si>
    <t>Forest Land Remaining Forest Land</t>
  </si>
  <si>
    <t>4.A.1.a</t>
  </si>
  <si>
    <t xml:space="preserve">Forest land remaining forest land – biomass (above and below) </t>
  </si>
  <si>
    <t>4.A.1.b</t>
  </si>
  <si>
    <t xml:space="preserve">Forest land remaining forest land – dead organic matter (dead wood and litter) </t>
  </si>
  <si>
    <t>4.A.1.c</t>
  </si>
  <si>
    <t>Forest land remaining forest land – soil (mineral)</t>
  </si>
  <si>
    <t>4.A.1.d</t>
  </si>
  <si>
    <t>Forest land remaining forest land – soil (organic)</t>
  </si>
  <si>
    <t>4.A.1.e</t>
  </si>
  <si>
    <t>Forest land remaining forest land – drained organic soil</t>
  </si>
  <si>
    <t>4.A.2</t>
  </si>
  <si>
    <t>Land Converted to Forest Land</t>
  </si>
  <si>
    <t>4.A.2.a</t>
  </si>
  <si>
    <r>
      <t>Cropland converted to forest land – all pools</t>
    </r>
    <r>
      <rPr>
        <sz val="12"/>
        <rFont val="Aptos Narrow"/>
        <family val="2"/>
        <scheme val="minor"/>
      </rPr>
      <t xml:space="preserve"> (i.e.,</t>
    </r>
    <r>
      <rPr>
        <i/>
        <sz val="12"/>
        <rFont val="Aptos Narrow"/>
        <family val="2"/>
        <scheme val="minor"/>
      </rPr>
      <t xml:space="preserve"> biomass, dead organic matter, soil (mineral), soil (organic), drained organic soil) </t>
    </r>
  </si>
  <si>
    <t>4.A.2.b</t>
  </si>
  <si>
    <t xml:space="preserve">Grassland converted to forest land – all pools (i.e., biomass, dead organic matter, soil (mineral), soil (organic), drained organic soil) </t>
  </si>
  <si>
    <t>4.A.2.c</t>
  </si>
  <si>
    <t xml:space="preserve">Wetland converted to forest land – all pools (i.e., biomass, dead organic matter, soil (mineral), soil (organic), drained organic soil) </t>
  </si>
  <si>
    <t>4.A.2.d</t>
  </si>
  <si>
    <t xml:space="preserve">Settlements converted to forest land – all pools (i.e., biomass, dead organic matter, soil (mineral), soil (organic), drained organic soil) </t>
  </si>
  <si>
    <t>4.A.2.e</t>
  </si>
  <si>
    <t xml:space="preserve">Other land converted to forest land – all pools (i.e., biomass, dead organic matter, soil (mineral), soil (organic), drained organic soil) </t>
  </si>
  <si>
    <t>4.B</t>
  </si>
  <si>
    <t>Croplands</t>
  </si>
  <si>
    <t>4.B.1</t>
  </si>
  <si>
    <t>Cropland Remaining Cropland</t>
  </si>
  <si>
    <t>4.B.1.a</t>
  </si>
  <si>
    <t xml:space="preserve">Cropland remaining Cropland – biomass (above and below) </t>
  </si>
  <si>
    <t>4.B.1.b</t>
  </si>
  <si>
    <t xml:space="preserve">Cropland remaining Cropland – dead organic matter (dead wood and litter) </t>
  </si>
  <si>
    <t>4.B.1.c</t>
  </si>
  <si>
    <t>Cropland remaining Cropland – soil (mineral)</t>
  </si>
  <si>
    <t>4.B.1.d</t>
  </si>
  <si>
    <t xml:space="preserve">Cropland remaining Cropland – soil (organic) </t>
  </si>
  <si>
    <t>4.B.1.e</t>
  </si>
  <si>
    <t xml:space="preserve">Cropland remaining Cropland – drained organic soil </t>
  </si>
  <si>
    <t>4.B.2</t>
  </si>
  <si>
    <t>Land Converted to Cropland</t>
  </si>
  <si>
    <t>4.B.2.a</t>
  </si>
  <si>
    <t xml:space="preserve">Forest land converted to Cropland – all pools (i.e., biomass, dead organic matter, soil (mineral), soil (organic), drained organic soil) </t>
  </si>
  <si>
    <t>4.B.2.b</t>
  </si>
  <si>
    <t xml:space="preserve">Grassland converted to Cropland – all pools (i.e., biomass, dead organic matter, soil (mineral), soil (organic), drained organic soil) </t>
  </si>
  <si>
    <t>4.B.2.c</t>
  </si>
  <si>
    <t xml:space="preserve">Wetland converted to Cropland – all pools (i.e., biomass, dead organic matter, soil (mineral), soil (organic), drained organic soil) </t>
  </si>
  <si>
    <t>4.B.2.d</t>
  </si>
  <si>
    <t xml:space="preserve">Settlements converted to Cropland – all pools (i.e., biomass, dead organic matter, soil (mineral), soil (organic), drained organic soil) </t>
  </si>
  <si>
    <t>4.B.2.e</t>
  </si>
  <si>
    <t xml:space="preserve">Other land converted to Cropland – all pools (i.e., biomass, dead organic matter, soil (mineral), soil (organic), drained organic soil) </t>
  </si>
  <si>
    <t>4.C</t>
  </si>
  <si>
    <t>Grasslands</t>
  </si>
  <si>
    <t>4.C.1</t>
  </si>
  <si>
    <t>Grassland Remaining Grassland</t>
  </si>
  <si>
    <t>4.C.1.a</t>
  </si>
  <si>
    <t>Grassland remaining Grassland – biomass (above and below)</t>
  </si>
  <si>
    <t>4.C.1.b</t>
  </si>
  <si>
    <t>Grassland remaining Grassland – dead organic matter (dead wood and litter)</t>
  </si>
  <si>
    <t>4.C.1.c</t>
  </si>
  <si>
    <t>Grassland remaining Grassland – soil (mineral)</t>
  </si>
  <si>
    <t>4.C.1.d</t>
  </si>
  <si>
    <t>Grassland remaining Grassland – soil (organic)</t>
  </si>
  <si>
    <t>4.C.1.e</t>
  </si>
  <si>
    <t>Grassland remaining Grassland – drained organic soil</t>
  </si>
  <si>
    <t>4.C.2</t>
  </si>
  <si>
    <t>Land Converted to Grassland</t>
  </si>
  <si>
    <t>4.C.2.a</t>
  </si>
  <si>
    <t xml:space="preserve">Forest land converted to Grassland – all pools (i.e., biomass, dead organic matter, soil (mineral), soil (organic), drained organic soil)  </t>
  </si>
  <si>
    <t>4.C.2.b</t>
  </si>
  <si>
    <t xml:space="preserve">Cropland converted to Grassland – all pools (i.e., biomass, dead organic matter, soil (mineral), soil (organic), drained organic soil)  </t>
  </si>
  <si>
    <t>4.C.2.c</t>
  </si>
  <si>
    <t xml:space="preserve">Wetland converted to Grassland – all pools (i.e., biomass, dead organic matter, soil (mineral), soil (organic), drained organic soil)  </t>
  </si>
  <si>
    <t>4.C.2.d</t>
  </si>
  <si>
    <t xml:space="preserve">Settlements converted to Grassland – all pools (i.e., biomass, dead organic matter, soil (mineral), soil (organic), drained organic soil)  </t>
  </si>
  <si>
    <t>4.C.2.e</t>
  </si>
  <si>
    <t xml:space="preserve">Other land converted to Grassland – all pools (i.e., biomass, dead organic matter, soil (mineral), soil (organic), drained organic soil)  </t>
  </si>
  <si>
    <t>4.D</t>
  </si>
  <si>
    <t>Wetlands</t>
  </si>
  <si>
    <t>4.D.1</t>
  </si>
  <si>
    <t>Wetlands Remaining Wetlands</t>
  </si>
  <si>
    <t>4.D.1.a</t>
  </si>
  <si>
    <t xml:space="preserve">Peat Extraction Remaining Peat Extraction – all pools (i.e., biomass, dead organic matter, soil (mineral), soil (organic), drained organic soil)  </t>
  </si>
  <si>
    <t>4.D.1.b</t>
  </si>
  <si>
    <t>Flooded Land Remaining Flooded Land</t>
  </si>
  <si>
    <t>4.D.1.c</t>
  </si>
  <si>
    <t>Other Wetlands Remaining Other Wetlands</t>
  </si>
  <si>
    <t>4.D.2</t>
  </si>
  <si>
    <t>Land Converted to Wetlands</t>
  </si>
  <si>
    <t xml:space="preserve">         4.D.2.a</t>
  </si>
  <si>
    <t>Lands converted to peat extraction</t>
  </si>
  <si>
    <t>4.D.2.a.i</t>
  </si>
  <si>
    <t xml:space="preserve">Forest land converted to peat extraction – all pools (i.e., biomass, dead organic matter, soil (mineral), soil (organic), drained organic soil)  </t>
  </si>
  <si>
    <t>4.D.2.a.ii</t>
  </si>
  <si>
    <t xml:space="preserve">Cropland converted to peat extraction – all pools (i.e., biomass, dead organic matter, soil (mineral), soil (organic), drained organic soil)  </t>
  </si>
  <si>
    <t>4.D.2.a.iii</t>
  </si>
  <si>
    <t xml:space="preserve">Grassland converted to peat extraction – all pools (i.e., biomass, dead organic matter, soil (mineral), soil (organic), drained organic soil)  </t>
  </si>
  <si>
    <t>4.D.2.a.iv</t>
  </si>
  <si>
    <t xml:space="preserve">Settlements converted to peat extraction – all pools (i.e., biomass, dead organic matter, soil (mineral), soil (organic), drained organic soil)  </t>
  </si>
  <si>
    <t>4.D.2.a.v</t>
  </si>
  <si>
    <t xml:space="preserve">Other land converted to peat extraction – all pools (i.e., biomass, dead organic matter, soil (mineral), soil (organic), drained organic soil)  </t>
  </si>
  <si>
    <t xml:space="preserve">         4.D.2.b</t>
  </si>
  <si>
    <t>Lands converted to flooded land</t>
  </si>
  <si>
    <t>4.D.2.b.i</t>
  </si>
  <si>
    <t xml:space="preserve">Forest land converted to flooded land – all pools (i.e., biomass, dead organic matter, soil (mineral), soil (organic), drained organic soil)  </t>
  </si>
  <si>
    <t>4.D.2.b.ii</t>
  </si>
  <si>
    <t xml:space="preserve">Cropland converted to flooded land – all pools (i.e., biomass, dead organic matter, soil (mineral), soil (organic), drained organic soil)  </t>
  </si>
  <si>
    <t>4.D.2.b.iii</t>
  </si>
  <si>
    <t xml:space="preserve">Grassland converted to flooded land – all pools (i.e., biomass, dead organic matter, soil (mineral), soil (organic), drained organic soil)  </t>
  </si>
  <si>
    <t>4.D.2.b.iv</t>
  </si>
  <si>
    <t xml:space="preserve">Settlements converted to flooded land – all pools (i.e., biomass, dead organic matter, soil (mineral), soil (organic), drained organic soil)  </t>
  </si>
  <si>
    <t>4.D.2.b.v</t>
  </si>
  <si>
    <t xml:space="preserve">Other land converted to flooded land – all pools (i.e., biomass, dead organic matter, soil (mineral), soil (organic), drained organic soil)  </t>
  </si>
  <si>
    <t xml:space="preserve">         4.D.2.c</t>
  </si>
  <si>
    <t>Lands converted to Other Wetlands</t>
  </si>
  <si>
    <t>4.D.2.c.i</t>
  </si>
  <si>
    <t xml:space="preserve">Forest land converted to other wetlands – all pools (i.e., biomass, dead organic matter, soil (mineral), soil (organic), drained organic soil)  </t>
  </si>
  <si>
    <t>4.D.2.c.ii</t>
  </si>
  <si>
    <t xml:space="preserve">Cropland converted to other wetlands – all pools (i.e., biomass, dead organic matter, soil (mineral), soil (organic), drained organic soil)  </t>
  </si>
  <si>
    <t>4.D.2.c.iii</t>
  </si>
  <si>
    <t xml:space="preserve">Grassland converted to other wetlands – all pools (i.e., biomass, dead organic matter, soil (mineral), soil (organic), drained organic soil)  </t>
  </si>
  <si>
    <t>4.D.2.c.iv</t>
  </si>
  <si>
    <t xml:space="preserve">Settlements converted to other wetlands – all pools (i.e., biomass, dead organic matter, soil (mineral), soil (organic), drained organic soil)  </t>
  </si>
  <si>
    <t>4.D.2.c.v</t>
  </si>
  <si>
    <t xml:space="preserve">Other land converted to other wetlands – all pools (i.e., biomass, dead organic matter, soil (mineral), soil (organic), drained organic soil)  </t>
  </si>
  <si>
    <t>4.E</t>
  </si>
  <si>
    <t>Settlements</t>
  </si>
  <si>
    <t>4.E.1</t>
  </si>
  <si>
    <t>Settlements Remaining Settlements</t>
  </si>
  <si>
    <t>4.E.1.a</t>
  </si>
  <si>
    <t>Settlements remaining Settlements – biomass (above and below)</t>
  </si>
  <si>
    <t>4.E.1.b</t>
  </si>
  <si>
    <t>Settlements remaining Settlements – dead organic matter (dead wood and litter)</t>
  </si>
  <si>
    <t>4.E.1.c</t>
  </si>
  <si>
    <t>Settlements remaining Settlements – soil (mineral)</t>
  </si>
  <si>
    <t>4.E.1.d</t>
  </si>
  <si>
    <t>Settlements remaining Settlements – soil (organic)</t>
  </si>
  <si>
    <t>4.E.1.e</t>
  </si>
  <si>
    <t>Settlements remaining Settlements – drained organic soil</t>
  </si>
  <si>
    <t>4.E.2</t>
  </si>
  <si>
    <t>Land Converted to Settlements</t>
  </si>
  <si>
    <t>4.E.2.a</t>
  </si>
  <si>
    <t xml:space="preserve">Forest land converted to settlements – all pools (i.e., biomass, dead organic matter, soil (mineral), soil (organic), drained organic soil)  </t>
  </si>
  <si>
    <t>4.E.2.b</t>
  </si>
  <si>
    <t xml:space="preserve">Cropland converted to settlements – all pools (i.e., biomass, dead organic matter, soil (mineral), soil (organic), drained organic soil)  </t>
  </si>
  <si>
    <t>4.E.2.c</t>
  </si>
  <si>
    <t xml:space="preserve">Grassland converted to settlements – all pools (i.e., biomass, dead organic matter, soil (mineral), soil (organic), drained organic soil)  </t>
  </si>
  <si>
    <t>4.E.2.d</t>
  </si>
  <si>
    <t>4.E.2.e</t>
  </si>
  <si>
    <t xml:space="preserve">Other land converted to settlements – all pools (i.e., biomass, dead organic matter, soil (mineral), soil (organic), drained organic soil)  </t>
  </si>
  <si>
    <t>4.F</t>
  </si>
  <si>
    <t>Other Land</t>
  </si>
  <si>
    <t>4.F.1</t>
  </si>
  <si>
    <t>Other Land Remaining Other Land</t>
  </si>
  <si>
    <t>4.F.1.a</t>
  </si>
  <si>
    <t>Other land remaining Other land – biomass (above and below)</t>
  </si>
  <si>
    <t>4.F.1.b</t>
  </si>
  <si>
    <t>Other land remaining Other land – dead organic matter (dead wood and litter)</t>
  </si>
  <si>
    <t>4.F.1.c</t>
  </si>
  <si>
    <t>Other land remaining Other land – soil (mineral)</t>
  </si>
  <si>
    <t>4.F.1.d</t>
  </si>
  <si>
    <t>Other land remaining Other land – soil (organic)</t>
  </si>
  <si>
    <t>4.F.1.e</t>
  </si>
  <si>
    <t>Other land remaining Other land – drained organic soil</t>
  </si>
  <si>
    <t>4.F.2</t>
  </si>
  <si>
    <t>Land Converted to Other Land</t>
  </si>
  <si>
    <t>4.F.2.a</t>
  </si>
  <si>
    <t xml:space="preserve">Forest land converted to other land – all pools (i.e., biomass, dead organic matter, soil (mineral), soil (organic), drained organic soil)  </t>
  </si>
  <si>
    <t>4.F.2.b</t>
  </si>
  <si>
    <t xml:space="preserve">Cropland converted to other land – all pools (i.e., biomass, dead organic matter, soil (mineral), soil (organic), drained organic soil)  </t>
  </si>
  <si>
    <t>4.F.2.c</t>
  </si>
  <si>
    <t xml:space="preserve">Grassland converted to other land – all pools (i.e., biomass, dead organic matter, soil (mineral), soil (organic), drained organic soil)  </t>
  </si>
  <si>
    <t>4.F.2.d</t>
  </si>
  <si>
    <t xml:space="preserve">Settlements converted to other land – all pools (i.e., biomass, dead organic matter, soil (mineral), soil (organic), drained organic soil)  </t>
  </si>
  <si>
    <t>4.F.2.e</t>
  </si>
  <si>
    <t>4.G</t>
  </si>
  <si>
    <t>Harvested Wood Products</t>
  </si>
  <si>
    <t>4(I)</t>
  </si>
  <si>
    <t>4(II)</t>
  </si>
  <si>
    <t>Emissions and removals from drainage and rewetting and other management of organic and mineral soils</t>
  </si>
  <si>
    <t>4(III)</t>
  </si>
  <si>
    <t>Biomass Burning</t>
  </si>
  <si>
    <t>4.H</t>
  </si>
  <si>
    <t>Waste Sector</t>
  </si>
  <si>
    <t>5.A</t>
  </si>
  <si>
    <t>Solid Waste Disposal</t>
  </si>
  <si>
    <t>5.B</t>
  </si>
  <si>
    <t>Biological Treatment of Solid Waste</t>
  </si>
  <si>
    <t>5.C</t>
  </si>
  <si>
    <t>Incineration and Open Burning of Waste</t>
  </si>
  <si>
    <t>5.D</t>
  </si>
  <si>
    <t>Wastewater Treatment and Discharge</t>
  </si>
  <si>
    <t>5.E</t>
  </si>
  <si>
    <t>Other Sector</t>
  </si>
  <si>
    <r>
      <t>c-C</t>
    </r>
    <r>
      <rPr>
        <b/>
        <vertAlign val="subscript"/>
        <sz val="12"/>
        <color theme="1"/>
        <rFont val="Aptos Narrow"/>
        <family val="2"/>
        <scheme val="minor"/>
      </rPr>
      <t>4</t>
    </r>
    <r>
      <rPr>
        <b/>
        <sz val="12"/>
        <color theme="1"/>
        <rFont val="Aptos Narrow"/>
        <family val="2"/>
        <scheme val="minor"/>
      </rPr>
      <t>F</t>
    </r>
    <r>
      <rPr>
        <b/>
        <vertAlign val="subscript"/>
        <sz val="12"/>
        <color theme="1"/>
        <rFont val="Aptos Narrow"/>
        <family val="2"/>
        <scheme val="minor"/>
      </rPr>
      <t>8</t>
    </r>
  </si>
  <si>
    <r>
      <t>CF</t>
    </r>
    <r>
      <rPr>
        <b/>
        <vertAlign val="subscript"/>
        <sz val="12"/>
        <color theme="1"/>
        <rFont val="Aptos Narrow"/>
        <family val="2"/>
        <scheme val="minor"/>
      </rPr>
      <t>4</t>
    </r>
  </si>
  <si>
    <r>
      <t>C</t>
    </r>
    <r>
      <rPr>
        <b/>
        <vertAlign val="subscript"/>
        <sz val="12"/>
        <color theme="1"/>
        <rFont val="Aptos Narrow"/>
        <family val="2"/>
        <scheme val="minor"/>
      </rPr>
      <t>2</t>
    </r>
    <r>
      <rPr>
        <b/>
        <sz val="12"/>
        <color theme="1"/>
        <rFont val="Aptos Narrow"/>
        <family val="2"/>
        <scheme val="minor"/>
      </rPr>
      <t>F</t>
    </r>
    <r>
      <rPr>
        <b/>
        <vertAlign val="subscript"/>
        <sz val="12"/>
        <color theme="1"/>
        <rFont val="Aptos Narrow"/>
        <family val="2"/>
        <scheme val="minor"/>
      </rPr>
      <t>6</t>
    </r>
  </si>
  <si>
    <r>
      <t>C</t>
    </r>
    <r>
      <rPr>
        <b/>
        <vertAlign val="subscript"/>
        <sz val="12"/>
        <color theme="1"/>
        <rFont val="Aptos Narrow"/>
        <family val="2"/>
        <scheme val="minor"/>
      </rPr>
      <t>3</t>
    </r>
    <r>
      <rPr>
        <b/>
        <sz val="12"/>
        <color theme="1"/>
        <rFont val="Aptos Narrow"/>
        <family val="2"/>
        <scheme val="minor"/>
      </rPr>
      <t>F</t>
    </r>
    <r>
      <rPr>
        <b/>
        <vertAlign val="subscript"/>
        <sz val="12"/>
        <color theme="1"/>
        <rFont val="Aptos Narrow"/>
        <family val="2"/>
        <scheme val="minor"/>
      </rPr>
      <t>8</t>
    </r>
  </si>
  <si>
    <r>
      <t>C</t>
    </r>
    <r>
      <rPr>
        <b/>
        <vertAlign val="subscript"/>
        <sz val="12"/>
        <color theme="1"/>
        <rFont val="Aptos Narrow"/>
        <family val="2"/>
        <scheme val="minor"/>
      </rPr>
      <t>6</t>
    </r>
    <r>
      <rPr>
        <b/>
        <sz val="12"/>
        <color theme="1"/>
        <rFont val="Aptos Narrow"/>
        <family val="2"/>
        <scheme val="minor"/>
      </rPr>
      <t>F</t>
    </r>
    <r>
      <rPr>
        <b/>
        <vertAlign val="subscript"/>
        <sz val="12"/>
        <color theme="1"/>
        <rFont val="Aptos Narrow"/>
        <family val="2"/>
        <scheme val="minor"/>
      </rPr>
      <t>14</t>
    </r>
  </si>
  <si>
    <r>
      <t>SF</t>
    </r>
    <r>
      <rPr>
        <b/>
        <vertAlign val="subscript"/>
        <sz val="12"/>
        <color theme="1"/>
        <rFont val="Aptos Narrow"/>
        <family val="2"/>
        <scheme val="minor"/>
      </rPr>
      <t>6</t>
    </r>
  </si>
  <si>
    <r>
      <t>NF</t>
    </r>
    <r>
      <rPr>
        <b/>
        <vertAlign val="subscript"/>
        <sz val="12"/>
        <color theme="1"/>
        <rFont val="Aptos Narrow"/>
        <family val="2"/>
        <scheme val="minor"/>
      </rPr>
      <t>3</t>
    </r>
  </si>
  <si>
    <t>Global Warming Potential (GWP) Values</t>
  </si>
  <si>
    <t>Links to IPCC</t>
  </si>
  <si>
    <t>Reports:</t>
  </si>
  <si>
    <t xml:space="preserve">IPCC Working Group I Fifth Assessment Report </t>
  </si>
  <si>
    <t>IPCC AR5</t>
  </si>
  <si>
    <t>(Fifth Assessment)</t>
  </si>
  <si>
    <t>Gas</t>
  </si>
  <si>
    <t>100 Year GWP Value (AR5)</t>
  </si>
  <si>
    <r>
      <t>CO</t>
    </r>
    <r>
      <rPr>
        <vertAlign val="subscript"/>
        <sz val="12"/>
        <color theme="1"/>
        <rFont val="Aptos Narrow"/>
        <family val="2"/>
        <scheme val="minor"/>
      </rPr>
      <t>2</t>
    </r>
  </si>
  <si>
    <r>
      <t>CO</t>
    </r>
    <r>
      <rPr>
        <vertAlign val="subscript"/>
        <sz val="12"/>
        <color theme="1"/>
        <rFont val="Aptos Narrow"/>
        <family val="2"/>
        <scheme val="minor"/>
      </rPr>
      <t>2</t>
    </r>
    <r>
      <rPr>
        <sz val="12"/>
        <color theme="1"/>
        <rFont val="Aptos Narrow"/>
        <family val="2"/>
        <scheme val="minor"/>
      </rPr>
      <t>e</t>
    </r>
  </si>
  <si>
    <r>
      <t>CH</t>
    </r>
    <r>
      <rPr>
        <vertAlign val="subscript"/>
        <sz val="12"/>
        <color theme="1"/>
        <rFont val="Aptos Narrow"/>
        <family val="2"/>
        <scheme val="minor"/>
      </rPr>
      <t>4</t>
    </r>
  </si>
  <si>
    <r>
      <t>N</t>
    </r>
    <r>
      <rPr>
        <vertAlign val="subscript"/>
        <sz val="12"/>
        <color theme="1"/>
        <rFont val="Aptos Narrow"/>
        <family val="2"/>
        <scheme val="minor"/>
      </rPr>
      <t>2</t>
    </r>
    <r>
      <rPr>
        <sz val="12"/>
        <color theme="1"/>
        <rFont val="Aptos Narrow"/>
        <family val="2"/>
        <scheme val="minor"/>
      </rPr>
      <t>O</t>
    </r>
  </si>
  <si>
    <r>
      <t>C</t>
    </r>
    <r>
      <rPr>
        <vertAlign val="subscript"/>
        <sz val="12"/>
        <color theme="1"/>
        <rFont val="Aptos Narrow"/>
        <family val="2"/>
        <scheme val="minor"/>
      </rPr>
      <t>4</t>
    </r>
    <r>
      <rPr>
        <sz val="12"/>
        <color theme="1"/>
        <rFont val="Aptos Narrow"/>
        <family val="2"/>
        <scheme val="minor"/>
      </rPr>
      <t>F</t>
    </r>
    <r>
      <rPr>
        <vertAlign val="subscript"/>
        <sz val="12"/>
        <color theme="1"/>
        <rFont val="Aptos Narrow"/>
        <family val="2"/>
        <scheme val="minor"/>
      </rPr>
      <t>10</t>
    </r>
  </si>
  <si>
    <t xml:space="preserve">Source: AR5, Working Group 1, Chapter 8, Table 8.A.1 </t>
  </si>
  <si>
    <t>Category Code Crosswalk</t>
  </si>
  <si>
    <t>Common Reporting Table (CRT) Code</t>
  </si>
  <si>
    <t>2006 IPCC GL Categories (consistent with Vol 1, Chapter 4, Table 4.1 excluding special considerations)</t>
  </si>
  <si>
    <t>IPCC Code</t>
  </si>
  <si>
    <t xml:space="preserve">Magnesium Production </t>
  </si>
  <si>
    <t xml:space="preserve">Other </t>
  </si>
  <si>
    <t xml:space="preserve">Other Product Manufacture and Use </t>
  </si>
  <si>
    <t>3.A.1.a.i</t>
  </si>
  <si>
    <t>3.A.1.a.ii</t>
  </si>
  <si>
    <t>3.A.1.c</t>
  </si>
  <si>
    <t>3.A.1.h</t>
  </si>
  <si>
    <t>3.A.1.j</t>
  </si>
  <si>
    <t>Other Livestock</t>
  </si>
  <si>
    <t>3.A.2.a</t>
  </si>
  <si>
    <t>3.A.2.a.i</t>
  </si>
  <si>
    <t>3.A.2.a.ii</t>
  </si>
  <si>
    <t>3.A.2.c</t>
  </si>
  <si>
    <t>3.A.2.h</t>
  </si>
  <si>
    <t>3.A.2.j</t>
  </si>
  <si>
    <t>3.C.7</t>
  </si>
  <si>
    <t>3.C.4</t>
  </si>
  <si>
    <t>3.C.5</t>
  </si>
  <si>
    <t>3.C.1.c</t>
  </si>
  <si>
    <t>3.C.1.b</t>
  </si>
  <si>
    <t>3.C.2</t>
  </si>
  <si>
    <t>3.C.3</t>
  </si>
  <si>
    <t>3.B.1.a</t>
  </si>
  <si>
    <t>3.B.1.b.i</t>
  </si>
  <si>
    <t xml:space="preserve">Cropland converted to forest land – all pools (i.e., biomass, dead organic matter, soil (mineral), soil (organic), drained organic soil)  </t>
  </si>
  <si>
    <t>3.B.1.b.ii</t>
  </si>
  <si>
    <t xml:space="preserve">Grassland converted to forest land – all pools (i.e., biomass, dead organic matter, soil (mineral), soil (organic), drained organic soil)  </t>
  </si>
  <si>
    <t>3.B.1.b.iii</t>
  </si>
  <si>
    <t xml:space="preserve">Wetland converted to forest land – all pools (i.e., biomass, dead organic matter, soil (mineral), soil (organic), drained organic soil)  </t>
  </si>
  <si>
    <t>3.B.1.b.iv</t>
  </si>
  <si>
    <t xml:space="preserve">Settlements converted to forest land – all pools (i.e., biomass, dead organic matter, soil (mineral), soil (organic), drained organic soil)  </t>
  </si>
  <si>
    <t>3.B.1.b.v</t>
  </si>
  <si>
    <t xml:space="preserve">Other land converted to forest land – all pools (i.e., biomass, dead organic matter, soil (mineral), soil (organic), drained organic soil)  </t>
  </si>
  <si>
    <t>3.B.2.a</t>
  </si>
  <si>
    <t>3.B.2.b</t>
  </si>
  <si>
    <t>3.B.2.b.i</t>
  </si>
  <si>
    <t>3.B.2.b.ii</t>
  </si>
  <si>
    <t>3.B.2.b.iii</t>
  </si>
  <si>
    <t>3.B.2.b.iv</t>
  </si>
  <si>
    <t>3.B.2.b.v</t>
  </si>
  <si>
    <t>3.B.3.a</t>
  </si>
  <si>
    <t>3.B.3.b</t>
  </si>
  <si>
    <t>3.B.3.b.i</t>
  </si>
  <si>
    <t>3.B.3.b.ii</t>
  </si>
  <si>
    <t>3.B.3.b.iii</t>
  </si>
  <si>
    <t>3.B.3.b.iv</t>
  </si>
  <si>
    <t>3.B.3.b.v</t>
  </si>
  <si>
    <t>3.B.4.a</t>
  </si>
  <si>
    <t>3.B.4.a.i</t>
  </si>
  <si>
    <t>3.B.4.a.ii</t>
  </si>
  <si>
    <t>3.B.4.b</t>
  </si>
  <si>
    <t xml:space="preserve">        3.B.4.b.i</t>
  </si>
  <si>
    <t xml:space="preserve">     3.B.4.b.ii</t>
  </si>
  <si>
    <t xml:space="preserve">  3.B.4.b.iii</t>
  </si>
  <si>
    <t>3.B.5</t>
  </si>
  <si>
    <t>3.B.5.a</t>
  </si>
  <si>
    <t>3.B.5.b</t>
  </si>
  <si>
    <t>3.B.5.b.i</t>
  </si>
  <si>
    <t>3.B.5.b.ii</t>
  </si>
  <si>
    <t>3.B.5.b.iii</t>
  </si>
  <si>
    <t>3.B.5.b.iv</t>
  </si>
  <si>
    <t>3.B.5.b.v</t>
  </si>
  <si>
    <t>3.B.6</t>
  </si>
  <si>
    <t>3.B.6.a</t>
  </si>
  <si>
    <t>3.B.6.b</t>
  </si>
  <si>
    <t>3.B.6.b.i</t>
  </si>
  <si>
    <t>3.B.6.b.ii</t>
  </si>
  <si>
    <t>3.B.6.b.iii</t>
  </si>
  <si>
    <t>3.B.6.b.iv</t>
  </si>
  <si>
    <t>3.B.6.b.v</t>
  </si>
  <si>
    <t>3.C.1</t>
  </si>
  <si>
    <t>KCA Year Input</t>
  </si>
  <si>
    <t>IPCC AR5 (Fifth Assessment)</t>
  </si>
  <si>
    <t>Select 'IPCC AR5 (Fifth Assessment)' or  'IPCC AR6 (Sixth Assessment)' from drop-down menu below:</t>
  </si>
  <si>
    <t>data in the "Data Source" column.</t>
  </si>
  <si>
    <t xml:space="preserve">For each data entry row, cite the source of the </t>
  </si>
  <si>
    <t>Indirect N2O Emissions</t>
  </si>
  <si>
    <t>5.A.1</t>
  </si>
  <si>
    <t>5.A.2</t>
  </si>
  <si>
    <t>5.A.3</t>
  </si>
  <si>
    <t>5.D.1</t>
  </si>
  <si>
    <t>5.D.2</t>
  </si>
  <si>
    <t>5.D.3</t>
  </si>
  <si>
    <t xml:space="preserve">Wetlands converted to settlements – all pools (i.e., biomass, dead organic matter, soil (mineral), soil (organic), drained organic soil)  </t>
  </si>
  <si>
    <t xml:space="preserve">Wetlands converted to other land – all pools (i.e., biomass, dead organic matter, soil (mineral), soil (organic), drained organic soil)  </t>
  </si>
  <si>
    <t>IPCC AR6 (Sixth Assessment)</t>
  </si>
  <si>
    <t>IPCC AR6</t>
  </si>
  <si>
    <t>Source: AR6, Working Group 1, Chapter 7, Table 7.SM.7</t>
  </si>
  <si>
    <t xml:space="preserve">IPCC Working Group I Sixth Assessment Report </t>
  </si>
  <si>
    <t>3.C.6</t>
  </si>
  <si>
    <t>(Sixth Assessment)</t>
  </si>
  <si>
    <t>100 Year GWP Value (AR6)</t>
  </si>
  <si>
    <t>Indirect N2O emissions from N inputs to managed soils other than cropland and grassland</t>
  </si>
  <si>
    <t xml:space="preserve">Indirect N2O emissions from N mineralization/immobilization associated with loss/gain of soil organic matter </t>
  </si>
  <si>
    <t>Solid Waste Disposal - Managed waste disposal sites</t>
  </si>
  <si>
    <t>5.A.1.a</t>
  </si>
  <si>
    <t>Solid Waste Disposal - Managed waste disposal sites - Anaerobic</t>
  </si>
  <si>
    <t>5.A.1.b</t>
  </si>
  <si>
    <t>Solid Waste Disposal - Managed waste disposal sites - Semi-aerobic</t>
  </si>
  <si>
    <t>5.A.1.c</t>
  </si>
  <si>
    <t>Solid Waste Disposal - Managed waste disposal sites - Active aeration</t>
  </si>
  <si>
    <t>Solid Waste Disposal - Unmanaged waste disposal sites</t>
  </si>
  <si>
    <t>Solid Waste Disposal - Uncategorized waste disposal sites</t>
  </si>
  <si>
    <t>Dairy Cattle (Option A)</t>
  </si>
  <si>
    <t>Non-dairy Cattle (Option A)</t>
  </si>
  <si>
    <t>Other Sectors - Liquid Fuels (If disaggregating to 1.A.4.a, 1.4.A.b, or 1.A.4.c enter data below, starting with row 149. Enter "IE" for this row if data for all disaggregated sectors included below.)</t>
  </si>
  <si>
    <t>Other Sectors - Solid Fuels (If disaggregating to 1.A.4.a, 1.4.A.b, or 1.A.4.c enter data below, starting with row 149. Enter "IE" for this row if data for all disaggregated sectors included below.)</t>
  </si>
  <si>
    <t>Other Sectors - Gaseous Fuels (If disaggregating to 1.A.4.a, 1.4.A.b, or 1.A.4.c enter data below, starting with row 149. Enter "IE" for this row if data for all disaggregated sectors included below.)</t>
  </si>
  <si>
    <t>Other Sectors - Other Fossil Fuels (If disaggregating to 1.A.4.a, 1.4.A.b, or 1.A.4.c enter data below, starting with row 149. Enter "IE" for this row if data for all disaggregated sectors included below.)</t>
  </si>
  <si>
    <t>Other Sectors - Peat (If disaggregating to 1.A.4.a, 1.4.A.b, or 1.A.4.c enter data below, starting with row 149. Enter "IE" for this row if data for all disaggregated sectors included below.)</t>
  </si>
  <si>
    <t>Other Sectors - Biomass (If disaggregating to 1.A.4.a, 1.4.A.b, or 1.A.4.c enter data below, starting with row 149. Enter "IE" for this row if data for all disaggregated sectors included below.)</t>
  </si>
  <si>
    <r>
      <t>CF</t>
    </r>
    <r>
      <rPr>
        <vertAlign val="subscript"/>
        <sz val="12"/>
        <rFont val="Aptos Narrow"/>
        <family val="2"/>
        <scheme val="minor"/>
      </rPr>
      <t>4</t>
    </r>
  </si>
  <si>
    <t>Direct N2O emissions from N inputs to managed soils other than cropland and grassland</t>
  </si>
  <si>
    <t xml:space="preserve">Direct N2O emissions from N mineralization/immobilization associated with loss/gain of soil organic matter </t>
  </si>
  <si>
    <t>4(IV)</t>
  </si>
  <si>
    <t>Other (If using Option B, enter information below, starting with row 443. Enter "IE" for this row if data for all disaggregated sectors included below.)</t>
  </si>
  <si>
    <t>Direct N2O Emissions From Agricultural Soils</t>
  </si>
  <si>
    <t>Indirect N2O Emissions From Agricultural Soils</t>
  </si>
  <si>
    <t>Wastewater Treatment and Discharge - Domestic</t>
  </si>
  <si>
    <t>Wastewater Treatment and Discharge -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</si>
</sst>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4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2"/>
      <color rgb="FFFF000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4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u/>
      <sz val="24"/>
      <color rgb="FF3473D3"/>
      <name val="Aptos Narrow"/>
      <family val="2"/>
      <scheme val="minor"/>
    </font>
    <font>
      <sz val="12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vertAlign val="subscript"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vertAlign val="subscript"/>
      <sz val="12"/>
      <name val="Aptos Narrow"/>
      <family val="2"/>
      <scheme val="minor"/>
    </font>
    <font>
      <i/>
      <sz val="12"/>
      <name val="Aptos Narrow"/>
      <family val="2"/>
      <scheme val="minor"/>
    </font>
    <font>
      <vertAlign val="subscript"/>
      <sz val="12"/>
      <name val="Aptos Narrow"/>
      <family val="2"/>
      <scheme val="minor"/>
    </font>
    <font>
      <sz val="10"/>
      <name val="Times New Roman"/>
      <family val="1"/>
    </font>
    <font>
      <b/>
      <vertAlign val="subscript"/>
      <sz val="12"/>
      <color theme="1"/>
      <name val="Aptos Narrow"/>
      <family val="2"/>
      <scheme val="minor"/>
    </font>
    <font>
      <i/>
      <sz val="12"/>
      <color theme="5"/>
      <name val="Aptos Narrow"/>
      <family val="2"/>
      <scheme val="minor"/>
    </font>
    <font>
      <i/>
      <sz val="12"/>
      <color theme="2" tint="-0.74999237037263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i/>
      <sz val="12"/>
      <name val="Aptos Narrow"/>
      <family val="2"/>
      <scheme val="minor"/>
    </font>
    <font>
      <vertAlign val="subscript"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8"/>
      <color rgb="FF3473D3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F236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99"/>
        <bgColor theme="6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6"/>
      </right>
      <top/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medium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medium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4" fontId="13" fillId="5" borderId="0" xfId="0" applyNumberFormat="1" applyFont="1" applyFill="1" applyAlignment="1" applyProtection="1">
      <alignment horizontal="center" vertical="center" wrapText="1"/>
      <protection locked="0"/>
    </xf>
    <xf numFmtId="9" fontId="13" fillId="6" borderId="0" xfId="1" applyFont="1" applyFill="1" applyAlignment="1" applyProtection="1">
      <alignment horizontal="center" vertical="center" wrapText="1"/>
      <protection locked="0"/>
    </xf>
    <xf numFmtId="9" fontId="13" fillId="6" borderId="0" xfId="1" applyFont="1" applyFill="1" applyBorder="1" applyAlignment="1" applyProtection="1">
      <alignment horizontal="center" vertical="center" wrapText="1"/>
      <protection locked="0"/>
    </xf>
    <xf numFmtId="9" fontId="7" fillId="6" borderId="5" xfId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9" fontId="13" fillId="7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3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9" fontId="17" fillId="6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9" fontId="18" fillId="6" borderId="0" xfId="1" applyFont="1" applyFill="1" applyBorder="1" applyAlignment="1" applyProtection="1">
      <alignment horizontal="center" vertical="center" wrapText="1"/>
      <protection locked="0"/>
    </xf>
    <xf numFmtId="0" fontId="18" fillId="0" borderId="0" xfId="3" applyFont="1" applyAlignment="1">
      <alignment horizontal="left" vertical="center" wrapText="1"/>
    </xf>
    <xf numFmtId="2" fontId="1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3" fillId="8" borderId="0" xfId="0" applyNumberFormat="1" applyFont="1" applyFill="1" applyAlignment="1" applyProtection="1">
      <alignment horizontal="center" vertical="center" wrapText="1"/>
      <protection locked="0"/>
    </xf>
    <xf numFmtId="9" fontId="13" fillId="8" borderId="0" xfId="1" applyFont="1" applyFill="1" applyAlignment="1" applyProtection="1">
      <alignment horizontal="center" vertical="center" wrapText="1"/>
      <protection locked="0"/>
    </xf>
    <xf numFmtId="9" fontId="13" fillId="8" borderId="0" xfId="1" applyFont="1" applyFill="1" applyBorder="1" applyAlignment="1" applyProtection="1">
      <alignment horizontal="center" vertical="center" wrapText="1"/>
      <protection locked="0"/>
    </xf>
    <xf numFmtId="9" fontId="7" fillId="8" borderId="5" xfId="1" applyFont="1" applyFill="1" applyBorder="1" applyAlignment="1" applyProtection="1">
      <alignment horizontal="center" vertical="center"/>
      <protection locked="0"/>
    </xf>
    <xf numFmtId="0" fontId="13" fillId="0" borderId="0" xfId="3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3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13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9" fontId="7" fillId="6" borderId="0" xfId="1" applyFont="1" applyFill="1" applyBorder="1" applyAlignment="1" applyProtection="1">
      <alignment horizontal="center" vertical="center"/>
      <protection locked="0"/>
    </xf>
    <xf numFmtId="9" fontId="7" fillId="8" borderId="0" xfId="1" applyFont="1" applyFill="1" applyBorder="1" applyAlignment="1" applyProtection="1">
      <alignment horizontal="center" vertical="center"/>
      <protection locked="0"/>
    </xf>
    <xf numFmtId="0" fontId="4" fillId="10" borderId="0" xfId="0" applyFont="1" applyFill="1"/>
    <xf numFmtId="0" fontId="35" fillId="0" borderId="0" xfId="0" applyFont="1" applyAlignment="1">
      <alignment horizontal="left"/>
    </xf>
    <xf numFmtId="165" fontId="0" fillId="0" borderId="0" xfId="4" applyNumberFormat="1" applyFont="1"/>
    <xf numFmtId="0" fontId="36" fillId="10" borderId="1" xfId="0" applyFont="1" applyFill="1" applyBorder="1" applyAlignment="1">
      <alignment horizontal="right"/>
    </xf>
    <xf numFmtId="0" fontId="36" fillId="10" borderId="27" xfId="0" applyFont="1" applyFill="1" applyBorder="1" applyAlignment="1">
      <alignment horizontal="left"/>
    </xf>
    <xf numFmtId="0" fontId="37" fillId="9" borderId="4" xfId="2" applyFont="1" applyFill="1" applyBorder="1" applyAlignment="1">
      <alignment horizontal="left"/>
    </xf>
    <xf numFmtId="165" fontId="0" fillId="9" borderId="5" xfId="4" applyNumberFormat="1" applyFont="1" applyFill="1" applyBorder="1"/>
    <xf numFmtId="0" fontId="37" fillId="9" borderId="6" xfId="2" applyFont="1" applyFill="1" applyBorder="1" applyAlignment="1">
      <alignment horizontal="left"/>
    </xf>
    <xf numFmtId="165" fontId="0" fillId="9" borderId="8" xfId="4" applyNumberFormat="1" applyFont="1" applyFill="1" applyBorder="1"/>
    <xf numFmtId="0" fontId="2" fillId="0" borderId="0" xfId="2" applyAlignment="1">
      <alignment horizontal="left"/>
    </xf>
    <xf numFmtId="0" fontId="2" fillId="0" borderId="0" xfId="2"/>
    <xf numFmtId="0" fontId="38" fillId="10" borderId="28" xfId="0" applyFont="1" applyFill="1" applyBorder="1" applyAlignment="1">
      <alignment horizontal="right"/>
    </xf>
    <xf numFmtId="0" fontId="38" fillId="10" borderId="27" xfId="0" applyFont="1" applyFill="1" applyBorder="1" applyAlignment="1">
      <alignment horizontal="left"/>
    </xf>
    <xf numFmtId="0" fontId="38" fillId="10" borderId="29" xfId="0" applyFont="1" applyFill="1" applyBorder="1" applyAlignment="1">
      <alignment horizontal="left"/>
    </xf>
    <xf numFmtId="0" fontId="39" fillId="10" borderId="30" xfId="0" applyFont="1" applyFill="1" applyBorder="1" applyAlignment="1">
      <alignment horizontal="center" wrapText="1"/>
    </xf>
    <xf numFmtId="165" fontId="39" fillId="10" borderId="8" xfId="4" applyNumberFormat="1" applyFont="1" applyFill="1" applyBorder="1" applyAlignment="1">
      <alignment horizontal="center" wrapText="1"/>
    </xf>
    <xf numFmtId="0" fontId="7" fillId="4" borderId="26" xfId="0" applyFont="1" applyFill="1" applyBorder="1"/>
    <xf numFmtId="165" fontId="7" fillId="4" borderId="26" xfId="4" applyNumberFormat="1" applyFont="1" applyFill="1" applyBorder="1"/>
    <xf numFmtId="0" fontId="7" fillId="0" borderId="26" xfId="0" applyFont="1" applyBorder="1"/>
    <xf numFmtId="165" fontId="7" fillId="0" borderId="26" xfId="4" applyNumberFormat="1" applyFont="1" applyBorder="1"/>
    <xf numFmtId="165" fontId="7" fillId="0" borderId="26" xfId="4" applyNumberFormat="1" applyFont="1" applyFill="1" applyBorder="1"/>
    <xf numFmtId="0" fontId="40" fillId="0" borderId="0" xfId="0" applyFont="1"/>
    <xf numFmtId="165" fontId="40" fillId="0" borderId="0" xfId="4" applyNumberFormat="1" applyFont="1"/>
    <xf numFmtId="0" fontId="4" fillId="10" borderId="0" xfId="0" applyFont="1" applyFill="1" applyAlignment="1">
      <alignment horizontal="left"/>
    </xf>
    <xf numFmtId="0" fontId="33" fillId="0" borderId="0" xfId="0" applyFont="1" applyAlignment="1">
      <alignment horizontal="left"/>
    </xf>
    <xf numFmtId="0" fontId="38" fillId="10" borderId="31" xfId="0" applyFont="1" applyFill="1" applyBorder="1" applyAlignment="1">
      <alignment horizontal="center" vertical="center" wrapText="1"/>
    </xf>
    <xf numFmtId="0" fontId="38" fillId="10" borderId="32" xfId="0" applyFont="1" applyFill="1" applyBorder="1" applyAlignment="1">
      <alignment horizontal="left" vertical="center"/>
    </xf>
    <xf numFmtId="0" fontId="38" fillId="10" borderId="33" xfId="0" applyFont="1" applyFill="1" applyBorder="1" applyAlignment="1">
      <alignment vertical="center" wrapText="1"/>
    </xf>
    <xf numFmtId="0" fontId="17" fillId="0" borderId="34" xfId="0" applyFont="1" applyBorder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3" fillId="0" borderId="0" xfId="3" applyFont="1" applyAlignment="1">
      <alignment horizontal="left" vertical="center" wrapText="1"/>
    </xf>
    <xf numFmtId="0" fontId="18" fillId="0" borderId="35" xfId="3" applyFont="1" applyBorder="1" applyAlignment="1">
      <alignment horizontal="left" vertical="center" wrapText="1"/>
    </xf>
    <xf numFmtId="2" fontId="13" fillId="0" borderId="35" xfId="0" applyNumberFormat="1" applyFont="1" applyBorder="1" applyAlignment="1">
      <alignment horizontal="center" vertical="center" wrapText="1"/>
    </xf>
    <xf numFmtId="0" fontId="34" fillId="0" borderId="0" xfId="0" applyFont="1"/>
    <xf numFmtId="0" fontId="18" fillId="0" borderId="35" xfId="0" applyFont="1" applyBorder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166" fontId="7" fillId="4" borderId="26" xfId="4" applyNumberFormat="1" applyFont="1" applyFill="1" applyBorder="1"/>
    <xf numFmtId="0" fontId="42" fillId="0" borderId="0" xfId="0" applyFont="1"/>
    <xf numFmtId="0" fontId="29" fillId="0" borderId="0" xfId="3" applyFont="1" applyAlignment="1">
      <alignment vertical="center" wrapText="1"/>
    </xf>
    <xf numFmtId="0" fontId="17" fillId="0" borderId="0" xfId="3" applyFont="1" applyAlignment="1">
      <alignment vertical="center" wrapText="1"/>
    </xf>
    <xf numFmtId="0" fontId="13" fillId="5" borderId="26" xfId="0" applyFont="1" applyFill="1" applyBorder="1" applyAlignment="1" applyProtection="1">
      <alignment horizontal="center"/>
      <protection locked="0"/>
    </xf>
    <xf numFmtId="165" fontId="13" fillId="5" borderId="26" xfId="4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0" fillId="0" borderId="0" xfId="0" applyProtection="1"/>
    <xf numFmtId="0" fontId="6" fillId="0" borderId="0" xfId="0" applyFont="1" applyAlignment="1" applyProtection="1">
      <alignment vertical="top" wrapText="1"/>
    </xf>
    <xf numFmtId="0" fontId="32" fillId="4" borderId="1" xfId="2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 wrapText="1"/>
    </xf>
    <xf numFmtId="0" fontId="7" fillId="4" borderId="2" xfId="0" applyFont="1" applyFill="1" applyBorder="1" applyAlignment="1" applyProtection="1">
      <alignment wrapText="1"/>
    </xf>
    <xf numFmtId="0" fontId="6" fillId="4" borderId="3" xfId="0" applyFont="1" applyFill="1" applyBorder="1" applyAlignment="1" applyProtection="1">
      <alignment horizontal="left" wrapText="1"/>
    </xf>
    <xf numFmtId="0" fontId="0" fillId="3" borderId="0" xfId="0" applyFill="1" applyProtection="1"/>
    <xf numFmtId="0" fontId="8" fillId="4" borderId="4" xfId="2" applyFont="1" applyFill="1" applyBorder="1" applyAlignment="1" applyProtection="1">
      <alignment horizontal="right" vertical="center"/>
    </xf>
    <xf numFmtId="0" fontId="9" fillId="4" borderId="0" xfId="0" applyFont="1" applyFill="1" applyAlignment="1" applyProtection="1">
      <alignment horizontal="left"/>
    </xf>
    <xf numFmtId="0" fontId="6" fillId="4" borderId="0" xfId="0" applyFont="1" applyFill="1" applyAlignment="1" applyProtection="1">
      <alignment horizontal="left" wrapText="1"/>
    </xf>
    <xf numFmtId="0" fontId="7" fillId="4" borderId="0" xfId="0" applyFont="1" applyFill="1" applyAlignment="1" applyProtection="1">
      <alignment wrapText="1"/>
    </xf>
    <xf numFmtId="0" fontId="6" fillId="4" borderId="5" xfId="0" applyFont="1" applyFill="1" applyBorder="1" applyAlignment="1" applyProtection="1">
      <alignment horizontal="left" wrapText="1"/>
    </xf>
    <xf numFmtId="0" fontId="32" fillId="4" borderId="4" xfId="2" applyFont="1" applyFill="1" applyBorder="1" applyAlignment="1" applyProtection="1">
      <alignment vertical="center"/>
    </xf>
    <xf numFmtId="0" fontId="6" fillId="4" borderId="0" xfId="0" applyFont="1" applyFill="1" applyProtection="1"/>
    <xf numFmtId="0" fontId="7" fillId="4" borderId="0" xfId="0" applyFont="1" applyFill="1" applyProtection="1"/>
    <xf numFmtId="0" fontId="7" fillId="4" borderId="0" xfId="0" applyFont="1" applyFill="1" applyAlignment="1" applyProtection="1">
      <alignment horizontal="left" wrapText="1"/>
    </xf>
    <xf numFmtId="0" fontId="7" fillId="4" borderId="5" xfId="0" applyFont="1" applyFill="1" applyBorder="1" applyAlignment="1" applyProtection="1">
      <alignment horizontal="left" wrapText="1"/>
    </xf>
    <xf numFmtId="0" fontId="8" fillId="4" borderId="6" xfId="2" applyFont="1" applyFill="1" applyBorder="1" applyAlignment="1" applyProtection="1">
      <alignment horizontal="right" vertical="center"/>
    </xf>
    <xf numFmtId="0" fontId="9" fillId="4" borderId="7" xfId="0" applyFont="1" applyFill="1" applyBorder="1" applyProtection="1"/>
    <xf numFmtId="0" fontId="7" fillId="4" borderId="7" xfId="0" applyFont="1" applyFill="1" applyBorder="1" applyProtection="1"/>
    <xf numFmtId="0" fontId="7" fillId="4" borderId="7" xfId="0" applyFont="1" applyFill="1" applyBorder="1" applyAlignment="1" applyProtection="1">
      <alignment horizontal="left" wrapText="1"/>
    </xf>
    <xf numFmtId="0" fontId="7" fillId="4" borderId="8" xfId="0" applyFont="1" applyFill="1" applyBorder="1" applyAlignment="1" applyProtection="1">
      <alignment horizontal="left" wrapText="1"/>
    </xf>
    <xf numFmtId="0" fontId="6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wrapText="1"/>
    </xf>
    <xf numFmtId="0" fontId="5" fillId="2" borderId="9" xfId="0" applyFont="1" applyFill="1" applyBorder="1" applyAlignment="1" applyProtection="1">
      <alignment horizontal="center"/>
    </xf>
    <xf numFmtId="0" fontId="5" fillId="2" borderId="10" xfId="0" applyFont="1" applyFill="1" applyBorder="1" applyProtection="1"/>
    <xf numFmtId="0" fontId="5" fillId="2" borderId="1" xfId="0" applyFont="1" applyFill="1" applyBorder="1" applyAlignment="1" applyProtection="1">
      <alignment horizontal="right"/>
    </xf>
    <xf numFmtId="0" fontId="5" fillId="2" borderId="3" xfId="0" applyFont="1" applyFill="1" applyBorder="1" applyProtection="1"/>
    <xf numFmtId="0" fontId="5" fillId="2" borderId="0" xfId="0" applyFont="1" applyFill="1" applyProtection="1"/>
    <xf numFmtId="0" fontId="5" fillId="2" borderId="4" xfId="0" applyFont="1" applyFill="1" applyBorder="1" applyProtection="1"/>
    <xf numFmtId="0" fontId="5" fillId="0" borderId="4" xfId="0" applyFont="1" applyBorder="1" applyProtection="1"/>
    <xf numFmtId="0" fontId="6" fillId="0" borderId="11" xfId="0" applyFont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/>
    </xf>
    <xf numFmtId="0" fontId="6" fillId="5" borderId="36" xfId="0" applyFont="1" applyFill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left" vertical="center"/>
    </xf>
    <xf numFmtId="0" fontId="11" fillId="0" borderId="42" xfId="0" applyFont="1" applyBorder="1" applyAlignment="1" applyProtection="1">
      <alignment horizontal="center" vertical="center"/>
    </xf>
    <xf numFmtId="0" fontId="0" fillId="0" borderId="42" xfId="0" applyBorder="1" applyProtection="1"/>
    <xf numFmtId="0" fontId="0" fillId="0" borderId="4" xfId="0" applyBorder="1" applyProtection="1"/>
    <xf numFmtId="0" fontId="6" fillId="0" borderId="14" xfId="0" applyFont="1" applyBorder="1" applyAlignment="1" applyProtection="1">
      <alignment horizontal="center" vertical="center" wrapText="1"/>
    </xf>
    <xf numFmtId="0" fontId="41" fillId="3" borderId="15" xfId="2" quotePrefix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 vertical="center"/>
    </xf>
    <xf numFmtId="0" fontId="0" fillId="0" borderId="43" xfId="0" applyBorder="1" applyProtection="1"/>
    <xf numFmtId="0" fontId="11" fillId="0" borderId="43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6" fillId="0" borderId="0" xfId="0" applyFont="1" applyAlignment="1" applyProtection="1">
      <alignment horizontal="center" vertical="center" wrapText="1"/>
    </xf>
    <xf numFmtId="0" fontId="12" fillId="3" borderId="0" xfId="2" quotePrefix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4" fillId="2" borderId="41" xfId="0" applyFont="1" applyFill="1" applyBorder="1" applyAlignment="1" applyProtection="1">
      <alignment horizontal="center"/>
    </xf>
    <xf numFmtId="0" fontId="14" fillId="0" borderId="0" xfId="0" applyFont="1" applyProtection="1"/>
    <xf numFmtId="0" fontId="15" fillId="0" borderId="26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 wrapText="1"/>
    </xf>
    <xf numFmtId="0" fontId="6" fillId="5" borderId="26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right" wrapText="1"/>
    </xf>
    <xf numFmtId="0" fontId="14" fillId="2" borderId="1" xfId="0" applyFont="1" applyFill="1" applyBorder="1" applyProtection="1"/>
    <xf numFmtId="0" fontId="14" fillId="2" borderId="2" xfId="0" applyFont="1" applyFill="1" applyBorder="1" applyProtection="1"/>
    <xf numFmtId="0" fontId="14" fillId="2" borderId="40" xfId="0" applyFont="1" applyFill="1" applyBorder="1" applyProtection="1"/>
    <xf numFmtId="0" fontId="15" fillId="0" borderId="4" xfId="0" applyFont="1" applyBorder="1" applyAlignment="1" applyProtection="1">
      <alignment horizontal="center" wrapText="1"/>
    </xf>
    <xf numFmtId="0" fontId="15" fillId="0" borderId="0" xfId="0" applyFont="1" applyAlignment="1" applyProtection="1">
      <alignment wrapText="1"/>
    </xf>
    <xf numFmtId="0" fontId="15" fillId="0" borderId="0" xfId="0" applyFont="1" applyAlignment="1" applyProtection="1">
      <alignment horizontal="center" wrapText="1"/>
    </xf>
    <xf numFmtId="0" fontId="15" fillId="3" borderId="0" xfId="0" applyFont="1" applyFill="1" applyAlignment="1" applyProtection="1">
      <alignment horizontal="center" wrapText="1"/>
    </xf>
    <xf numFmtId="0" fontId="15" fillId="3" borderId="39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right" vertical="center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center" vertical="center" wrapText="1"/>
    </xf>
    <xf numFmtId="164" fontId="13" fillId="0" borderId="0" xfId="0" applyNumberFormat="1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 wrapText="1"/>
    </xf>
    <xf numFmtId="0" fontId="20" fillId="0" borderId="0" xfId="3" applyFont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horizontal="right" vertical="center"/>
    </xf>
    <xf numFmtId="0" fontId="17" fillId="0" borderId="4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18" fillId="0" borderId="0" xfId="3" applyFont="1" applyAlignment="1" applyProtection="1">
      <alignment horizontal="left" vertical="center" wrapText="1"/>
    </xf>
    <xf numFmtId="2" fontId="13" fillId="0" borderId="0" xfId="0" applyNumberFormat="1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18" fillId="8" borderId="0" xfId="3" applyFont="1" applyFill="1" applyAlignment="1" applyProtection="1">
      <alignment horizontal="left" vertical="center"/>
    </xf>
    <xf numFmtId="0" fontId="20" fillId="8" borderId="0" xfId="3" applyFont="1" applyFill="1" applyAlignment="1" applyProtection="1">
      <alignment horizontal="left" vertical="center" wrapText="1"/>
    </xf>
    <xf numFmtId="2" fontId="13" fillId="8" borderId="0" xfId="0" applyNumberFormat="1" applyFont="1" applyFill="1" applyAlignment="1" applyProtection="1">
      <alignment horizontal="center" wrapText="1"/>
    </xf>
    <xf numFmtId="164" fontId="13" fillId="8" borderId="0" xfId="0" applyNumberFormat="1" applyFont="1" applyFill="1" applyAlignment="1" applyProtection="1">
      <alignment horizontal="center" vertical="center" wrapText="1"/>
    </xf>
    <xf numFmtId="164" fontId="7" fillId="8" borderId="0" xfId="0" applyNumberFormat="1" applyFont="1" applyFill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13" fillId="0" borderId="0" xfId="3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right"/>
    </xf>
    <xf numFmtId="0" fontId="14" fillId="2" borderId="4" xfId="0" applyFont="1" applyFill="1" applyBorder="1" applyProtection="1"/>
    <xf numFmtId="0" fontId="14" fillId="2" borderId="0" xfId="0" applyFont="1" applyFill="1" applyProtection="1"/>
    <xf numFmtId="0" fontId="15" fillId="0" borderId="39" xfId="0" applyFont="1" applyBorder="1" applyAlignment="1" applyProtection="1">
      <alignment horizontal="center" wrapText="1"/>
    </xf>
    <xf numFmtId="0" fontId="13" fillId="0" borderId="4" xfId="3" applyFont="1" applyBorder="1" applyAlignment="1" applyProtection="1">
      <alignment horizontal="right" vertical="center" wrapText="1"/>
    </xf>
    <xf numFmtId="0" fontId="25" fillId="0" borderId="0" xfId="0" applyFont="1" applyAlignment="1" applyProtection="1">
      <alignment horizontal="right" vertical="center"/>
    </xf>
    <xf numFmtId="0" fontId="18" fillId="0" borderId="4" xfId="3" applyFont="1" applyBorder="1" applyAlignment="1" applyProtection="1">
      <alignment horizontal="left" vertical="center" wrapText="1"/>
    </xf>
    <xf numFmtId="0" fontId="18" fillId="0" borderId="0" xfId="3" applyFont="1" applyAlignment="1" applyProtection="1">
      <alignment vertical="center" wrapText="1"/>
    </xf>
    <xf numFmtId="2" fontId="18" fillId="0" borderId="0" xfId="0" applyNumberFormat="1" applyFont="1" applyAlignment="1" applyProtection="1">
      <alignment horizontal="center" vertical="center" wrapText="1"/>
    </xf>
    <xf numFmtId="0" fontId="27" fillId="0" borderId="0" xfId="3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right"/>
    </xf>
    <xf numFmtId="0" fontId="13" fillId="0" borderId="0" xfId="3" applyFont="1" applyAlignment="1" applyProtection="1">
      <alignment horizontal="right" vertical="center" wrapText="1"/>
    </xf>
    <xf numFmtId="0" fontId="15" fillId="0" borderId="16" xfId="0" applyFont="1" applyBorder="1" applyAlignment="1" applyProtection="1">
      <alignment horizontal="center" wrapText="1"/>
    </xf>
    <xf numFmtId="0" fontId="15" fillId="0" borderId="17" xfId="0" applyFont="1" applyBorder="1" applyAlignment="1" applyProtection="1">
      <alignment wrapText="1"/>
    </xf>
    <xf numFmtId="0" fontId="15" fillId="0" borderId="17" xfId="0" applyFont="1" applyBorder="1" applyAlignment="1" applyProtection="1">
      <alignment horizontal="center" wrapText="1"/>
    </xf>
    <xf numFmtId="0" fontId="15" fillId="0" borderId="25" xfId="0" applyFont="1" applyBorder="1" applyAlignment="1" applyProtection="1">
      <alignment horizont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17" fillId="0" borderId="19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center" vertical="center"/>
    </xf>
    <xf numFmtId="164" fontId="17" fillId="0" borderId="0" xfId="0" applyNumberFormat="1" applyFont="1" applyAlignment="1" applyProtection="1">
      <alignment horizontal="center" vertical="center"/>
    </xf>
    <xf numFmtId="0" fontId="13" fillId="0" borderId="18" xfId="3" applyFont="1" applyBorder="1" applyAlignment="1" applyProtection="1">
      <alignment horizontal="right" vertical="center" wrapText="1"/>
    </xf>
    <xf numFmtId="0" fontId="20" fillId="0" borderId="19" xfId="3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8" fillId="0" borderId="20" xfId="3" applyFont="1" applyBorder="1" applyAlignment="1" applyProtection="1">
      <alignment horizontal="left" vertical="center" wrapText="1"/>
    </xf>
    <xf numFmtId="0" fontId="27" fillId="0" borderId="19" xfId="3" applyFont="1" applyBorder="1" applyAlignment="1" applyProtection="1">
      <alignment horizontal="left" vertical="center" wrapText="1"/>
    </xf>
    <xf numFmtId="0" fontId="7" fillId="5" borderId="0" xfId="0" applyFont="1" applyFill="1" applyAlignment="1" applyProtection="1">
      <alignment horizontal="center" vertical="center"/>
    </xf>
    <xf numFmtId="0" fontId="18" fillId="0" borderId="18" xfId="3" applyFont="1" applyBorder="1" applyAlignment="1" applyProtection="1">
      <alignment horizontal="left" vertical="center" wrapText="1"/>
    </xf>
    <xf numFmtId="0" fontId="18" fillId="0" borderId="19" xfId="3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/>
    </xf>
    <xf numFmtId="0" fontId="18" fillId="0" borderId="21" xfId="3" applyFont="1" applyBorder="1" applyAlignment="1" applyProtection="1">
      <alignment horizontal="left" vertical="center" wrapText="1"/>
    </xf>
    <xf numFmtId="0" fontId="20" fillId="0" borderId="22" xfId="3" applyFont="1" applyBorder="1" applyAlignment="1" applyProtection="1">
      <alignment horizontal="lef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164" fontId="13" fillId="0" borderId="7" xfId="0" applyNumberFormat="1" applyFont="1" applyBorder="1" applyAlignment="1" applyProtection="1">
      <alignment horizontal="center" vertical="center" wrapText="1"/>
    </xf>
    <xf numFmtId="164" fontId="7" fillId="0" borderId="7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2" fontId="13" fillId="8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 wrapText="1"/>
    </xf>
    <xf numFmtId="0" fontId="13" fillId="0" borderId="4" xfId="3" applyFont="1" applyBorder="1" applyAlignment="1" applyProtection="1">
      <alignment horizontal="center" vertical="center" wrapText="1"/>
    </xf>
    <xf numFmtId="164" fontId="13" fillId="0" borderId="0" xfId="0" applyNumberFormat="1" applyFont="1" applyAlignment="1" applyProtection="1">
      <alignment horizontal="center" vertical="center"/>
    </xf>
    <xf numFmtId="0" fontId="20" fillId="5" borderId="0" xfId="0" applyFont="1" applyFill="1" applyAlignment="1" applyProtection="1">
      <alignment horizontal="center" vertical="center" wrapText="1"/>
      <protection locked="0"/>
    </xf>
    <xf numFmtId="2" fontId="18" fillId="5" borderId="0" xfId="0" applyNumberFormat="1" applyFont="1" applyFill="1" applyAlignment="1" applyProtection="1">
      <alignment horizontal="center" vertical="center" wrapText="1"/>
      <protection locked="0"/>
    </xf>
    <xf numFmtId="0" fontId="13" fillId="5" borderId="0" xfId="3" applyFont="1" applyFill="1" applyAlignment="1" applyProtection="1">
      <alignment horizontal="right" vertical="center" wrapText="1"/>
      <protection locked="0"/>
    </xf>
    <xf numFmtId="0" fontId="20" fillId="5" borderId="0" xfId="3" applyFont="1" applyFill="1" applyAlignment="1" applyProtection="1">
      <alignment horizontal="left" vertical="center" wrapText="1"/>
      <protection locked="0"/>
    </xf>
    <xf numFmtId="2" fontId="13" fillId="5" borderId="0" xfId="0" applyNumberFormat="1" applyFont="1" applyFill="1" applyAlignment="1" applyProtection="1">
      <alignment horizontal="center" vertical="center" wrapText="1"/>
      <protection locked="0"/>
    </xf>
    <xf numFmtId="0" fontId="7" fillId="5" borderId="0" xfId="3" applyFont="1" applyFill="1" applyAlignment="1" applyProtection="1">
      <alignment horizontal="right" vertical="center"/>
      <protection locked="0"/>
    </xf>
    <xf numFmtId="2" fontId="13" fillId="5" borderId="0" xfId="0" applyNumberFormat="1" applyFont="1" applyFill="1" applyAlignment="1" applyProtection="1">
      <alignment horizontal="center" wrapText="1"/>
      <protection locked="0"/>
    </xf>
    <xf numFmtId="0" fontId="13" fillId="5" borderId="0" xfId="0" applyFont="1" applyFill="1" applyAlignment="1" applyProtection="1">
      <alignment horizontal="center" wrapText="1"/>
      <protection locked="0"/>
    </xf>
    <xf numFmtId="0" fontId="13" fillId="5" borderId="0" xfId="3" applyFont="1" applyFill="1" applyAlignment="1" applyProtection="1">
      <alignment horizontal="center" vertical="center" wrapText="1"/>
      <protection locked="0"/>
    </xf>
    <xf numFmtId="0" fontId="13" fillId="5" borderId="23" xfId="3" applyFont="1" applyFill="1" applyBorder="1" applyAlignment="1" applyProtection="1">
      <alignment horizontal="right" vertical="center" wrapText="1"/>
      <protection locked="0"/>
    </xf>
    <xf numFmtId="0" fontId="20" fillId="5" borderId="24" xfId="3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3" fillId="12" borderId="20" xfId="3" applyFont="1" applyFill="1" applyBorder="1" applyAlignment="1" applyProtection="1">
      <alignment horizontal="right" vertical="center" wrapText="1"/>
      <protection locked="0"/>
    </xf>
    <xf numFmtId="0" fontId="20" fillId="12" borderId="19" xfId="3" applyFont="1" applyFill="1" applyBorder="1" applyAlignment="1" applyProtection="1">
      <alignment horizontal="left" vertical="center" wrapText="1"/>
      <protection locked="0"/>
    </xf>
    <xf numFmtId="2" fontId="13" fillId="0" borderId="0" xfId="0" applyNumberFormat="1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164" fontId="7" fillId="8" borderId="37" xfId="0" applyNumberFormat="1" applyFont="1" applyFill="1" applyBorder="1" applyAlignment="1" applyProtection="1">
      <alignment horizontal="center" vertical="center"/>
      <protection locked="0"/>
    </xf>
    <xf numFmtId="164" fontId="7" fillId="11" borderId="37" xfId="0" applyNumberFormat="1" applyFont="1" applyFill="1" applyBorder="1" applyAlignment="1" applyProtection="1">
      <alignment horizontal="center" vertical="center"/>
      <protection locked="0"/>
    </xf>
    <xf numFmtId="164" fontId="7" fillId="0" borderId="37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17" fillId="0" borderId="0" xfId="0" applyNumberFormat="1" applyFont="1" applyAlignment="1" applyProtection="1">
      <alignment horizontal="center" vertical="center"/>
      <protection locked="0"/>
    </xf>
    <xf numFmtId="164" fontId="7" fillId="11" borderId="38" xfId="0" applyNumberFormat="1" applyFont="1" applyFill="1" applyBorder="1" applyAlignment="1" applyProtection="1">
      <alignment horizontal="center" vertical="center"/>
      <protection locked="0"/>
    </xf>
    <xf numFmtId="164" fontId="13" fillId="0" borderId="37" xfId="0" applyNumberFormat="1" applyFont="1" applyBorder="1" applyAlignment="1" applyProtection="1">
      <alignment horizontal="center" vertical="center"/>
      <protection locked="0"/>
    </xf>
    <xf numFmtId="164" fontId="7" fillId="8" borderId="0" xfId="0" applyNumberFormat="1" applyFont="1" applyFill="1" applyAlignment="1" applyProtection="1">
      <alignment horizontal="center" vertical="center"/>
      <protection locked="0"/>
    </xf>
    <xf numFmtId="2" fontId="13" fillId="0" borderId="0" xfId="0" applyNumberFormat="1" applyFont="1" applyAlignment="1" applyProtection="1">
      <alignment horizontal="center" vertical="center" wrapText="1"/>
      <protection locked="0"/>
    </xf>
  </cellXfs>
  <cellStyles count="5">
    <cellStyle name="Comma" xfId="4" builtinId="3"/>
    <cellStyle name="Hyperlink" xfId="2" builtinId="8"/>
    <cellStyle name="Normal" xfId="0" builtinId="0"/>
    <cellStyle name="Percent" xfId="1" builtinId="5"/>
    <cellStyle name="Обычный_Table7" xfId="3" xr:uid="{0EFB4DE8-7580-408F-91B9-3F0311AA4CD9}"/>
  </cellStyles>
  <dxfs count="1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#,##0.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#,##0.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#,##0.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sz val="12"/>
      </font>
      <numFmt numFmtId="164" formatCode="#,##0.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right" vertical="center" textRotation="0" wrapText="1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sz val="12"/>
      </font>
      <numFmt numFmtId="164" formatCode="#,##0.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sz val="12"/>
      </font>
      <numFmt numFmtId="164" formatCode="#,##0.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  <fill>
        <patternFill patternType="solid">
          <fgColor theme="6" tint="0.79998168889431442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  <fill>
        <patternFill patternType="solid">
          <fgColor theme="6" tint="0.79998168889431442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sz val="12"/>
      </font>
      <numFmt numFmtId="164" formatCode="#,##0.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right" vertical="center" textRotation="0" wrapText="1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>
          <fgColor indexed="64"/>
          <bgColor rgb="FFCCFFCC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ill>
        <patternFill patternType="lightGrid">
          <bgColor theme="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medium">
          <color theme="6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240120</xdr:colOff>
      <xdr:row>1</xdr:row>
      <xdr:rowOff>48886</xdr:rowOff>
    </xdr:from>
    <xdr:ext cx="12322297" cy="490864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AFE0E57-13A8-4F8C-A165-B0A327536B57}"/>
            </a:ext>
          </a:extLst>
        </xdr:cNvPr>
        <xdr:cNvSpPr txBox="1"/>
      </xdr:nvSpPr>
      <xdr:spPr>
        <a:xfrm>
          <a:off x="240120" y="345219"/>
          <a:ext cx="12322297" cy="49086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 below identifies key greenhouse gases and the 100 year GWP values from Table 8.A.1, located in Appendix 8.A of Chapter 8 in the IPCC Working Group I Fifth Assessment Report and Table 7.SM.7, located in the Supplementary Materials for Chapter 7 in the IPCC Working Group I Sixth Assessment Report.</a:t>
          </a:r>
          <a:endParaRPr lang="en-US" sz="12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7056</xdr:colOff>
      <xdr:row>1</xdr:row>
      <xdr:rowOff>63499</xdr:rowOff>
    </xdr:from>
    <xdr:ext cx="12880269" cy="2794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81A934-1E46-4789-A66C-43C7513FDFE3}"/>
            </a:ext>
          </a:extLst>
        </xdr:cNvPr>
        <xdr:cNvSpPr txBox="1"/>
      </xdr:nvSpPr>
      <xdr:spPr>
        <a:xfrm>
          <a:off x="256520" y="364670"/>
          <a:ext cx="12880269" cy="2794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The</a:t>
          </a:r>
          <a:r>
            <a:rPr lang="en-US" sz="1200" baseline="0"/>
            <a:t> table below is a crosswalk of key category codes found in the 2006 IPCC GL Categories (consistent with Vol 1, Chapter 4, Table 4.1 excluding special considerations) and version 3.0 of the KCA tool. </a:t>
          </a:r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04D790-1CD6-4F9C-952C-BA1FC865693C}" name="KCA_Energy14" displayName="KCA_Energy14" ref="B17:L218" totalsRowShown="0" headerRowDxfId="85" dataDxfId="84" tableBorderDxfId="142">
  <autoFilter ref="B17:L218" xr:uid="{2EE2EC09-30C9-4EC6-A209-1B1D0E92BD89}"/>
  <tableColumns count="11">
    <tableColumn id="1" xr3:uid="{C62CE0CC-BDA7-4C0C-B9E0-E9F648A0E107}" name="CRT Code" dataDxfId="90" dataCellStyle="Обычный_Table7"/>
    <tableColumn id="2" xr3:uid="{0FDED979-B77D-43E7-BFF1-2145E4470D08}" name="Category Title" dataDxfId="89" dataCellStyle="Обычный_Table7"/>
    <tableColumn id="3" xr3:uid="{D5145FA9-703A-4814-A9B0-B9D7B83AAD51}" name="Greenhouse Gas" dataDxfId="88"/>
    <tableColumn id="4" xr3:uid="{07F655C6-EE01-4F6A-81B3-019631904C1A}" name="Base Year _x000a_Estimates (kt)" dataDxfId="37"/>
    <tableColumn id="5" xr3:uid="{CC34CAC2-EF3F-4BC8-834D-3627B57D50F8}" name="Current Year_x000a_Estimates (kt)" dataDxfId="36"/>
    <tableColumn id="6" xr3:uid="{1689FDD2-AE8C-4EF2-9E09-455F644CAC49}" name="Base Year Estimates_x000a_(kt CO2e)" dataDxfId="87"/>
    <tableColumn id="7" xr3:uid="{0982C773-9998-4163-8FE8-97F57AB01A50}" name="Current Year Estimates_x000a_(kt CO2e)" dataDxfId="86"/>
    <tableColumn id="9" xr3:uid="{FF3AA5AC-0D34-4A7E-AD0E-AF3431EED585}" name="Activity Data Uncertainty" dataDxfId="27" dataCellStyle="Percent"/>
    <tableColumn id="10" xr3:uid="{3E333891-25EC-4749-9B0C-AD11789A48F0}" name="Emission Factor Uncertainty" dataDxfId="26" dataCellStyle="Percent"/>
    <tableColumn id="11" xr3:uid="{18A6DE0E-7982-40E6-AB6F-ACB0D79E246D}" name="Combined Uncertainty" dataDxfId="25" dataCellStyle="Percent"/>
    <tableColumn id="8" xr3:uid="{E7D3915F-FAE8-4480-B70E-63302FEE0D2B}" name="Data Source" dataDxfId="2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B85EA6-280B-4097-A3B0-0B785A52CA1A}" name="KCA_Industrial15" displayName="KCA_Industrial15" ref="B220:L299" totalsRowShown="0" headerRowDxfId="76" dataDxfId="75" tableBorderDxfId="141">
  <autoFilter ref="B220:L299" xr:uid="{3886F201-F247-422B-8565-7243281E217B}"/>
  <tableColumns count="11">
    <tableColumn id="1" xr3:uid="{78BC7D3E-25CD-4664-874E-0EAE6DF9E6DC}" name="CRT Code" dataDxfId="83" dataCellStyle="Обычный_Table7"/>
    <tableColumn id="2" xr3:uid="{10369D60-EA1C-4032-8CDB-2C088A76022C}" name="Category Title" dataDxfId="82" dataCellStyle="Обычный_Table7"/>
    <tableColumn id="3" xr3:uid="{DA21B4DF-EB01-4F6C-93BC-93DC39211682}" name="Greenhouse Gas" dataDxfId="81"/>
    <tableColumn id="5" xr3:uid="{207AC847-4574-47D7-8DEB-AB3B33416D02}" name="Base Year _x000a_Estimates (kt)" dataDxfId="80"/>
    <tableColumn id="6" xr3:uid="{02605771-1BDF-432C-B24B-C64D721D3CEA}" name="Current Year_x000a_Estimates (kt)" dataDxfId="79"/>
    <tableColumn id="7" xr3:uid="{7D1363F4-6689-4C6F-97F4-5E81A276FCFB}" name="Base Year Estimates_x000a_(kt CO2e)" dataDxfId="78"/>
    <tableColumn id="8" xr3:uid="{8C038DDA-3CC9-4C71-A3D6-50A1B216C3E9}" name="Current Year Estimates_x000a_(kt CO2e)" dataDxfId="77"/>
    <tableColumn id="9" xr3:uid="{43693C5B-F62B-4D4E-9404-4DAA11E7396E}" name="Activity Data Uncertainty" dataDxfId="23" dataCellStyle="Percent"/>
    <tableColumn id="10" xr3:uid="{A3A16A68-B2F8-4483-BF0D-3B92FC653C3A}" name="Emission Factor Uncertainty" dataDxfId="22" dataCellStyle="Percent"/>
    <tableColumn id="11" xr3:uid="{00FD4EF8-1C82-4C3C-96F9-D7C6640FE5F2}" name="Combined Uncertainty" dataDxfId="21" dataCellStyle="Percent"/>
    <tableColumn id="4" xr3:uid="{0B0E9804-B3AF-4317-8DFE-84348472FD24}" name="Data Source" dataDxfId="2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51ABC4-36D9-4471-B7F9-D69E5013CA7A}" name="F_Gas16" displayName="F_Gas16" ref="B301:L386" totalsRowShown="0" headerRowDxfId="69" dataDxfId="68" headerRowBorderDxfId="140" tableBorderDxfId="139">
  <autoFilter ref="B301:L386" xr:uid="{48C522EE-5DBC-48A0-A09F-BB33D3A49B54}"/>
  <tableColumns count="11">
    <tableColumn id="1" xr3:uid="{F3523D5D-977C-46FD-B05B-D4AF6A0AF014}" name="CRT Code" dataDxfId="74" dataCellStyle="Обычный_Table7"/>
    <tableColumn id="2" xr3:uid="{6938B61C-75D4-4A23-B333-34C34C4DD33D}" name="Category Title" dataDxfId="73" dataCellStyle="Обычный_Table7"/>
    <tableColumn id="3" xr3:uid="{56AFCAF2-E613-493D-8FBB-F57C26072F98}" name="Greenhouse Gas" dataDxfId="72"/>
    <tableColumn id="5" xr3:uid="{9C8ED185-B26B-45D1-8AA0-AD6104629AD0}" name="Base Year _x000a_Estimates (kt)" dataDxfId="35"/>
    <tableColumn id="6" xr3:uid="{F4E3066B-19CD-44D2-8F5D-5CABF7214F2D}" name="Current Year_x000a_Estimates (kt)" dataDxfId="34"/>
    <tableColumn id="7" xr3:uid="{59ABF28C-F43F-49EE-BA4B-8D7537621740}" name="Base Year Estimates_x000a_(kt CO2e)" dataDxfId="71"/>
    <tableColumn id="8" xr3:uid="{467A12A0-AF83-44D4-A59D-FF9C8DCCE5C7}" name="Current Year Estimates_x000a_(kt CO2e)" dataDxfId="70"/>
    <tableColumn id="9" xr3:uid="{267A7465-D797-4DC0-813D-266650DD846E}" name="Activity Data Uncertainty" dataDxfId="19" dataCellStyle="Percent"/>
    <tableColumn id="10" xr3:uid="{747935E3-D717-4B06-8FC6-A55C01818100}" name="Emission Factor Uncertainty" dataDxfId="18" dataCellStyle="Percent"/>
    <tableColumn id="11" xr3:uid="{96714E65-8F8E-4FC9-9A6F-BBB566A7BB16}" name="Combined Uncertainty" dataDxfId="17" dataCellStyle="Percent"/>
    <tableColumn id="4" xr3:uid="{CB5FA11A-7DA3-4228-A3B4-A633BB160090}" name="Data Source" dataDxfId="1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1CB3D3-DF9D-43BD-BB25-0FEAB69D606F}" name="KCA_Agriculture17" displayName="KCA_Agriculture17" ref="B388:L462" totalsRowShown="0" headerRowDxfId="62" dataDxfId="61" tableBorderDxfId="138">
  <autoFilter ref="B388:L462" xr:uid="{71AA3907-85AA-47F6-B97D-EF291503B27C}"/>
  <tableColumns count="11">
    <tableColumn id="1" xr3:uid="{D094A9FD-ECAE-4D52-BF84-3CB02998BF73}" name="CRT Code" dataDxfId="67" dataCellStyle="Обычный_Table7"/>
    <tableColumn id="2" xr3:uid="{52225B14-C3FA-4D76-A35C-299F67C8699C}" name="Category Title" dataDxfId="66" dataCellStyle="Обычный_Table7"/>
    <tableColumn id="3" xr3:uid="{E58CEACB-16AB-4392-8A1C-2D1813212F55}" name="Greenhouse Gas" dataDxfId="65"/>
    <tableColumn id="5" xr3:uid="{AEBD2FDE-F72F-4CEC-9B07-584FED81DD63}" name="Base Year _x000a_Estimates (kt)" dataDxfId="33"/>
    <tableColumn id="6" xr3:uid="{FC9F1152-365B-4F63-83AC-69F3A6F7F0CE}" name="Current Year_x000a_Estimates (kt)" dataDxfId="32"/>
    <tableColumn id="7" xr3:uid="{4DA6CBD3-AC41-4CF3-9E2F-7F70B3104601}" name="Base Year Estimates_x000a_(kt CO2e)" dataDxfId="64">
      <calculatedColumnFormula>IFERROR(IF($C$14="IPCC AR5 (Fifth Assessment)",IF(E389="","",VLOOKUP(D389,GWP,2,FALSE)*E389),IF(E389="","",VLOOKUP(D389,GWP_2006,2,FALSE)*E389)),F_Gas16[[#This Row],[Base Year 
Estimates (kt)]])</calculatedColumnFormula>
    </tableColumn>
    <tableColumn id="8" xr3:uid="{535DF0D1-0203-4BCC-84FE-02231816E41A}" name="Current Year Estimates_x000a_(kt CO2e)" dataDxfId="63">
      <calculatedColumnFormula>IFERROR(IF($C$14="IPCC AR5 (Fifth Assessment)",IF(F389="","",VLOOKUP(D389,GWP,2,FALSE)*F389),IF(F389="","",VLOOKUP(D389,GWP_2006,2,FALSE)*F389)),F_Gas16[[#This Row],[Current Year
Estimates (kt)]])</calculatedColumnFormula>
    </tableColumn>
    <tableColumn id="9" xr3:uid="{570B7B13-47F5-4B74-9E93-88CEEF683B36}" name="Activity Data Uncertainty" dataDxfId="15" dataCellStyle="Percent"/>
    <tableColumn id="10" xr3:uid="{EB8F2308-BFD0-4D84-B584-37FF7726F5D3}" name="Emission Factor Uncertainty" dataDxfId="14" dataCellStyle="Percent"/>
    <tableColumn id="11" xr3:uid="{F6DF080C-8A44-4B5C-87B0-E4BE11FD7AE8}" name="Combined Uncertainty" dataDxfId="13" dataCellStyle="Percent"/>
    <tableColumn id="4" xr3:uid="{6662B6B9-3E9F-4EDE-B33F-BA7D91B732B9}" name="Data Source" dataDxfId="12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1BFAD57-6C45-4B03-A5C8-BB59B445433A}" name="KCA_LULUCF18" displayName="KCA_LULUCF18" ref="B464:L588" totalsRowShown="0" headerRowDxfId="55" dataDxfId="54" tableBorderDxfId="137">
  <autoFilter ref="B464:L588" xr:uid="{7E51ABFC-3BD0-48D1-87B4-9EBA556DF4A9}"/>
  <tableColumns count="11">
    <tableColumn id="1" xr3:uid="{EC357631-89E5-4F76-B01D-242D071C18F4}" name="CRT Code" dataDxfId="60" dataCellStyle="Обычный_Table7"/>
    <tableColumn id="2" xr3:uid="{917D4C33-391C-48D1-8843-D1E143A228CF}" name="Category Title" dataDxfId="59" dataCellStyle="Обычный_Table7"/>
    <tableColumn id="3" xr3:uid="{EC7608F6-0438-4251-83BB-FAE4641FD4E6}" name="Greenhouse Gas" dataDxfId="58"/>
    <tableColumn id="5" xr3:uid="{BAEF355C-F64B-45B7-AAE2-3545C8925283}" name="Base Year _x000a_Estimates (kt)" dataDxfId="31"/>
    <tableColumn id="6" xr3:uid="{F0B0A1DD-9770-49EE-8BD7-D910CD5FED22}" name="Current Year_x000a_Estimates (kt)" dataDxfId="30"/>
    <tableColumn id="7" xr3:uid="{71A231BE-E975-4956-9F81-DBB23B96D9DA}" name="Base Year Estimates_x000a_(kt CO2e)" dataDxfId="57"/>
    <tableColumn id="8" xr3:uid="{BB6EC0F4-265B-4958-982B-AEF20A678172}" name="Current Year Estimates_x000a_(kt CO2e)" dataDxfId="56"/>
    <tableColumn id="9" xr3:uid="{32143D4A-D675-46C0-8C33-90AEFF4B6E67}" name="Activity Data Uncertainty" dataDxfId="11" dataCellStyle="Percent"/>
    <tableColumn id="10" xr3:uid="{90C3C561-AB98-460E-867B-867561090EFB}" name="Emission Factor Uncertainty" dataDxfId="10" dataCellStyle="Percent"/>
    <tableColumn id="11" xr3:uid="{720E20B3-B9BC-43FE-BA32-21C24AC5CD0C}" name="Combined Uncertainty" dataDxfId="9" dataCellStyle="Percent"/>
    <tableColumn id="4" xr3:uid="{32A62DF5-CECC-4034-A5E9-AFF94FDB6623}" name="Data Source" dataDxfId="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D1705D-6872-4BDB-8688-F1C2E30E359C}" name="KCA_Waste19" displayName="KCA_Waste19" ref="B590:L634" totalsRowShown="0" headerRowDxfId="48" dataDxfId="47" tableBorderDxfId="136">
  <autoFilter ref="B590:L634" xr:uid="{44AF9539-65AA-4A01-88EF-47F524A5E2D8}"/>
  <tableColumns count="11">
    <tableColumn id="1" xr3:uid="{5145517C-85EA-45EC-9DAE-5C505442E24E}" name="CRT Code" dataDxfId="53" dataCellStyle="Обычный_Table7"/>
    <tableColumn id="2" xr3:uid="{B7C8D3E4-502C-41E2-847F-E6F9A2CA985C}" name="Category Title" dataDxfId="52" dataCellStyle="Обычный_Table7"/>
    <tableColumn id="3" xr3:uid="{27970ABF-2142-4FAF-A798-DE8791F33B57}" name="Greenhouse Gas" dataDxfId="51"/>
    <tableColumn id="5" xr3:uid="{EBACF8F2-2432-4602-B187-2A60A98F018B}" name="Base Year _x000a_Estimates (kt)" dataDxfId="29"/>
    <tableColumn id="6" xr3:uid="{00D216E7-8AE1-4889-AFD9-EE70C227C56E}" name="Current Year_x000a_Estimates (kt)" dataDxfId="28"/>
    <tableColumn id="7" xr3:uid="{5BD3C601-19CF-4F2B-97F4-A7A4A35179DA}" name="Base Year Estimates_x000a_(kt CO2e)" dataDxfId="50"/>
    <tableColumn id="8" xr3:uid="{14AA10A6-B866-4179-AB0C-A2C5A619A785}" name="Current Year Estimates_x000a_(kt CO2e)" dataDxfId="49"/>
    <tableColumn id="9" xr3:uid="{58741DDA-9D6F-426B-BAB5-3CF71A0AD0CC}" name="Activity Data Uncertainty" dataDxfId="7" dataCellStyle="Percent"/>
    <tableColumn id="10" xr3:uid="{14EEC6CA-E74E-45C2-9E59-BB0458580247}" name="Emission Factor Uncertainty" dataDxfId="6" dataCellStyle="Percent"/>
    <tableColumn id="11" xr3:uid="{DE764FAA-D20F-4267-AE0B-EEA8CA7F7FA2}" name="Combined Uncertainty" dataDxfId="5" dataCellStyle="Percent"/>
    <tableColumn id="4" xr3:uid="{C76C1B8B-DD6C-4FC3-B549-21B4DC9417EB}" name="Data Source" dataDxfId="4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35D1D3-0827-4CF7-B7C6-197A05DC3CAC}" name="KCA_Other20" displayName="KCA_Other20" ref="B636:L665" totalsRowShown="0" headerRowDxfId="39" dataDxfId="38" tableBorderDxfId="135">
  <autoFilter ref="B636:L665" xr:uid="{08C3F0F1-05FF-446F-A778-8517A3AFED57}"/>
  <tableColumns count="11">
    <tableColumn id="1" xr3:uid="{0DC31D92-83F7-44DF-AAFE-7C801B76C226}" name="CRT Code" dataDxfId="46" dataCellStyle="Обычный_Table7"/>
    <tableColumn id="2" xr3:uid="{4691AC9A-AE54-4000-9FCE-62D397C6D744}" name="Category Title" dataDxfId="45"/>
    <tableColumn id="3" xr3:uid="{3108E3EF-A696-4A15-9AEB-FBDDFD9E08AD}" name="Greenhouse Gas" dataDxfId="44"/>
    <tableColumn id="5" xr3:uid="{95648F4A-3E53-4E93-ABA6-D58EAF4BDB5B}" name="Base Year _x000a_Estimates (kt)" dataDxfId="43"/>
    <tableColumn id="6" xr3:uid="{0726F6C7-0299-47B4-941C-5DE77061A7E3}" name="Current Year_x000a_Estimates (kt)" dataDxfId="42"/>
    <tableColumn id="7" xr3:uid="{308DBB78-F547-4448-A7F0-3630C4422FB9}" name="Base Year Estimates_x000a_(kt CO2e)" dataDxfId="41">
      <calculatedColumnFormula>IFERROR(IF($C$14="IPCC AR5 (Fifth Assessment)",IF(E637="","",VLOOKUP(D637,GWP,2,FALSE)*E637),IF(E637="","",VLOOKUP(D637,GWP_2006,2,FALSE)*E637)),KCA_Other20[[#This Row],[Base Year 
Estimates (kt)]])</calculatedColumnFormula>
    </tableColumn>
    <tableColumn id="8" xr3:uid="{943DE7BF-EC21-4946-B920-1A029D5FBA43}" name="Current Year Estimates_x000a_(kt CO2e)" dataDxfId="40">
      <calculatedColumnFormula>IFERROR(IF($C$14="IPCC AR5 (Fifth Assessment)",IF(F637="","",VLOOKUP(D637,GWP,2,FALSE)*F637),IF(F637="","",VLOOKUP(D637,GWP_2006,2,FALSE)*F637)),KCA_Other20[[#This Row],[Current Year
Estimates (kt)]])</calculatedColumnFormula>
    </tableColumn>
    <tableColumn id="9" xr3:uid="{C662D439-9ED8-463A-837A-02CA5BFE4F03}" name="Activity Data Uncertainty" dataDxfId="3" dataCellStyle="Percent"/>
    <tableColumn id="10" xr3:uid="{6BB38A0D-8653-4CB7-886F-ED86970B8705}" name="Emission Factor Uncertainty" dataDxfId="2" dataCellStyle="Percent"/>
    <tableColumn id="11" xr3:uid="{2ABF9478-0058-4D83-BC27-0FE19B21B4FE}" name="Combined Uncertainty" dataDxfId="1" dataCellStyle="Percent"/>
    <tableColumn id="4" xr3:uid="{8E501C1F-508A-4FCC-8971-1E70D840C037}" name="Data Source" dataDxfId="0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D3E8902-8DAC-4120-B483-83D67D09AB15}" name="Table6" displayName="Table6" ref="B4:E423" totalsRowShown="0" headerRowDxfId="134" tableBorderDxfId="133">
  <autoFilter ref="B4:E423" xr:uid="{A5BCD676-FFF0-4FA8-BC64-341650117C75}"/>
  <tableColumns count="4">
    <tableColumn id="1" xr3:uid="{78B92F6B-3738-44A1-B30E-9FC197E10B7F}" name="CRT Code" dataDxfId="94" dataCellStyle="Обычный_Table7"/>
    <tableColumn id="2" xr3:uid="{7BB3AD43-75B8-49EF-A4C7-320040BEF95C}" name="IPCC Code" dataDxfId="93" dataCellStyle="Обычный_Table7"/>
    <tableColumn id="3" xr3:uid="{5D83B4C1-F383-44F9-AB8F-7E3F0CAB60FA}" name="Category Title" dataDxfId="92"/>
    <tableColumn id="4" xr3:uid="{3C997731-8A6A-4897-9A90-40F89ADDEBB7}" name="Gas" dataDxfId="9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pcc.ch/report/ar6/wg1/downloads/report/IPCC_AR6_WGI_Chapter07_SM.pdf" TargetMode="External"/><Relationship Id="rId1" Type="http://schemas.openxmlformats.org/officeDocument/2006/relationships/hyperlink" Target="https://www.ipcc.ch/site/assets/uploads/2018/02/WG1AR5_Chapter08_FINAL.pdf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C2C5-5DCC-4456-885A-05413D08B109}">
  <sheetPr>
    <tabColor rgb="FF0F2361"/>
  </sheetPr>
  <dimension ref="A1:L665"/>
  <sheetViews>
    <sheetView showGridLines="0" tabSelected="1" zoomScale="70" zoomScaleNormal="70" workbookViewId="0"/>
  </sheetViews>
  <sheetFormatPr defaultColWidth="8.6640625" defaultRowHeight="15.6" x14ac:dyDescent="0.3"/>
  <cols>
    <col min="1" max="1" width="19" style="84" customWidth="1"/>
    <col min="2" max="2" width="17.77734375" style="87" customWidth="1"/>
    <col min="3" max="3" width="82.33203125" style="111" customWidth="1"/>
    <col min="4" max="4" width="15" style="87" customWidth="1"/>
    <col min="5" max="5" width="22" style="87" customWidth="1"/>
    <col min="6" max="6" width="21.21875" style="87" customWidth="1"/>
    <col min="7" max="8" width="20.21875" style="87" customWidth="1"/>
    <col min="9" max="11" width="19.33203125" style="87" customWidth="1"/>
    <col min="12" max="12" width="19.6640625" style="94" customWidth="1"/>
    <col min="13" max="13" width="10.6640625" style="87" customWidth="1"/>
    <col min="14" max="16384" width="8.6640625" style="87"/>
  </cols>
  <sheetData>
    <row r="1" spans="2:12" ht="28.8" x14ac:dyDescent="0.55000000000000004">
      <c r="B1" s="85" t="s">
        <v>0</v>
      </c>
      <c r="C1" s="86"/>
      <c r="D1" s="85"/>
      <c r="E1" s="85"/>
      <c r="F1" s="85"/>
      <c r="G1" s="85"/>
      <c r="H1" s="85"/>
      <c r="I1" s="85"/>
      <c r="J1" s="85"/>
      <c r="K1" s="85"/>
      <c r="L1" s="85"/>
    </row>
    <row r="2" spans="2:12" ht="18" x14ac:dyDescent="0.3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8" x14ac:dyDescent="0.35">
      <c r="B3" s="89" t="s">
        <v>1</v>
      </c>
      <c r="C3" s="90" t="s">
        <v>2</v>
      </c>
      <c r="D3" s="91"/>
      <c r="E3" s="91"/>
      <c r="F3" s="91"/>
      <c r="G3" s="91"/>
      <c r="H3" s="92"/>
      <c r="I3" s="91"/>
      <c r="J3" s="93"/>
    </row>
    <row r="4" spans="2:12" ht="18" x14ac:dyDescent="0.35">
      <c r="B4" s="95" t="s">
        <v>3</v>
      </c>
      <c r="C4" s="96" t="s">
        <v>4</v>
      </c>
      <c r="D4" s="97"/>
      <c r="E4" s="97"/>
      <c r="F4" s="97"/>
      <c r="G4" s="97"/>
      <c r="H4" s="98"/>
      <c r="I4" s="97"/>
      <c r="J4" s="99"/>
    </row>
    <row r="5" spans="2:12" ht="18" x14ac:dyDescent="0.35">
      <c r="B5" s="100" t="s">
        <v>5</v>
      </c>
      <c r="C5" s="101" t="s">
        <v>6</v>
      </c>
      <c r="D5" s="102"/>
      <c r="E5" s="103"/>
      <c r="F5" s="103"/>
      <c r="G5" s="103"/>
      <c r="H5" s="103"/>
      <c r="I5" s="103"/>
      <c r="J5" s="104"/>
    </row>
    <row r="6" spans="2:12" ht="18" x14ac:dyDescent="0.35">
      <c r="B6" s="105" t="s">
        <v>3</v>
      </c>
      <c r="C6" s="106" t="s">
        <v>7</v>
      </c>
      <c r="D6" s="107"/>
      <c r="E6" s="108"/>
      <c r="F6" s="108"/>
      <c r="G6" s="108"/>
      <c r="H6" s="108"/>
      <c r="I6" s="108"/>
      <c r="J6" s="109"/>
    </row>
    <row r="7" spans="2:12" ht="18.600000000000001" thickBot="1" x14ac:dyDescent="0.4">
      <c r="B7" s="110"/>
      <c r="E7" s="112"/>
      <c r="H7" s="112"/>
      <c r="I7" s="112"/>
      <c r="J7" s="112"/>
    </row>
    <row r="8" spans="2:12" ht="31.8" thickBot="1" x14ac:dyDescent="0.65">
      <c r="C8" s="113" t="s">
        <v>8</v>
      </c>
      <c r="D8" s="114"/>
      <c r="F8" s="115" t="s">
        <v>9</v>
      </c>
      <c r="G8" s="116" t="s">
        <v>10</v>
      </c>
      <c r="H8" s="117"/>
      <c r="I8" s="118" t="s">
        <v>11</v>
      </c>
      <c r="J8" s="117"/>
      <c r="K8" s="119"/>
      <c r="L8" s="87"/>
    </row>
    <row r="9" spans="2:12" ht="25.8" x14ac:dyDescent="0.4">
      <c r="C9" s="120" t="s">
        <v>12</v>
      </c>
      <c r="D9" s="121">
        <f>COUNTIF(A18:A665,"Entry Required")</f>
        <v>392</v>
      </c>
      <c r="F9" s="122" t="s">
        <v>13</v>
      </c>
      <c r="G9" s="123"/>
      <c r="H9" s="124"/>
      <c r="I9" s="125" t="s">
        <v>535</v>
      </c>
      <c r="J9" s="126"/>
      <c r="K9" s="127"/>
      <c r="L9" s="87"/>
    </row>
    <row r="10" spans="2:12" ht="24" thickBot="1" x14ac:dyDescent="0.45">
      <c r="C10" s="128" t="str">
        <f>IF(D9&gt;0,"Please Complete Data Entry for All Categories","Complete")</f>
        <v>Please Complete Data Entry for All Categories</v>
      </c>
      <c r="D10" s="129" t="str">
        <f>IF(C10="Complete","Complete","")</f>
        <v/>
      </c>
      <c r="F10" s="130" t="s">
        <v>14</v>
      </c>
      <c r="G10" s="131"/>
      <c r="H10" s="132"/>
      <c r="I10" s="133" t="s">
        <v>534</v>
      </c>
      <c r="J10" s="134"/>
      <c r="K10" s="127"/>
      <c r="L10" s="87"/>
    </row>
    <row r="11" spans="2:12" ht="31.2" x14ac:dyDescent="0.4">
      <c r="C11" s="135"/>
      <c r="D11" s="136"/>
      <c r="F11" s="137"/>
      <c r="H11" s="138"/>
      <c r="I11" s="138"/>
      <c r="J11" s="138"/>
      <c r="K11" s="138"/>
      <c r="L11" s="87"/>
    </row>
    <row r="12" spans="2:12" ht="23.4" x14ac:dyDescent="0.45">
      <c r="C12" s="139" t="s">
        <v>15</v>
      </c>
      <c r="D12" s="140"/>
      <c r="E12" s="140"/>
      <c r="I12" s="138"/>
      <c r="J12" s="138"/>
      <c r="K12" s="138"/>
      <c r="L12" s="87"/>
    </row>
    <row r="13" spans="2:12" ht="36" x14ac:dyDescent="0.3">
      <c r="C13" s="141" t="s">
        <v>533</v>
      </c>
      <c r="D13" s="142"/>
      <c r="E13" s="142"/>
      <c r="I13" s="138"/>
      <c r="J13" s="138"/>
      <c r="K13" s="138"/>
      <c r="L13" s="87"/>
    </row>
    <row r="14" spans="2:12" ht="18" x14ac:dyDescent="0.3">
      <c r="C14" s="143"/>
      <c r="D14" s="144"/>
      <c r="E14" s="144"/>
      <c r="I14" s="138"/>
      <c r="J14" s="138"/>
      <c r="K14" s="138"/>
      <c r="L14" s="87"/>
    </row>
    <row r="15" spans="2:12" ht="21" x14ac:dyDescent="0.4">
      <c r="C15" s="145"/>
      <c r="E15" s="112"/>
      <c r="H15" s="146"/>
      <c r="J15" s="146"/>
      <c r="K15" s="137"/>
      <c r="L15" s="137"/>
    </row>
    <row r="16" spans="2:12" ht="24" thickBot="1" x14ac:dyDescent="0.5">
      <c r="B16" s="147"/>
      <c r="C16" s="148"/>
      <c r="D16" s="148"/>
      <c r="E16" s="148"/>
      <c r="F16" s="148" t="s">
        <v>16</v>
      </c>
      <c r="G16" s="148"/>
      <c r="H16" s="148"/>
      <c r="I16" s="148"/>
      <c r="J16" s="148"/>
      <c r="K16" s="148"/>
      <c r="L16" s="149"/>
    </row>
    <row r="17" spans="1:12" ht="57" thickBot="1" x14ac:dyDescent="0.5">
      <c r="B17" s="150" t="s">
        <v>17</v>
      </c>
      <c r="C17" s="151" t="s">
        <v>18</v>
      </c>
      <c r="D17" s="152" t="s">
        <v>19</v>
      </c>
      <c r="E17" s="152" t="s">
        <v>20</v>
      </c>
      <c r="F17" s="152" t="s">
        <v>21</v>
      </c>
      <c r="G17" s="152" t="s">
        <v>22</v>
      </c>
      <c r="H17" s="152" t="s">
        <v>23</v>
      </c>
      <c r="I17" s="152" t="s">
        <v>24</v>
      </c>
      <c r="J17" s="152" t="s">
        <v>25</v>
      </c>
      <c r="K17" s="153" t="s">
        <v>26</v>
      </c>
      <c r="L17" s="154" t="s">
        <v>11</v>
      </c>
    </row>
    <row r="18" spans="1:12" ht="19.2" x14ac:dyDescent="0.3">
      <c r="A18" s="155" t="str">
        <f>IF(OR(KCA_Energy14[[#This Row],[Base Year 
Estimates (kt)]]="",KCA_Energy14[[#This Row],[Current Year
Estimates (kt)]]=""),"Entry Required","")</f>
        <v>Entry Required</v>
      </c>
      <c r="B18" s="156" t="s">
        <v>27</v>
      </c>
      <c r="C18" s="157" t="s">
        <v>28</v>
      </c>
      <c r="D18" s="158" t="s">
        <v>29</v>
      </c>
      <c r="E18" s="3"/>
      <c r="F18" s="3"/>
      <c r="G18" s="159" t="str">
        <f>IFERROR(IF($C$14="IPCC AR5 (Fifth Assessment)",IF(E18="","",VLOOKUP(D18,GWP,2,FALSE)*E18),IF(E18="","",VLOOKUP(D18,GWP_2006,2,FALSE)*E18)),KCA_Energy14[[#This Row],[Base Year 
Estimates (kt)]])</f>
        <v/>
      </c>
      <c r="H18" s="160" t="str">
        <f>IFERROR((IF($C$14="IPCC AR5 (Fifth Assessment)",IF(F18="","",VLOOKUP(D18,GWP,2,FALSE)*F18),IF(F18="","",VLOOKUP(D18,GWP_2006,2,FALSE)*F18))),KCA_Energy14[[#This Row],[Current Year
Estimates (kt)]])</f>
        <v/>
      </c>
      <c r="I18" s="4"/>
      <c r="J18" s="5"/>
      <c r="K18" s="30"/>
      <c r="L18" s="244"/>
    </row>
    <row r="19" spans="1:12" ht="19.2" x14ac:dyDescent="0.3">
      <c r="A19" s="155" t="str">
        <f>IF(OR(KCA_Energy14[[#This Row],[Base Year 
Estimates (kt)]]="",KCA_Energy14[[#This Row],[Current Year
Estimates (kt)]]=""),"Entry Required","")</f>
        <v>Entry Required</v>
      </c>
      <c r="B19" s="156" t="s">
        <v>27</v>
      </c>
      <c r="C19" s="157" t="s">
        <v>28</v>
      </c>
      <c r="D19" s="158" t="s">
        <v>30</v>
      </c>
      <c r="E19" s="3"/>
      <c r="F19" s="3"/>
      <c r="G19" s="159" t="str">
        <f>IFERROR(IF($C$14="IPCC AR5 (Fifth Assessment)",IF(E19="","",VLOOKUP(D19,GWP,2,FALSE)*E19),IF(E19="","",VLOOKUP(D19,GWP_2006,2,FALSE)*E19)),KCA_Energy14[[#This Row],[Base Year 
Estimates (kt)]])</f>
        <v/>
      </c>
      <c r="H19" s="160" t="str">
        <f>IFERROR((IF($C$14="IPCC AR5 (Fifth Assessment)",IF(F19="","",VLOOKUP(D19,GWP,2,FALSE)*F19),IF(F19="","",VLOOKUP(D19,GWP_2006,2,FALSE)*F19))),KCA_Energy14[[#This Row],[Current Year
Estimates (kt)]])</f>
        <v/>
      </c>
      <c r="I19" s="4"/>
      <c r="J19" s="5"/>
      <c r="K19" s="30"/>
      <c r="L19" s="244"/>
    </row>
    <row r="20" spans="1:12" ht="19.2" x14ac:dyDescent="0.3">
      <c r="A20" s="155" t="str">
        <f>IF(OR(KCA_Energy14[[#This Row],[Base Year 
Estimates (kt)]]="",KCA_Energy14[[#This Row],[Current Year
Estimates (kt)]]=""),"Entry Required","")</f>
        <v>Entry Required</v>
      </c>
      <c r="B20" s="156" t="s">
        <v>27</v>
      </c>
      <c r="C20" s="157" t="s">
        <v>28</v>
      </c>
      <c r="D20" s="158" t="s">
        <v>31</v>
      </c>
      <c r="E20" s="3"/>
      <c r="F20" s="3"/>
      <c r="G20" s="159" t="str">
        <f>IFERROR(IF($C$14="IPCC AR5 (Fifth Assessment)",IF(E20="","",VLOOKUP(D20,GWP,2,FALSE)*E20),IF(E20="","",VLOOKUP(D20,GWP_2006,2,FALSE)*E20)),KCA_Energy14[[#This Row],[Base Year 
Estimates (kt)]])</f>
        <v/>
      </c>
      <c r="H20" s="160" t="str">
        <f>IFERROR((IF($C$14="IPCC AR5 (Fifth Assessment)",IF(F20="","",VLOOKUP(D20,GWP,2,FALSE)*F20),IF(F20="","",VLOOKUP(D20,GWP_2006,2,FALSE)*F20))),KCA_Energy14[[#This Row],[Current Year
Estimates (kt)]])</f>
        <v/>
      </c>
      <c r="I20" s="4"/>
      <c r="J20" s="5"/>
      <c r="K20" s="30"/>
      <c r="L20" s="244"/>
    </row>
    <row r="21" spans="1:12" ht="19.2" x14ac:dyDescent="0.3">
      <c r="A21" s="155" t="str">
        <f>IF(OR(ISBLANK(KCA_Energy14[[#This Row],[Base Year 
Estimates (kt)]]),ISBLANK(KCA_Energy14[[#This Row],[Current Year
Estimates (kt)]])),"Entry Required","")</f>
        <v>Entry Required</v>
      </c>
      <c r="B21" s="161" t="s">
        <v>27</v>
      </c>
      <c r="C21" s="162" t="s">
        <v>32</v>
      </c>
      <c r="D21" s="163" t="s">
        <v>33</v>
      </c>
      <c r="E21" s="3"/>
      <c r="F21" s="3"/>
      <c r="G21" s="159" t="str">
        <f>IFERROR(IF($C$14="IPCC AR5 (Fifth Assessment)",IF(E21="","",VLOOKUP(D21,GWP,2,FALSE)*E21),IF(E21="","",VLOOKUP(D21,GWP_2006,2,FALSE)*E21)),KCA_Energy14[[#This Row],[Base Year 
Estimates (kt)]])</f>
        <v/>
      </c>
      <c r="H21" s="160" t="str">
        <f>IFERROR((IF($C$14="IPCC AR5 (Fifth Assessment)",IF(F21="","",VLOOKUP(D21,GWP,2,FALSE)*F21),IF(F21="","",VLOOKUP(D21,GWP_2006,2,FALSE)*F21))),KCA_Energy14[[#This Row],[Current Year
Estimates (kt)]])</f>
        <v/>
      </c>
      <c r="I21" s="5"/>
      <c r="J21" s="5"/>
      <c r="K21" s="30"/>
      <c r="L21" s="244"/>
    </row>
    <row r="22" spans="1:12" ht="19.2" x14ac:dyDescent="0.3">
      <c r="A22" s="155" t="str">
        <f>IF(OR(ISBLANK(KCA_Energy14[[#This Row],[Base Year 
Estimates (kt)]]),ISBLANK(KCA_Energy14[[#This Row],[Current Year
Estimates (kt)]])),"Entry Required","")</f>
        <v>Entry Required</v>
      </c>
      <c r="B22" s="161" t="s">
        <v>27</v>
      </c>
      <c r="C22" s="162" t="s">
        <v>32</v>
      </c>
      <c r="D22" s="163" t="s">
        <v>34</v>
      </c>
      <c r="E22" s="3"/>
      <c r="F22" s="3"/>
      <c r="G22" s="159" t="str">
        <f>IFERROR(IF($C$14="IPCC AR5 (Fifth Assessment)",IF(E22="","",VLOOKUP(D22,GWP,2,FALSE)*E22),IF(E22="","",VLOOKUP(D22,GWP_2006,2,FALSE)*E22)),KCA_Energy14[[#This Row],[Base Year 
Estimates (kt)]])</f>
        <v/>
      </c>
      <c r="H22" s="160" t="str">
        <f>IFERROR((IF($C$14="IPCC AR5 (Fifth Assessment)",IF(F22="","",VLOOKUP(D22,GWP,2,FALSE)*F22),IF(F22="","",VLOOKUP(D22,GWP_2006,2,FALSE)*F22))),KCA_Energy14[[#This Row],[Current Year
Estimates (kt)]])</f>
        <v/>
      </c>
      <c r="I22" s="9"/>
      <c r="J22" s="5"/>
      <c r="K22" s="30"/>
      <c r="L22" s="244"/>
    </row>
    <row r="23" spans="1:12" ht="19.2" x14ac:dyDescent="0.3">
      <c r="A23" s="155" t="str">
        <f>IF(OR(ISBLANK(KCA_Energy14[[#This Row],[Base Year 
Estimates (kt)]]),ISBLANK(KCA_Energy14[[#This Row],[Current Year
Estimates (kt)]])),"Entry Required","")</f>
        <v>Entry Required</v>
      </c>
      <c r="B23" s="161" t="s">
        <v>27</v>
      </c>
      <c r="C23" s="162" t="s">
        <v>32</v>
      </c>
      <c r="D23" s="163" t="s">
        <v>35</v>
      </c>
      <c r="E23" s="3"/>
      <c r="F23" s="3"/>
      <c r="G23" s="159" t="str">
        <f>IFERROR(IF($C$14="IPCC AR5 (Fifth Assessment)",IF(E23="","",VLOOKUP(D23,GWP,2,FALSE)*E23),IF(E23="","",VLOOKUP(D23,GWP_2006,2,FALSE)*E23)),KCA_Energy14[[#This Row],[Base Year 
Estimates (kt)]])</f>
        <v/>
      </c>
      <c r="H23" s="160" t="str">
        <f>IFERROR((IF($C$14="IPCC AR5 (Fifth Assessment)",IF(F23="","",VLOOKUP(D23,GWP,2,FALSE)*F23),IF(F23="","",VLOOKUP(D23,GWP_2006,2,FALSE)*F23))),KCA_Energy14[[#This Row],[Current Year
Estimates (kt)]])</f>
        <v/>
      </c>
      <c r="I23" s="5"/>
      <c r="J23" s="5"/>
      <c r="K23" s="30"/>
      <c r="L23" s="244"/>
    </row>
    <row r="24" spans="1:12" ht="19.2" x14ac:dyDescent="0.3">
      <c r="A24" s="155" t="str">
        <f>IF(OR(ISBLANK(KCA_Energy14[[#This Row],[Base Year 
Estimates (kt)]]),ISBLANK(KCA_Energy14[[#This Row],[Current Year
Estimates (kt)]])),"Entry Required","")</f>
        <v>Entry Required</v>
      </c>
      <c r="B24" s="161" t="s">
        <v>27</v>
      </c>
      <c r="C24" s="162" t="s">
        <v>36</v>
      </c>
      <c r="D24" s="163" t="s">
        <v>33</v>
      </c>
      <c r="E24" s="3"/>
      <c r="F24" s="3"/>
      <c r="G24" s="159" t="str">
        <f>IFERROR(IF($C$14="IPCC AR5 (Fifth Assessment)",IF(E24="","",VLOOKUP(D24,GWP,2,FALSE)*E24),IF(E24="","",VLOOKUP(D24,GWP_2006,2,FALSE)*E24)),KCA_Energy14[[#This Row],[Base Year 
Estimates (kt)]])</f>
        <v/>
      </c>
      <c r="H24" s="160" t="str">
        <f>IFERROR((IF($C$14="IPCC AR5 (Fifth Assessment)",IF(F24="","",VLOOKUP(D24,GWP,2,FALSE)*F24),IF(F24="","",VLOOKUP(D24,GWP_2006,2,FALSE)*F24))),KCA_Energy14[[#This Row],[Current Year
Estimates (kt)]])</f>
        <v/>
      </c>
      <c r="I24" s="5"/>
      <c r="J24" s="5"/>
      <c r="K24" s="30"/>
      <c r="L24" s="244"/>
    </row>
    <row r="25" spans="1:12" ht="19.2" x14ac:dyDescent="0.3">
      <c r="A25" s="155" t="str">
        <f>IF(OR(ISBLANK(KCA_Energy14[[#This Row],[Base Year 
Estimates (kt)]]),ISBLANK(KCA_Energy14[[#This Row],[Current Year
Estimates (kt)]])),"Entry Required","")</f>
        <v>Entry Required</v>
      </c>
      <c r="B25" s="161" t="s">
        <v>27</v>
      </c>
      <c r="C25" s="162" t="s">
        <v>36</v>
      </c>
      <c r="D25" s="163" t="s">
        <v>34</v>
      </c>
      <c r="E25" s="3"/>
      <c r="F25" s="3"/>
      <c r="G25" s="159" t="str">
        <f>IFERROR(IF($C$14="IPCC AR5 (Fifth Assessment)",IF(E25="","",VLOOKUP(D25,GWP,2,FALSE)*E25),IF(E25="","",VLOOKUP(D25,GWP_2006,2,FALSE)*E25)),KCA_Energy14[[#This Row],[Base Year 
Estimates (kt)]])</f>
        <v/>
      </c>
      <c r="H25" s="160" t="str">
        <f>IFERROR((IF($C$14="IPCC AR5 (Fifth Assessment)",IF(F25="","",VLOOKUP(D25,GWP,2,FALSE)*F25),IF(F25="","",VLOOKUP(D25,GWP_2006,2,FALSE)*F25))),KCA_Energy14[[#This Row],[Current Year
Estimates (kt)]])</f>
        <v/>
      </c>
      <c r="I25" s="5"/>
      <c r="J25" s="5"/>
      <c r="K25" s="30"/>
      <c r="L25" s="244"/>
    </row>
    <row r="26" spans="1:12" ht="19.2" x14ac:dyDescent="0.3">
      <c r="A26" s="155" t="str">
        <f>IF(OR(ISBLANK(KCA_Energy14[[#This Row],[Base Year 
Estimates (kt)]]),ISBLANK(KCA_Energy14[[#This Row],[Current Year
Estimates (kt)]])),"Entry Required","")</f>
        <v>Entry Required</v>
      </c>
      <c r="B26" s="161" t="s">
        <v>27</v>
      </c>
      <c r="C26" s="162" t="s">
        <v>36</v>
      </c>
      <c r="D26" s="163" t="s">
        <v>35</v>
      </c>
      <c r="E26" s="3"/>
      <c r="F26" s="3"/>
      <c r="G26" s="159" t="str">
        <f>IFERROR(IF($C$14="IPCC AR5 (Fifth Assessment)",IF(E26="","",VLOOKUP(D26,GWP,2,FALSE)*E26),IF(E26="","",VLOOKUP(D26,GWP_2006,2,FALSE)*E26)),KCA_Energy14[[#This Row],[Base Year 
Estimates (kt)]])</f>
        <v/>
      </c>
      <c r="H26" s="160" t="str">
        <f>IFERROR((IF($C$14="IPCC AR5 (Fifth Assessment)",IF(F26="","",VLOOKUP(D26,GWP,2,FALSE)*F26),IF(F26="","",VLOOKUP(D26,GWP_2006,2,FALSE)*F26))),KCA_Energy14[[#This Row],[Current Year
Estimates (kt)]])</f>
        <v/>
      </c>
      <c r="I26" s="5"/>
      <c r="J26" s="5"/>
      <c r="K26" s="30"/>
      <c r="L26" s="244"/>
    </row>
    <row r="27" spans="1:12" ht="19.2" x14ac:dyDescent="0.3">
      <c r="A27" s="155" t="str">
        <f>IF(OR(ISBLANK(KCA_Energy14[[#This Row],[Base Year 
Estimates (kt)]]),ISBLANK(KCA_Energy14[[#This Row],[Current Year
Estimates (kt)]])),"Entry Required","")</f>
        <v>Entry Required</v>
      </c>
      <c r="B27" s="161" t="s">
        <v>27</v>
      </c>
      <c r="C27" s="162" t="s">
        <v>37</v>
      </c>
      <c r="D27" s="163" t="s">
        <v>33</v>
      </c>
      <c r="E27" s="3"/>
      <c r="F27" s="3"/>
      <c r="G27" s="159" t="str">
        <f>IFERROR(IF($C$14="IPCC AR5 (Fifth Assessment)",IF(E27="","",VLOOKUP(D27,GWP,2,FALSE)*E27),IF(E27="","",VLOOKUP(D27,GWP_2006,2,FALSE)*E27)),KCA_Energy14[[#This Row],[Base Year 
Estimates (kt)]])</f>
        <v/>
      </c>
      <c r="H27" s="160" t="str">
        <f>IFERROR((IF($C$14="IPCC AR5 (Fifth Assessment)",IF(F27="","",VLOOKUP(D27,GWP,2,FALSE)*F27),IF(F27="","",VLOOKUP(D27,GWP_2006,2,FALSE)*F27))),KCA_Energy14[[#This Row],[Current Year
Estimates (kt)]])</f>
        <v/>
      </c>
      <c r="I27" s="5"/>
      <c r="J27" s="5"/>
      <c r="K27" s="30"/>
      <c r="L27" s="244"/>
    </row>
    <row r="28" spans="1:12" ht="19.2" x14ac:dyDescent="0.3">
      <c r="A28" s="155" t="str">
        <f>IF(OR(ISBLANK(KCA_Energy14[[#This Row],[Base Year 
Estimates (kt)]]),ISBLANK(KCA_Energy14[[#This Row],[Current Year
Estimates (kt)]])),"Entry Required","")</f>
        <v>Entry Required</v>
      </c>
      <c r="B28" s="161" t="s">
        <v>27</v>
      </c>
      <c r="C28" s="162" t="s">
        <v>37</v>
      </c>
      <c r="D28" s="163" t="s">
        <v>34</v>
      </c>
      <c r="E28" s="3"/>
      <c r="F28" s="3"/>
      <c r="G28" s="159" t="str">
        <f>IFERROR(IF($C$14="IPCC AR5 (Fifth Assessment)",IF(E28="","",VLOOKUP(D28,GWP,2,FALSE)*E28),IF(E28="","",VLOOKUP(D28,GWP_2006,2,FALSE)*E28)),KCA_Energy14[[#This Row],[Base Year 
Estimates (kt)]])</f>
        <v/>
      </c>
      <c r="H28" s="160" t="str">
        <f>IFERROR((IF($C$14="IPCC AR5 (Fifth Assessment)",IF(F28="","",VLOOKUP(D28,GWP,2,FALSE)*F28),IF(F28="","",VLOOKUP(D28,GWP_2006,2,FALSE)*F28))),KCA_Energy14[[#This Row],[Current Year
Estimates (kt)]])</f>
        <v/>
      </c>
      <c r="I28" s="5"/>
      <c r="J28" s="5"/>
      <c r="K28" s="30"/>
      <c r="L28" s="244"/>
    </row>
    <row r="29" spans="1:12" ht="19.2" x14ac:dyDescent="0.3">
      <c r="A29" s="155" t="str">
        <f>IF(OR(ISBLANK(KCA_Energy14[[#This Row],[Base Year 
Estimates (kt)]]),ISBLANK(KCA_Energy14[[#This Row],[Current Year
Estimates (kt)]])),"Entry Required","")</f>
        <v>Entry Required</v>
      </c>
      <c r="B29" s="161" t="s">
        <v>27</v>
      </c>
      <c r="C29" s="162" t="s">
        <v>37</v>
      </c>
      <c r="D29" s="163" t="s">
        <v>35</v>
      </c>
      <c r="E29" s="3"/>
      <c r="F29" s="3"/>
      <c r="G29" s="159" t="str">
        <f>IFERROR(IF($C$14="IPCC AR5 (Fifth Assessment)",IF(E29="","",VLOOKUP(D29,GWP,2,FALSE)*E29),IF(E29="","",VLOOKUP(D29,GWP_2006,2,FALSE)*E29)),KCA_Energy14[[#This Row],[Base Year 
Estimates (kt)]])</f>
        <v/>
      </c>
      <c r="H29" s="160" t="str">
        <f>IFERROR((IF($C$14="IPCC AR5 (Fifth Assessment)",IF(F29="","",VLOOKUP(D29,GWP,2,FALSE)*F29),IF(F29="","",VLOOKUP(D29,GWP_2006,2,FALSE)*F29))),KCA_Energy14[[#This Row],[Current Year
Estimates (kt)]])</f>
        <v/>
      </c>
      <c r="I29" s="5"/>
      <c r="J29" s="5"/>
      <c r="K29" s="30"/>
      <c r="L29" s="244"/>
    </row>
    <row r="30" spans="1:12" ht="19.2" x14ac:dyDescent="0.3">
      <c r="A30" s="155" t="str">
        <f>IF(OR(ISBLANK(KCA_Energy14[[#This Row],[Base Year 
Estimates (kt)]]),ISBLANK(KCA_Energy14[[#This Row],[Current Year
Estimates (kt)]])),"Entry Required","")</f>
        <v>Entry Required</v>
      </c>
      <c r="B30" s="161" t="s">
        <v>27</v>
      </c>
      <c r="C30" s="164" t="s">
        <v>38</v>
      </c>
      <c r="D30" s="163" t="s">
        <v>33</v>
      </c>
      <c r="E30" s="3"/>
      <c r="F30" s="3"/>
      <c r="G30" s="159" t="str">
        <f>IFERROR(IF($C$14="IPCC AR5 (Fifth Assessment)",IF(E30="","",VLOOKUP(D30,GWP,2,FALSE)*E30),IF(E30="","",VLOOKUP(D30,GWP_2006,2,FALSE)*E30)),KCA_Energy14[[#This Row],[Base Year 
Estimates (kt)]])</f>
        <v/>
      </c>
      <c r="H30" s="160" t="str">
        <f>IFERROR((IF($C$14="IPCC AR5 (Fifth Assessment)",IF(F30="","",VLOOKUP(D30,GWP,2,FALSE)*F30),IF(F30="","",VLOOKUP(D30,GWP_2006,2,FALSE)*F30))),KCA_Energy14[[#This Row],[Current Year
Estimates (kt)]])</f>
        <v/>
      </c>
      <c r="I30" s="5"/>
      <c r="J30" s="5"/>
      <c r="K30" s="30"/>
      <c r="L30" s="244"/>
    </row>
    <row r="31" spans="1:12" ht="19.2" x14ac:dyDescent="0.3">
      <c r="A31" s="155" t="str">
        <f>IF(OR(ISBLANK(KCA_Energy14[[#This Row],[Base Year 
Estimates (kt)]]),ISBLANK(KCA_Energy14[[#This Row],[Current Year
Estimates (kt)]])),"Entry Required","")</f>
        <v>Entry Required</v>
      </c>
      <c r="B31" s="161" t="s">
        <v>27</v>
      </c>
      <c r="C31" s="164" t="s">
        <v>38</v>
      </c>
      <c r="D31" s="163" t="s">
        <v>34</v>
      </c>
      <c r="E31" s="3"/>
      <c r="F31" s="3"/>
      <c r="G31" s="159" t="str">
        <f>IFERROR(IF($C$14="IPCC AR5 (Fifth Assessment)",IF(E31="","",VLOOKUP(D31,GWP,2,FALSE)*E31),IF(E31="","",VLOOKUP(D31,GWP_2006,2,FALSE)*E31)),KCA_Energy14[[#This Row],[Base Year 
Estimates (kt)]])</f>
        <v/>
      </c>
      <c r="H31" s="160" t="str">
        <f>IFERROR((IF($C$14="IPCC AR5 (Fifth Assessment)",IF(F31="","",VLOOKUP(D31,GWP,2,FALSE)*F31),IF(F31="","",VLOOKUP(D31,GWP_2006,2,FALSE)*F31))),KCA_Energy14[[#This Row],[Current Year
Estimates (kt)]])</f>
        <v/>
      </c>
      <c r="I31" s="5"/>
      <c r="J31" s="5"/>
      <c r="K31" s="30"/>
      <c r="L31" s="244"/>
    </row>
    <row r="32" spans="1:12" ht="19.2" x14ac:dyDescent="0.3">
      <c r="A32" s="155" t="str">
        <f>IF(OR(ISBLANK(KCA_Energy14[[#This Row],[Base Year 
Estimates (kt)]]),ISBLANK(KCA_Energy14[[#This Row],[Current Year
Estimates (kt)]])),"Entry Required","")</f>
        <v>Entry Required</v>
      </c>
      <c r="B32" s="161" t="s">
        <v>27</v>
      </c>
      <c r="C32" s="164" t="s">
        <v>38</v>
      </c>
      <c r="D32" s="163" t="s">
        <v>35</v>
      </c>
      <c r="E32" s="3"/>
      <c r="F32" s="3"/>
      <c r="G32" s="159" t="str">
        <f>IFERROR(IF($C$14="IPCC AR5 (Fifth Assessment)",IF(E32="","",VLOOKUP(D32,GWP,2,FALSE)*E32),IF(E32="","",VLOOKUP(D32,GWP_2006,2,FALSE)*E32)),KCA_Energy14[[#This Row],[Base Year 
Estimates (kt)]])</f>
        <v/>
      </c>
      <c r="H32" s="160" t="str">
        <f>IFERROR((IF($C$14="IPCC AR5 (Fifth Assessment)",IF(F32="","",VLOOKUP(D32,GWP,2,FALSE)*F32),IF(F32="","",VLOOKUP(D32,GWP_2006,2,FALSE)*F32))),KCA_Energy14[[#This Row],[Current Year
Estimates (kt)]])</f>
        <v/>
      </c>
      <c r="I32" s="5"/>
      <c r="J32" s="5"/>
      <c r="K32" s="30"/>
      <c r="L32" s="244"/>
    </row>
    <row r="33" spans="1:12" ht="19.2" x14ac:dyDescent="0.3">
      <c r="A33" s="155" t="str">
        <f>IF(OR(ISBLANK(KCA_Energy14[[#This Row],[Base Year 
Estimates (kt)]]),ISBLANK(KCA_Energy14[[#This Row],[Current Year
Estimates (kt)]])),"Entry Required","")</f>
        <v>Entry Required</v>
      </c>
      <c r="B33" s="161" t="s">
        <v>27</v>
      </c>
      <c r="C33" s="164" t="s">
        <v>39</v>
      </c>
      <c r="D33" s="163" t="s">
        <v>33</v>
      </c>
      <c r="E33" s="3"/>
      <c r="F33" s="3"/>
      <c r="G33" s="159" t="str">
        <f>IFERROR(IF($C$14="IPCC AR5 (Fifth Assessment)",IF(E33="","",VLOOKUP(D33,GWP,2,FALSE)*E33),IF(E33="","",VLOOKUP(D33,GWP_2006,2,FALSE)*E33)),KCA_Energy14[[#This Row],[Base Year 
Estimates (kt)]])</f>
        <v/>
      </c>
      <c r="H33" s="160" t="str">
        <f>IFERROR((IF($C$14="IPCC AR5 (Fifth Assessment)",IF(F33="","",VLOOKUP(D33,GWP,2,FALSE)*F33),IF(F33="","",VLOOKUP(D33,GWP_2006,2,FALSE)*F33))),KCA_Energy14[[#This Row],[Current Year
Estimates (kt)]])</f>
        <v/>
      </c>
      <c r="I33" s="5"/>
      <c r="J33" s="5"/>
      <c r="K33" s="30"/>
      <c r="L33" s="244"/>
    </row>
    <row r="34" spans="1:12" ht="19.2" x14ac:dyDescent="0.3">
      <c r="A34" s="155" t="str">
        <f>IF(OR(ISBLANK(KCA_Energy14[[#This Row],[Base Year 
Estimates (kt)]]),ISBLANK(KCA_Energy14[[#This Row],[Current Year
Estimates (kt)]])),"Entry Required","")</f>
        <v>Entry Required</v>
      </c>
      <c r="B34" s="161" t="s">
        <v>27</v>
      </c>
      <c r="C34" s="164" t="s">
        <v>39</v>
      </c>
      <c r="D34" s="163" t="s">
        <v>34</v>
      </c>
      <c r="E34" s="3"/>
      <c r="F34" s="3"/>
      <c r="G34" s="159" t="str">
        <f>IFERROR(IF($C$14="IPCC AR5 (Fifth Assessment)",IF(E34="","",VLOOKUP(D34,GWP,2,FALSE)*E34),IF(E34="","",VLOOKUP(D34,GWP_2006,2,FALSE)*E34)),KCA_Energy14[[#This Row],[Base Year 
Estimates (kt)]])</f>
        <v/>
      </c>
      <c r="H34" s="160" t="str">
        <f>IFERROR((IF($C$14="IPCC AR5 (Fifth Assessment)",IF(F34="","",VLOOKUP(D34,GWP,2,FALSE)*F34),IF(F34="","",VLOOKUP(D34,GWP_2006,2,FALSE)*F34))),KCA_Energy14[[#This Row],[Current Year
Estimates (kt)]])</f>
        <v/>
      </c>
      <c r="I34" s="5"/>
      <c r="J34" s="5"/>
      <c r="K34" s="30"/>
      <c r="L34" s="244"/>
    </row>
    <row r="35" spans="1:12" ht="19.2" x14ac:dyDescent="0.3">
      <c r="A35" s="155" t="str">
        <f>IF(OR(ISBLANK(KCA_Energy14[[#This Row],[Base Year 
Estimates (kt)]]),ISBLANK(KCA_Energy14[[#This Row],[Current Year
Estimates (kt)]])),"Entry Required","")</f>
        <v>Entry Required</v>
      </c>
      <c r="B35" s="161" t="s">
        <v>27</v>
      </c>
      <c r="C35" s="164" t="s">
        <v>39</v>
      </c>
      <c r="D35" s="163" t="s">
        <v>35</v>
      </c>
      <c r="E35" s="3"/>
      <c r="F35" s="3"/>
      <c r="G35" s="159" t="str">
        <f>IFERROR(IF($C$14="IPCC AR5 (Fifth Assessment)",IF(E35="","",VLOOKUP(D35,GWP,2,FALSE)*E35),IF(E35="","",VLOOKUP(D35,GWP_2006,2,FALSE)*E35)),KCA_Energy14[[#This Row],[Base Year 
Estimates (kt)]])</f>
        <v/>
      </c>
      <c r="H35" s="160" t="str">
        <f>IFERROR((IF($C$14="IPCC AR5 (Fifth Assessment)",IF(F35="","",VLOOKUP(D35,GWP,2,FALSE)*F35),IF(F35="","",VLOOKUP(D35,GWP_2006,2,FALSE)*F35))),KCA_Energy14[[#This Row],[Current Year
Estimates (kt)]])</f>
        <v/>
      </c>
      <c r="I35" s="5"/>
      <c r="J35" s="5"/>
      <c r="K35" s="30"/>
      <c r="L35" s="244"/>
    </row>
    <row r="36" spans="1:12" ht="19.2" x14ac:dyDescent="0.3">
      <c r="A36" s="155" t="str">
        <f>IF(OR(ISBLANK(KCA_Energy14[[#This Row],[Base Year 
Estimates (kt)]]),ISBLANK(KCA_Energy14[[#This Row],[Current Year
Estimates (kt)]])),"Entry Required","")</f>
        <v>Entry Required</v>
      </c>
      <c r="B36" s="161" t="s">
        <v>27</v>
      </c>
      <c r="C36" s="164" t="s">
        <v>40</v>
      </c>
      <c r="D36" s="163" t="s">
        <v>33</v>
      </c>
      <c r="E36" s="3"/>
      <c r="F36" s="3"/>
      <c r="G36" s="159" t="str">
        <f>IFERROR(IF($C$14="IPCC AR5 (Fifth Assessment)",IF(E36="","",VLOOKUP(D36,GWP,2,FALSE)*E36),IF(E36="","",VLOOKUP(D36,GWP_2006,2,FALSE)*E36)),KCA_Energy14[[#This Row],[Base Year 
Estimates (kt)]])</f>
        <v/>
      </c>
      <c r="H36" s="160" t="str">
        <f>IFERROR((IF($C$14="IPCC AR5 (Fifth Assessment)",IF(F36="","",VLOOKUP(D36,GWP,2,FALSE)*F36),IF(F36="","",VLOOKUP(D36,GWP_2006,2,FALSE)*F36))),KCA_Energy14[[#This Row],[Current Year
Estimates (kt)]])</f>
        <v/>
      </c>
      <c r="I36" s="5"/>
      <c r="J36" s="5"/>
      <c r="K36" s="30"/>
      <c r="L36" s="252"/>
    </row>
    <row r="37" spans="1:12" ht="19.2" x14ac:dyDescent="0.3">
      <c r="A37" s="155" t="str">
        <f>IF(OR(ISBLANK(KCA_Energy14[[#This Row],[Base Year 
Estimates (kt)]]),ISBLANK(KCA_Energy14[[#This Row],[Current Year
Estimates (kt)]])),"Entry Required","")</f>
        <v>Entry Required</v>
      </c>
      <c r="B37" s="161" t="s">
        <v>27</v>
      </c>
      <c r="C37" s="164" t="s">
        <v>40</v>
      </c>
      <c r="D37" s="163" t="s">
        <v>34</v>
      </c>
      <c r="E37" s="3"/>
      <c r="F37" s="3"/>
      <c r="G37" s="159" t="str">
        <f>IFERROR(IF($C$14="IPCC AR5 (Fifth Assessment)",IF(E37="","",VLOOKUP(D37,GWP,2,FALSE)*E37),IF(E37="","",VLOOKUP(D37,GWP_2006,2,FALSE)*E37)),KCA_Energy14[[#This Row],[Base Year 
Estimates (kt)]])</f>
        <v/>
      </c>
      <c r="H37" s="160" t="str">
        <f>IFERROR((IF($C$14="IPCC AR5 (Fifth Assessment)",IF(F37="","",VLOOKUP(D37,GWP,2,FALSE)*F37),IF(F37="","",VLOOKUP(D37,GWP_2006,2,FALSE)*F37))),KCA_Energy14[[#This Row],[Current Year
Estimates (kt)]])</f>
        <v/>
      </c>
      <c r="I37" s="5"/>
      <c r="J37" s="5"/>
      <c r="K37" s="30"/>
      <c r="L37" s="244"/>
    </row>
    <row r="38" spans="1:12" ht="19.2" x14ac:dyDescent="0.3">
      <c r="A38" s="155" t="str">
        <f>IF(OR(ISBLANK(KCA_Energy14[[#This Row],[Base Year 
Estimates (kt)]]),ISBLANK(KCA_Energy14[[#This Row],[Current Year
Estimates (kt)]])),"Entry Required","")</f>
        <v>Entry Required</v>
      </c>
      <c r="B38" s="161" t="s">
        <v>27</v>
      </c>
      <c r="C38" s="164" t="s">
        <v>40</v>
      </c>
      <c r="D38" s="163" t="s">
        <v>35</v>
      </c>
      <c r="E38" s="3"/>
      <c r="F38" s="3"/>
      <c r="G38" s="159" t="str">
        <f>IFERROR(IF($C$14="IPCC AR5 (Fifth Assessment)",IF(E38="","",VLOOKUP(D38,GWP,2,FALSE)*E38),IF(E38="","",VLOOKUP(D38,GWP_2006,2,FALSE)*E38)),KCA_Energy14[[#This Row],[Base Year 
Estimates (kt)]])</f>
        <v/>
      </c>
      <c r="H38" s="160" t="str">
        <f>IFERROR((IF($C$14="IPCC AR5 (Fifth Assessment)",IF(F38="","",VLOOKUP(D38,GWP,2,FALSE)*F38),IF(F38="","",VLOOKUP(D38,GWP_2006,2,FALSE)*F38))),KCA_Energy14[[#This Row],[Current Year
Estimates (kt)]])</f>
        <v/>
      </c>
      <c r="I38" s="5"/>
      <c r="J38" s="5"/>
      <c r="K38" s="30"/>
      <c r="L38" s="244"/>
    </row>
    <row r="39" spans="1:12" ht="19.2" x14ac:dyDescent="0.3">
      <c r="A39" s="155" t="str">
        <f>IF(OR(KCA_Energy14[[#This Row],[Base Year 
Estimates (kt)]]="",KCA_Energy14[[#This Row],[Current Year
Estimates (kt)]]=""),"Entry Required","")</f>
        <v>Entry Required</v>
      </c>
      <c r="B39" s="165" t="s">
        <v>41</v>
      </c>
      <c r="C39" s="166" t="s">
        <v>42</v>
      </c>
      <c r="D39" s="158" t="s">
        <v>29</v>
      </c>
      <c r="E39" s="3"/>
      <c r="F39" s="3"/>
      <c r="G39" s="159" t="str">
        <f>IFERROR(IF($C$14="IPCC AR5 (Fifth Assessment)",IF(E39="","",VLOOKUP(D39,GWP,2,FALSE)*E39),IF(E39="","",VLOOKUP(D39,GWP_2006,2,FALSE)*E39)),KCA_Energy14[[#This Row],[Base Year 
Estimates (kt)]])</f>
        <v/>
      </c>
      <c r="H39" s="160" t="str">
        <f>IFERROR((IF($C$14="IPCC AR5 (Fifth Assessment)",IF(F39="","",VLOOKUP(D39,GWP,2,FALSE)*F39),IF(F39="","",VLOOKUP(D39,GWP_2006,2,FALSE)*F39))),KCA_Energy14[[#This Row],[Current Year
Estimates (kt)]])</f>
        <v/>
      </c>
      <c r="I39" s="12"/>
      <c r="J39" s="12"/>
      <c r="K39" s="30"/>
      <c r="L39" s="244"/>
    </row>
    <row r="40" spans="1:12" ht="19.2" x14ac:dyDescent="0.3">
      <c r="A40" s="155" t="str">
        <f>IF(OR(KCA_Energy14[[#This Row],[Base Year 
Estimates (kt)]]="",KCA_Energy14[[#This Row],[Current Year
Estimates (kt)]]=""),"Entry Required","")</f>
        <v>Entry Required</v>
      </c>
      <c r="B40" s="165" t="s">
        <v>41</v>
      </c>
      <c r="C40" s="166" t="s">
        <v>42</v>
      </c>
      <c r="D40" s="158" t="s">
        <v>30</v>
      </c>
      <c r="E40" s="3"/>
      <c r="F40" s="3"/>
      <c r="G40" s="159" t="str">
        <f>IFERROR(IF($C$14="IPCC AR5 (Fifth Assessment)",IF(E40="","",VLOOKUP(D40,GWP,2,FALSE)*E40),IF(E40="","",VLOOKUP(D40,GWP_2006,2,FALSE)*E40)),KCA_Energy14[[#This Row],[Base Year 
Estimates (kt)]])</f>
        <v/>
      </c>
      <c r="H40" s="160" t="str">
        <f>IFERROR((IF($C$14="IPCC AR5 (Fifth Assessment)",IF(F40="","",VLOOKUP(D40,GWP,2,FALSE)*F40),IF(F40="","",VLOOKUP(D40,GWP_2006,2,FALSE)*F40))),KCA_Energy14[[#This Row],[Current Year
Estimates (kt)]])</f>
        <v/>
      </c>
      <c r="I40" s="5"/>
      <c r="J40" s="5"/>
      <c r="K40" s="30"/>
      <c r="L40" s="244"/>
    </row>
    <row r="41" spans="1:12" ht="19.2" x14ac:dyDescent="0.3">
      <c r="A41" s="155" t="str">
        <f>IF(OR(KCA_Energy14[[#This Row],[Base Year 
Estimates (kt)]]="",KCA_Energy14[[#This Row],[Current Year
Estimates (kt)]]=""),"Entry Required","")</f>
        <v>Entry Required</v>
      </c>
      <c r="B41" s="165" t="s">
        <v>41</v>
      </c>
      <c r="C41" s="166" t="s">
        <v>42</v>
      </c>
      <c r="D41" s="158" t="s">
        <v>31</v>
      </c>
      <c r="E41" s="3"/>
      <c r="F41" s="3"/>
      <c r="G41" s="159" t="str">
        <f>IFERROR(IF($C$14="IPCC AR5 (Fifth Assessment)",IF(E41="","",VLOOKUP(D41,GWP,2,FALSE)*E41),IF(E41="","",VLOOKUP(D41,GWP_2006,2,FALSE)*E41)),KCA_Energy14[[#This Row],[Base Year 
Estimates (kt)]])</f>
        <v/>
      </c>
      <c r="H41" s="160" t="str">
        <f>IFERROR((IF($C$14="IPCC AR5 (Fifth Assessment)",IF(F41="","",VLOOKUP(D41,GWP,2,FALSE)*F41),IF(F41="","",VLOOKUP(D41,GWP_2006,2,FALSE)*F41))),KCA_Energy14[[#This Row],[Current Year
Estimates (kt)]])</f>
        <v/>
      </c>
      <c r="I41" s="5"/>
      <c r="J41" s="5"/>
      <c r="K41" s="30"/>
      <c r="L41" s="244"/>
    </row>
    <row r="42" spans="1:12" ht="19.2" x14ac:dyDescent="0.3">
      <c r="A42" s="155" t="str">
        <f>IF(OR(ISBLANK(KCA_Energy14[[#This Row],[Base Year 
Estimates (kt)]]),ISBLANK(KCA_Energy14[[#This Row],[Current Year
Estimates (kt)]])),"Entry Required","")</f>
        <v>Entry Required</v>
      </c>
      <c r="B42" s="161" t="s">
        <v>41</v>
      </c>
      <c r="C42" s="162" t="s">
        <v>43</v>
      </c>
      <c r="D42" s="163" t="s">
        <v>33</v>
      </c>
      <c r="E42" s="3"/>
      <c r="F42" s="3"/>
      <c r="G42" s="159" t="str">
        <f>IFERROR(IF($C$14="IPCC AR5 (Fifth Assessment)",IF(E42="","",VLOOKUP(D42,GWP,2,FALSE)*E42),IF(E42="","",VLOOKUP(D42,GWP_2006,2,FALSE)*E42)),KCA_Energy14[[#This Row],[Base Year 
Estimates (kt)]])</f>
        <v/>
      </c>
      <c r="H42" s="160" t="str">
        <f>IFERROR((IF($C$14="IPCC AR5 (Fifth Assessment)",IF(F42="","",VLOOKUP(D42,GWP,2,FALSE)*F42),IF(F42="","",VLOOKUP(D42,GWP_2006,2,FALSE)*F42))),KCA_Energy14[[#This Row],[Current Year
Estimates (kt)]])</f>
        <v/>
      </c>
      <c r="I42" s="5"/>
      <c r="J42" s="5"/>
      <c r="K42" s="30"/>
      <c r="L42" s="244"/>
    </row>
    <row r="43" spans="1:12" ht="19.2" x14ac:dyDescent="0.3">
      <c r="A43" s="155" t="str">
        <f>IF(OR(ISBLANK(KCA_Energy14[[#This Row],[Base Year 
Estimates (kt)]]),ISBLANK(KCA_Energy14[[#This Row],[Current Year
Estimates (kt)]])),"Entry Required","")</f>
        <v>Entry Required</v>
      </c>
      <c r="B43" s="161" t="s">
        <v>41</v>
      </c>
      <c r="C43" s="162" t="s">
        <v>43</v>
      </c>
      <c r="D43" s="163" t="s">
        <v>34</v>
      </c>
      <c r="E43" s="3"/>
      <c r="F43" s="3"/>
      <c r="G43" s="159" t="str">
        <f>IFERROR(IF($C$14="IPCC AR5 (Fifth Assessment)",IF(E43="","",VLOOKUP(D43,GWP,2,FALSE)*E43),IF(E43="","",VLOOKUP(D43,GWP_2006,2,FALSE)*E43)),KCA_Energy14[[#This Row],[Base Year 
Estimates (kt)]])</f>
        <v/>
      </c>
      <c r="H43" s="160" t="str">
        <f>IFERROR((IF($C$14="IPCC AR5 (Fifth Assessment)",IF(F43="","",VLOOKUP(D43,GWP,2,FALSE)*F43),IF(F43="","",VLOOKUP(D43,GWP_2006,2,FALSE)*F43))),KCA_Energy14[[#This Row],[Current Year
Estimates (kt)]])</f>
        <v/>
      </c>
      <c r="I43" s="5"/>
      <c r="J43" s="5"/>
      <c r="K43" s="30"/>
      <c r="L43" s="244"/>
    </row>
    <row r="44" spans="1:12" ht="19.2" x14ac:dyDescent="0.3">
      <c r="A44" s="155" t="str">
        <f>IF(OR(ISBLANK(KCA_Energy14[[#This Row],[Base Year 
Estimates (kt)]]),ISBLANK(KCA_Energy14[[#This Row],[Current Year
Estimates (kt)]])),"Entry Required","")</f>
        <v>Entry Required</v>
      </c>
      <c r="B44" s="161" t="s">
        <v>41</v>
      </c>
      <c r="C44" s="162" t="s">
        <v>43</v>
      </c>
      <c r="D44" s="163" t="s">
        <v>35</v>
      </c>
      <c r="E44" s="3"/>
      <c r="F44" s="3"/>
      <c r="G44" s="159" t="str">
        <f>IFERROR(IF($C$14="IPCC AR5 (Fifth Assessment)",IF(E44="","",VLOOKUP(D44,GWP,2,FALSE)*E44),IF(E44="","",VLOOKUP(D44,GWP_2006,2,FALSE)*E44)),KCA_Energy14[[#This Row],[Base Year 
Estimates (kt)]])</f>
        <v/>
      </c>
      <c r="H44" s="160" t="str">
        <f>IFERROR((IF($C$14="IPCC AR5 (Fifth Assessment)",IF(F44="","",VLOOKUP(D44,GWP,2,FALSE)*F44),IF(F44="","",VLOOKUP(D44,GWP_2006,2,FALSE)*F44))),KCA_Energy14[[#This Row],[Current Year
Estimates (kt)]])</f>
        <v/>
      </c>
      <c r="I44" s="5"/>
      <c r="J44" s="5"/>
      <c r="K44" s="30"/>
      <c r="L44" s="244"/>
    </row>
    <row r="45" spans="1:12" ht="19.2" x14ac:dyDescent="0.3">
      <c r="A45" s="155" t="str">
        <f>IF(OR(ISBLANK(KCA_Energy14[[#This Row],[Base Year 
Estimates (kt)]]),ISBLANK(KCA_Energy14[[#This Row],[Current Year
Estimates (kt)]])),"Entry Required","")</f>
        <v>Entry Required</v>
      </c>
      <c r="B45" s="161" t="s">
        <v>41</v>
      </c>
      <c r="C45" s="164" t="s">
        <v>44</v>
      </c>
      <c r="D45" s="163" t="s">
        <v>33</v>
      </c>
      <c r="E45" s="3"/>
      <c r="F45" s="3"/>
      <c r="G45" s="159" t="str">
        <f>IFERROR(IF($C$14="IPCC AR5 (Fifth Assessment)",IF(E45="","",VLOOKUP(D45,GWP,2,FALSE)*E45),IF(E45="","",VLOOKUP(D45,GWP_2006,2,FALSE)*E45)),KCA_Energy14[[#This Row],[Base Year 
Estimates (kt)]])</f>
        <v/>
      </c>
      <c r="H45" s="160" t="str">
        <f>IFERROR((IF($C$14="IPCC AR5 (Fifth Assessment)",IF(F45="","",VLOOKUP(D45,GWP,2,FALSE)*F45),IF(F45="","",VLOOKUP(D45,GWP_2006,2,FALSE)*F45))),KCA_Energy14[[#This Row],[Current Year
Estimates (kt)]])</f>
        <v/>
      </c>
      <c r="I45" s="5"/>
      <c r="J45" s="5"/>
      <c r="K45" s="30"/>
      <c r="L45" s="244"/>
    </row>
    <row r="46" spans="1:12" ht="19.2" x14ac:dyDescent="0.3">
      <c r="A46" s="155" t="str">
        <f>IF(OR(ISBLANK(KCA_Energy14[[#This Row],[Base Year 
Estimates (kt)]]),ISBLANK(KCA_Energy14[[#This Row],[Current Year
Estimates (kt)]])),"Entry Required","")</f>
        <v>Entry Required</v>
      </c>
      <c r="B46" s="161" t="s">
        <v>41</v>
      </c>
      <c r="C46" s="164" t="s">
        <v>44</v>
      </c>
      <c r="D46" s="163" t="s">
        <v>34</v>
      </c>
      <c r="E46" s="3"/>
      <c r="F46" s="3"/>
      <c r="G46" s="159" t="str">
        <f>IFERROR(IF($C$14="IPCC AR5 (Fifth Assessment)",IF(E46="","",VLOOKUP(D46,GWP,2,FALSE)*E46),IF(E46="","",VLOOKUP(D46,GWP_2006,2,FALSE)*E46)),KCA_Energy14[[#This Row],[Base Year 
Estimates (kt)]])</f>
        <v/>
      </c>
      <c r="H46" s="160" t="str">
        <f>IFERROR((IF($C$14="IPCC AR5 (Fifth Assessment)",IF(F46="","",VLOOKUP(D46,GWP,2,FALSE)*F46),IF(F46="","",VLOOKUP(D46,GWP_2006,2,FALSE)*F46))),KCA_Energy14[[#This Row],[Current Year
Estimates (kt)]])</f>
        <v/>
      </c>
      <c r="I46" s="5"/>
      <c r="J46" s="5"/>
      <c r="K46" s="30"/>
      <c r="L46" s="244"/>
    </row>
    <row r="47" spans="1:12" ht="19.2" x14ac:dyDescent="0.3">
      <c r="A47" s="155" t="str">
        <f>IF(OR(ISBLANK(KCA_Energy14[[#This Row],[Base Year 
Estimates (kt)]]),ISBLANK(KCA_Energy14[[#This Row],[Current Year
Estimates (kt)]])),"Entry Required","")</f>
        <v>Entry Required</v>
      </c>
      <c r="B47" s="161" t="s">
        <v>41</v>
      </c>
      <c r="C47" s="164" t="s">
        <v>44</v>
      </c>
      <c r="D47" s="163" t="s">
        <v>35</v>
      </c>
      <c r="E47" s="3"/>
      <c r="F47" s="3"/>
      <c r="G47" s="159" t="str">
        <f>IFERROR(IF($C$14="IPCC AR5 (Fifth Assessment)",IF(E47="","",VLOOKUP(D47,GWP,2,FALSE)*E47),IF(E47="","",VLOOKUP(D47,GWP_2006,2,FALSE)*E47)),KCA_Energy14[[#This Row],[Base Year 
Estimates (kt)]])</f>
        <v/>
      </c>
      <c r="H47" s="160" t="str">
        <f>IFERROR((IF($C$14="IPCC AR5 (Fifth Assessment)",IF(F47="","",VLOOKUP(D47,GWP,2,FALSE)*F47),IF(F47="","",VLOOKUP(D47,GWP_2006,2,FALSE)*F47))),KCA_Energy14[[#This Row],[Current Year
Estimates (kt)]])</f>
        <v/>
      </c>
      <c r="I47" s="5"/>
      <c r="J47" s="5"/>
      <c r="K47" s="30"/>
      <c r="L47" s="244"/>
    </row>
    <row r="48" spans="1:12" ht="19.2" x14ac:dyDescent="0.3">
      <c r="A48" s="155" t="str">
        <f>IF(OR(ISBLANK(KCA_Energy14[[#This Row],[Base Year 
Estimates (kt)]]),ISBLANK(KCA_Energy14[[#This Row],[Current Year
Estimates (kt)]])),"Entry Required","")</f>
        <v>Entry Required</v>
      </c>
      <c r="B48" s="161" t="s">
        <v>41</v>
      </c>
      <c r="C48" s="164" t="s">
        <v>45</v>
      </c>
      <c r="D48" s="163" t="s">
        <v>33</v>
      </c>
      <c r="E48" s="3"/>
      <c r="F48" s="3"/>
      <c r="G48" s="159" t="str">
        <f>IFERROR(IF($C$14="IPCC AR5 (Fifth Assessment)",IF(E48="","",VLOOKUP(D48,GWP,2,FALSE)*E48),IF(E48="","",VLOOKUP(D48,GWP_2006,2,FALSE)*E48)),KCA_Energy14[[#This Row],[Base Year 
Estimates (kt)]])</f>
        <v/>
      </c>
      <c r="H48" s="160" t="str">
        <f>IFERROR((IF($C$14="IPCC AR5 (Fifth Assessment)",IF(F48="","",VLOOKUP(D48,GWP,2,FALSE)*F48),IF(F48="","",VLOOKUP(D48,GWP_2006,2,FALSE)*F48))),KCA_Energy14[[#This Row],[Current Year
Estimates (kt)]])</f>
        <v/>
      </c>
      <c r="I48" s="5"/>
      <c r="J48" s="5"/>
      <c r="K48" s="30"/>
      <c r="L48" s="244"/>
    </row>
    <row r="49" spans="1:12" ht="19.2" x14ac:dyDescent="0.3">
      <c r="A49" s="155" t="str">
        <f>IF(OR(ISBLANK(KCA_Energy14[[#This Row],[Base Year 
Estimates (kt)]]),ISBLANK(KCA_Energy14[[#This Row],[Current Year
Estimates (kt)]])),"Entry Required","")</f>
        <v>Entry Required</v>
      </c>
      <c r="B49" s="161" t="s">
        <v>41</v>
      </c>
      <c r="C49" s="164" t="s">
        <v>45</v>
      </c>
      <c r="D49" s="163" t="s">
        <v>34</v>
      </c>
      <c r="E49" s="3"/>
      <c r="F49" s="3"/>
      <c r="G49" s="159" t="str">
        <f>IFERROR(IF($C$14="IPCC AR5 (Fifth Assessment)",IF(E49="","",VLOOKUP(D49,GWP,2,FALSE)*E49),IF(E49="","",VLOOKUP(D49,GWP_2006,2,FALSE)*E49)),KCA_Energy14[[#This Row],[Base Year 
Estimates (kt)]])</f>
        <v/>
      </c>
      <c r="H49" s="160" t="str">
        <f>IFERROR((IF($C$14="IPCC AR5 (Fifth Assessment)",IF(F49="","",VLOOKUP(D49,GWP,2,FALSE)*F49),IF(F49="","",VLOOKUP(D49,GWP_2006,2,FALSE)*F49))),KCA_Energy14[[#This Row],[Current Year
Estimates (kt)]])</f>
        <v/>
      </c>
      <c r="I49" s="5"/>
      <c r="J49" s="5"/>
      <c r="K49" s="30"/>
      <c r="L49" s="244"/>
    </row>
    <row r="50" spans="1:12" ht="19.2" x14ac:dyDescent="0.3">
      <c r="A50" s="155" t="str">
        <f>IF(OR(ISBLANK(KCA_Energy14[[#This Row],[Base Year 
Estimates (kt)]]),ISBLANK(KCA_Energy14[[#This Row],[Current Year
Estimates (kt)]])),"Entry Required","")</f>
        <v>Entry Required</v>
      </c>
      <c r="B50" s="161" t="s">
        <v>41</v>
      </c>
      <c r="C50" s="164" t="s">
        <v>45</v>
      </c>
      <c r="D50" s="163" t="s">
        <v>35</v>
      </c>
      <c r="E50" s="3"/>
      <c r="F50" s="3"/>
      <c r="G50" s="159" t="str">
        <f>IFERROR(IF($C$14="IPCC AR5 (Fifth Assessment)",IF(E50="","",VLOOKUP(D50,GWP,2,FALSE)*E50),IF(E50="","",VLOOKUP(D50,GWP_2006,2,FALSE)*E50)),KCA_Energy14[[#This Row],[Base Year 
Estimates (kt)]])</f>
        <v/>
      </c>
      <c r="H50" s="160" t="str">
        <f>IFERROR((IF($C$14="IPCC AR5 (Fifth Assessment)",IF(F50="","",VLOOKUP(D50,GWP,2,FALSE)*F50),IF(F50="","",VLOOKUP(D50,GWP_2006,2,FALSE)*F50))),KCA_Energy14[[#This Row],[Current Year
Estimates (kt)]])</f>
        <v/>
      </c>
      <c r="I50" s="5"/>
      <c r="J50" s="5"/>
      <c r="K50" s="30"/>
      <c r="L50" s="244"/>
    </row>
    <row r="51" spans="1:12" ht="19.2" x14ac:dyDescent="0.3">
      <c r="A51" s="155" t="str">
        <f>IF(OR(ISBLANK(KCA_Energy14[[#This Row],[Base Year 
Estimates (kt)]]),ISBLANK(KCA_Energy14[[#This Row],[Current Year
Estimates (kt)]])),"Entry Required","")</f>
        <v>Entry Required</v>
      </c>
      <c r="B51" s="161" t="s">
        <v>41</v>
      </c>
      <c r="C51" s="164" t="s">
        <v>46</v>
      </c>
      <c r="D51" s="163" t="s">
        <v>33</v>
      </c>
      <c r="E51" s="3"/>
      <c r="F51" s="3"/>
      <c r="G51" s="159" t="str">
        <f>IFERROR(IF($C$14="IPCC AR5 (Fifth Assessment)",IF(E51="","",VLOOKUP(D51,GWP,2,FALSE)*E51),IF(E51="","",VLOOKUP(D51,GWP_2006,2,FALSE)*E51)),KCA_Energy14[[#This Row],[Base Year 
Estimates (kt)]])</f>
        <v/>
      </c>
      <c r="H51" s="160" t="str">
        <f>IFERROR((IF($C$14="IPCC AR5 (Fifth Assessment)",IF(F51="","",VLOOKUP(D51,GWP,2,FALSE)*F51),IF(F51="","",VLOOKUP(D51,GWP_2006,2,FALSE)*F51))),KCA_Energy14[[#This Row],[Current Year
Estimates (kt)]])</f>
        <v/>
      </c>
      <c r="I51" s="5"/>
      <c r="J51" s="5"/>
      <c r="K51" s="30"/>
      <c r="L51" s="244"/>
    </row>
    <row r="52" spans="1:12" ht="19.2" x14ac:dyDescent="0.3">
      <c r="A52" s="155" t="str">
        <f>IF(OR(ISBLANK(KCA_Energy14[[#This Row],[Base Year 
Estimates (kt)]]),ISBLANK(KCA_Energy14[[#This Row],[Current Year
Estimates (kt)]])),"Entry Required","")</f>
        <v>Entry Required</v>
      </c>
      <c r="B52" s="161" t="s">
        <v>41</v>
      </c>
      <c r="C52" s="164" t="s">
        <v>46</v>
      </c>
      <c r="D52" s="163" t="s">
        <v>34</v>
      </c>
      <c r="E52" s="3"/>
      <c r="F52" s="3"/>
      <c r="G52" s="159" t="str">
        <f>IFERROR(IF($C$14="IPCC AR5 (Fifth Assessment)",IF(E52="","",VLOOKUP(D52,GWP,2,FALSE)*E52),IF(E52="","",VLOOKUP(D52,GWP_2006,2,FALSE)*E52)),KCA_Energy14[[#This Row],[Base Year 
Estimates (kt)]])</f>
        <v/>
      </c>
      <c r="H52" s="160" t="str">
        <f>IFERROR((IF($C$14="IPCC AR5 (Fifth Assessment)",IF(F52="","",VLOOKUP(D52,GWP,2,FALSE)*F52),IF(F52="","",VLOOKUP(D52,GWP_2006,2,FALSE)*F52))),KCA_Energy14[[#This Row],[Current Year
Estimates (kt)]])</f>
        <v/>
      </c>
      <c r="I52" s="5"/>
      <c r="J52" s="5"/>
      <c r="K52" s="30"/>
      <c r="L52" s="244"/>
    </row>
    <row r="53" spans="1:12" ht="19.2" x14ac:dyDescent="0.3">
      <c r="A53" s="155" t="str">
        <f>IF(OR(ISBLANK(KCA_Energy14[[#This Row],[Base Year 
Estimates (kt)]]),ISBLANK(KCA_Energy14[[#This Row],[Current Year
Estimates (kt)]])),"Entry Required","")</f>
        <v>Entry Required</v>
      </c>
      <c r="B53" s="161" t="s">
        <v>41</v>
      </c>
      <c r="C53" s="164" t="s">
        <v>46</v>
      </c>
      <c r="D53" s="163" t="s">
        <v>35</v>
      </c>
      <c r="E53" s="3"/>
      <c r="F53" s="3"/>
      <c r="G53" s="159" t="str">
        <f>IFERROR(IF($C$14="IPCC AR5 (Fifth Assessment)",IF(E53="","",VLOOKUP(D53,GWP,2,FALSE)*E53),IF(E53="","",VLOOKUP(D53,GWP_2006,2,FALSE)*E53)),KCA_Energy14[[#This Row],[Base Year 
Estimates (kt)]])</f>
        <v/>
      </c>
      <c r="H53" s="160" t="str">
        <f>IFERROR((IF($C$14="IPCC AR5 (Fifth Assessment)",IF(F53="","",VLOOKUP(D53,GWP,2,FALSE)*F53),IF(F53="","",VLOOKUP(D53,GWP_2006,2,FALSE)*F53))),KCA_Energy14[[#This Row],[Current Year
Estimates (kt)]])</f>
        <v/>
      </c>
      <c r="I53" s="5"/>
      <c r="J53" s="5"/>
      <c r="K53" s="30"/>
      <c r="L53" s="244"/>
    </row>
    <row r="54" spans="1:12" ht="19.2" x14ac:dyDescent="0.3">
      <c r="A54" s="155" t="str">
        <f>IF(OR(ISBLANK(KCA_Energy14[[#This Row],[Base Year 
Estimates (kt)]]),ISBLANK(KCA_Energy14[[#This Row],[Current Year
Estimates (kt)]])),"Entry Required","")</f>
        <v>Entry Required</v>
      </c>
      <c r="B54" s="161" t="s">
        <v>41</v>
      </c>
      <c r="C54" s="164" t="s">
        <v>47</v>
      </c>
      <c r="D54" s="163" t="s">
        <v>33</v>
      </c>
      <c r="E54" s="3"/>
      <c r="F54" s="3"/>
      <c r="G54" s="159" t="str">
        <f>IFERROR(IF($C$14="IPCC AR5 (Fifth Assessment)",IF(E54="","",VLOOKUP(D54,GWP,2,FALSE)*E54),IF(E54="","",VLOOKUP(D54,GWP_2006,2,FALSE)*E54)),KCA_Energy14[[#This Row],[Base Year 
Estimates (kt)]])</f>
        <v/>
      </c>
      <c r="H54" s="160" t="str">
        <f>IFERROR((IF($C$14="IPCC AR5 (Fifth Assessment)",IF(F54="","",VLOOKUP(D54,GWP,2,FALSE)*F54),IF(F54="","",VLOOKUP(D54,GWP_2006,2,FALSE)*F54))),KCA_Energy14[[#This Row],[Current Year
Estimates (kt)]])</f>
        <v/>
      </c>
      <c r="I54" s="5"/>
      <c r="J54" s="5"/>
      <c r="K54" s="30"/>
      <c r="L54" s="244"/>
    </row>
    <row r="55" spans="1:12" ht="19.2" x14ac:dyDescent="0.3">
      <c r="A55" s="155" t="str">
        <f>IF(OR(ISBLANK(KCA_Energy14[[#This Row],[Base Year 
Estimates (kt)]]),ISBLANK(KCA_Energy14[[#This Row],[Current Year
Estimates (kt)]])),"Entry Required","")</f>
        <v>Entry Required</v>
      </c>
      <c r="B55" s="161" t="s">
        <v>41</v>
      </c>
      <c r="C55" s="164" t="s">
        <v>47</v>
      </c>
      <c r="D55" s="163" t="s">
        <v>34</v>
      </c>
      <c r="E55" s="3"/>
      <c r="F55" s="3"/>
      <c r="G55" s="159" t="str">
        <f>IFERROR(IF($C$14="IPCC AR5 (Fifth Assessment)",IF(E55="","",VLOOKUP(D55,GWP,2,FALSE)*E55),IF(E55="","",VLOOKUP(D55,GWP_2006,2,FALSE)*E55)),KCA_Energy14[[#This Row],[Base Year 
Estimates (kt)]])</f>
        <v/>
      </c>
      <c r="H55" s="160" t="str">
        <f>IFERROR((IF($C$14="IPCC AR5 (Fifth Assessment)",IF(F55="","",VLOOKUP(D55,GWP,2,FALSE)*F55),IF(F55="","",VLOOKUP(D55,GWP_2006,2,FALSE)*F55))),KCA_Energy14[[#This Row],[Current Year
Estimates (kt)]])</f>
        <v/>
      </c>
      <c r="I55" s="5"/>
      <c r="J55" s="5"/>
      <c r="K55" s="30"/>
      <c r="L55" s="244"/>
    </row>
    <row r="56" spans="1:12" ht="19.2" x14ac:dyDescent="0.3">
      <c r="A56" s="155" t="str">
        <f>IF(OR(ISBLANK(KCA_Energy14[[#This Row],[Base Year 
Estimates (kt)]]),ISBLANK(KCA_Energy14[[#This Row],[Current Year
Estimates (kt)]])),"Entry Required","")</f>
        <v>Entry Required</v>
      </c>
      <c r="B56" s="161" t="s">
        <v>41</v>
      </c>
      <c r="C56" s="164" t="s">
        <v>47</v>
      </c>
      <c r="D56" s="163" t="s">
        <v>35</v>
      </c>
      <c r="E56" s="3"/>
      <c r="F56" s="3"/>
      <c r="G56" s="159" t="str">
        <f>IFERROR(IF($C$14="IPCC AR5 (Fifth Assessment)",IF(E56="","",VLOOKUP(D56,GWP,2,FALSE)*E56),IF(E56="","",VLOOKUP(D56,GWP_2006,2,FALSE)*E56)),KCA_Energy14[[#This Row],[Base Year 
Estimates (kt)]])</f>
        <v/>
      </c>
      <c r="H56" s="160" t="str">
        <f>IFERROR((IF($C$14="IPCC AR5 (Fifth Assessment)",IF(F56="","",VLOOKUP(D56,GWP,2,FALSE)*F56),IF(F56="","",VLOOKUP(D56,GWP_2006,2,FALSE)*F56))),KCA_Energy14[[#This Row],[Current Year
Estimates (kt)]])</f>
        <v/>
      </c>
      <c r="I56" s="5"/>
      <c r="J56" s="5"/>
      <c r="K56" s="30"/>
      <c r="L56" s="244"/>
    </row>
    <row r="57" spans="1:12" ht="19.2" x14ac:dyDescent="0.3">
      <c r="A57" s="155" t="str">
        <f>IF(OR(ISBLANK(KCA_Energy14[[#This Row],[Base Year 
Estimates (kt)]]),ISBLANK(KCA_Energy14[[#This Row],[Current Year
Estimates (kt)]])),"Entry Required","")</f>
        <v>Entry Required</v>
      </c>
      <c r="B57" s="161" t="s">
        <v>41</v>
      </c>
      <c r="C57" s="164" t="s">
        <v>48</v>
      </c>
      <c r="D57" s="163" t="s">
        <v>33</v>
      </c>
      <c r="E57" s="3"/>
      <c r="F57" s="3"/>
      <c r="G57" s="159" t="str">
        <f>IFERROR(IF($C$14="IPCC AR5 (Fifth Assessment)",IF(E57="","",VLOOKUP(D57,GWP,2,FALSE)*E57),IF(E57="","",VLOOKUP(D57,GWP_2006,2,FALSE)*E57)),KCA_Energy14[[#This Row],[Base Year 
Estimates (kt)]])</f>
        <v/>
      </c>
      <c r="H57" s="160" t="str">
        <f>IFERROR((IF($C$14="IPCC AR5 (Fifth Assessment)",IF(F57="","",VLOOKUP(D57,GWP,2,FALSE)*F57),IF(F57="","",VLOOKUP(D57,GWP_2006,2,FALSE)*F57))),KCA_Energy14[[#This Row],[Current Year
Estimates (kt)]])</f>
        <v/>
      </c>
      <c r="I57" s="5"/>
      <c r="J57" s="5"/>
      <c r="K57" s="30"/>
      <c r="L57" s="252"/>
    </row>
    <row r="58" spans="1:12" ht="19.2" x14ac:dyDescent="0.3">
      <c r="A58" s="155" t="str">
        <f>IF(OR(ISBLANK(KCA_Energy14[[#This Row],[Base Year 
Estimates (kt)]]),ISBLANK(KCA_Energy14[[#This Row],[Current Year
Estimates (kt)]])),"Entry Required","")</f>
        <v>Entry Required</v>
      </c>
      <c r="B58" s="161" t="s">
        <v>41</v>
      </c>
      <c r="C58" s="164" t="s">
        <v>48</v>
      </c>
      <c r="D58" s="163" t="s">
        <v>34</v>
      </c>
      <c r="E58" s="3"/>
      <c r="F58" s="3"/>
      <c r="G58" s="159" t="str">
        <f>IFERROR(IF($C$14="IPCC AR5 (Fifth Assessment)",IF(E58="","",VLOOKUP(D58,GWP,2,FALSE)*E58),IF(E58="","",VLOOKUP(D58,GWP_2006,2,FALSE)*E58)),KCA_Energy14[[#This Row],[Base Year 
Estimates (kt)]])</f>
        <v/>
      </c>
      <c r="H58" s="160" t="str">
        <f>IFERROR((IF($C$14="IPCC AR5 (Fifth Assessment)",IF(F58="","",VLOOKUP(D58,GWP,2,FALSE)*F58),IF(F58="","",VLOOKUP(D58,GWP_2006,2,FALSE)*F58))),KCA_Energy14[[#This Row],[Current Year
Estimates (kt)]])</f>
        <v/>
      </c>
      <c r="I58" s="5"/>
      <c r="J58" s="5"/>
      <c r="K58" s="30"/>
      <c r="L58" s="244"/>
    </row>
    <row r="59" spans="1:12" ht="19.2" x14ac:dyDescent="0.3">
      <c r="A59" s="155" t="str">
        <f>IF(OR(ISBLANK(KCA_Energy14[[#This Row],[Base Year 
Estimates (kt)]]),ISBLANK(KCA_Energy14[[#This Row],[Current Year
Estimates (kt)]])),"Entry Required","")</f>
        <v>Entry Required</v>
      </c>
      <c r="B59" s="161" t="s">
        <v>41</v>
      </c>
      <c r="C59" s="164" t="s">
        <v>48</v>
      </c>
      <c r="D59" s="163" t="s">
        <v>35</v>
      </c>
      <c r="E59" s="3"/>
      <c r="F59" s="3"/>
      <c r="G59" s="159" t="str">
        <f>IFERROR(IF($C$14="IPCC AR5 (Fifth Assessment)",IF(E59="","",VLOOKUP(D59,GWP,2,FALSE)*E59),IF(E59="","",VLOOKUP(D59,GWP_2006,2,FALSE)*E59)),KCA_Energy14[[#This Row],[Base Year 
Estimates (kt)]])</f>
        <v/>
      </c>
      <c r="H59" s="160" t="str">
        <f>IFERROR((IF($C$14="IPCC AR5 (Fifth Assessment)",IF(F59="","",VLOOKUP(D59,GWP,2,FALSE)*F59),IF(F59="","",VLOOKUP(D59,GWP_2006,2,FALSE)*F59))),KCA_Energy14[[#This Row],[Current Year
Estimates (kt)]])</f>
        <v/>
      </c>
      <c r="I59" s="5"/>
      <c r="J59" s="5"/>
      <c r="K59" s="30"/>
      <c r="L59" s="244"/>
    </row>
    <row r="60" spans="1:12" ht="19.2" x14ac:dyDescent="0.3">
      <c r="A60" s="155" t="str">
        <f>IF(OR(KCA_Energy14[[#This Row],[Base Year 
Estimates (kt)]]="",KCA_Energy14[[#This Row],[Current Year
Estimates (kt)]]=""),"Entry Required","")</f>
        <v>Entry Required</v>
      </c>
      <c r="B60" s="165" t="s">
        <v>49</v>
      </c>
      <c r="C60" s="167" t="s">
        <v>50</v>
      </c>
      <c r="D60" s="158" t="s">
        <v>29</v>
      </c>
      <c r="E60" s="3"/>
      <c r="F60" s="3"/>
      <c r="G60" s="159" t="str">
        <f>IFERROR(IF($C$14="IPCC AR5 (Fifth Assessment)",IF(E60="","",VLOOKUP(D60,GWP,2,FALSE)*E60),IF(E60="","",VLOOKUP(D60,GWP_2006,2,FALSE)*E60)),KCA_Energy14[[#This Row],[Base Year 
Estimates (kt)]])</f>
        <v/>
      </c>
      <c r="H60" s="160" t="str">
        <f>IFERROR((IF($C$14="IPCC AR5 (Fifth Assessment)",IF(F60="","",VLOOKUP(D60,GWP,2,FALSE)*F60),IF(F60="","",VLOOKUP(D60,GWP_2006,2,FALSE)*F60))),KCA_Energy14[[#This Row],[Current Year
Estimates (kt)]])</f>
        <v/>
      </c>
      <c r="I60" s="14"/>
      <c r="J60" s="14"/>
      <c r="K60" s="30"/>
      <c r="L60" s="244"/>
    </row>
    <row r="61" spans="1:12" ht="19.2" x14ac:dyDescent="0.3">
      <c r="A61" s="155" t="str">
        <f>IF(OR(KCA_Energy14[[#This Row],[Base Year 
Estimates (kt)]]="",KCA_Energy14[[#This Row],[Current Year
Estimates (kt)]]=""),"Entry Required","")</f>
        <v>Entry Required</v>
      </c>
      <c r="B61" s="165" t="s">
        <v>49</v>
      </c>
      <c r="C61" s="167" t="s">
        <v>50</v>
      </c>
      <c r="D61" s="158" t="s">
        <v>30</v>
      </c>
      <c r="E61" s="3"/>
      <c r="F61" s="3"/>
      <c r="G61" s="159" t="str">
        <f>IFERROR(IF($C$14="IPCC AR5 (Fifth Assessment)",IF(E61="","",VLOOKUP(D61,GWP,2,FALSE)*E61),IF(E61="","",VLOOKUP(D61,GWP_2006,2,FALSE)*E61)),KCA_Energy14[[#This Row],[Base Year 
Estimates (kt)]])</f>
        <v/>
      </c>
      <c r="H61" s="160" t="str">
        <f>IFERROR((IF($C$14="IPCC AR5 (Fifth Assessment)",IF(F61="","",VLOOKUP(D61,GWP,2,FALSE)*F61),IF(F61="","",VLOOKUP(D61,GWP_2006,2,FALSE)*F61))),KCA_Energy14[[#This Row],[Current Year
Estimates (kt)]])</f>
        <v/>
      </c>
      <c r="I61" s="5"/>
      <c r="J61" s="5"/>
      <c r="K61" s="30"/>
      <c r="L61" s="244"/>
    </row>
    <row r="62" spans="1:12" ht="19.2" x14ac:dyDescent="0.3">
      <c r="A62" s="155" t="str">
        <f>IF(OR(KCA_Energy14[[#This Row],[Base Year 
Estimates (kt)]]="",KCA_Energy14[[#This Row],[Current Year
Estimates (kt)]]=""),"Entry Required","")</f>
        <v>Entry Required</v>
      </c>
      <c r="B62" s="165" t="s">
        <v>49</v>
      </c>
      <c r="C62" s="167" t="s">
        <v>50</v>
      </c>
      <c r="D62" s="158" t="s">
        <v>31</v>
      </c>
      <c r="E62" s="3"/>
      <c r="F62" s="3"/>
      <c r="G62" s="159" t="str">
        <f>IFERROR(IF($C$14="IPCC AR5 (Fifth Assessment)",IF(E62="","",VLOOKUP(D62,GWP,2,FALSE)*E62),IF(E62="","",VLOOKUP(D62,GWP_2006,2,FALSE)*E62)),KCA_Energy14[[#This Row],[Base Year 
Estimates (kt)]])</f>
        <v/>
      </c>
      <c r="H62" s="160" t="str">
        <f>IFERROR((IF($C$14="IPCC AR5 (Fifth Assessment)",IF(F62="","",VLOOKUP(D62,GWP,2,FALSE)*F62),IF(F62="","",VLOOKUP(D62,GWP_2006,2,FALSE)*F62))),KCA_Energy14[[#This Row],[Current Year
Estimates (kt)]])</f>
        <v/>
      </c>
      <c r="I62" s="5"/>
      <c r="J62" s="5"/>
      <c r="K62" s="30"/>
      <c r="L62" s="244"/>
    </row>
    <row r="63" spans="1:12" ht="19.2" x14ac:dyDescent="0.3">
      <c r="A63" s="155" t="str">
        <f>IF(OR(ISBLANK(KCA_Energy14[[#This Row],[Base Year 
Estimates (kt)]]),ISBLANK(KCA_Energy14[[#This Row],[Current Year
Estimates (kt)]])),"Entry Required","")</f>
        <v>Entry Required</v>
      </c>
      <c r="B63" s="168" t="s">
        <v>51</v>
      </c>
      <c r="C63" s="164" t="s">
        <v>52</v>
      </c>
      <c r="D63" s="163" t="s">
        <v>33</v>
      </c>
      <c r="E63" s="3"/>
      <c r="F63" s="3"/>
      <c r="G63" s="159" t="str">
        <f>IFERROR(IF($C$14="IPCC AR5 (Fifth Assessment)",IF(E63="","",VLOOKUP(D63,GWP,2,FALSE)*E63),IF(E63="","",VLOOKUP(D63,GWP_2006,2,FALSE)*E63)),KCA_Energy14[[#This Row],[Base Year 
Estimates (kt)]])</f>
        <v/>
      </c>
      <c r="H63" s="160" t="str">
        <f>IFERROR((IF($C$14="IPCC AR5 (Fifth Assessment)",IF(F63="","",VLOOKUP(D63,GWP,2,FALSE)*F63),IF(F63="","",VLOOKUP(D63,GWP_2006,2,FALSE)*F63))),KCA_Energy14[[#This Row],[Current Year
Estimates (kt)]])</f>
        <v/>
      </c>
      <c r="I63" s="5"/>
      <c r="J63" s="5"/>
      <c r="K63" s="30"/>
      <c r="L63" s="244"/>
    </row>
    <row r="64" spans="1:12" ht="19.2" x14ac:dyDescent="0.3">
      <c r="A64" s="155" t="str">
        <f>IF(OR(ISBLANK(KCA_Energy14[[#This Row],[Base Year 
Estimates (kt)]]),ISBLANK(KCA_Energy14[[#This Row],[Current Year
Estimates (kt)]])),"Entry Required","")</f>
        <v>Entry Required</v>
      </c>
      <c r="B64" s="168" t="s">
        <v>51</v>
      </c>
      <c r="C64" s="164" t="s">
        <v>52</v>
      </c>
      <c r="D64" s="163" t="s">
        <v>34</v>
      </c>
      <c r="E64" s="3"/>
      <c r="F64" s="3"/>
      <c r="G64" s="159" t="str">
        <f>IFERROR(IF($C$14="IPCC AR5 (Fifth Assessment)",IF(E64="","",VLOOKUP(D64,GWP,2,FALSE)*E64),IF(E64="","",VLOOKUP(D64,GWP_2006,2,FALSE)*E64)),KCA_Energy14[[#This Row],[Base Year 
Estimates (kt)]])</f>
        <v/>
      </c>
      <c r="H64" s="160" t="str">
        <f>IFERROR((IF($C$14="IPCC AR5 (Fifth Assessment)",IF(F64="","",VLOOKUP(D64,GWP,2,FALSE)*F64),IF(F64="","",VLOOKUP(D64,GWP_2006,2,FALSE)*F64))),KCA_Energy14[[#This Row],[Current Year
Estimates (kt)]])</f>
        <v/>
      </c>
      <c r="I64" s="5"/>
      <c r="J64" s="5"/>
      <c r="K64" s="30"/>
      <c r="L64" s="244"/>
    </row>
    <row r="65" spans="1:12" ht="19.2" x14ac:dyDescent="0.3">
      <c r="A65" s="155" t="str">
        <f>IF(OR(ISBLANK(KCA_Energy14[[#This Row],[Base Year 
Estimates (kt)]]),ISBLANK(KCA_Energy14[[#This Row],[Current Year
Estimates (kt)]])),"Entry Required","")</f>
        <v>Entry Required</v>
      </c>
      <c r="B65" s="168" t="s">
        <v>51</v>
      </c>
      <c r="C65" s="164" t="s">
        <v>52</v>
      </c>
      <c r="D65" s="163" t="s">
        <v>35</v>
      </c>
      <c r="E65" s="3"/>
      <c r="F65" s="3"/>
      <c r="G65" s="159" t="str">
        <f>IFERROR(IF($C$14="IPCC AR5 (Fifth Assessment)",IF(E65="","",VLOOKUP(D65,GWP,2,FALSE)*E65),IF(E65="","",VLOOKUP(D65,GWP_2006,2,FALSE)*E65)),KCA_Energy14[[#This Row],[Base Year 
Estimates (kt)]])</f>
        <v/>
      </c>
      <c r="H65" s="160" t="str">
        <f>IFERROR((IF($C$14="IPCC AR5 (Fifth Assessment)",IF(F65="","",VLOOKUP(D65,GWP,2,FALSE)*F65),IF(F65="","",VLOOKUP(D65,GWP_2006,2,FALSE)*F65))),KCA_Energy14[[#This Row],[Current Year
Estimates (kt)]])</f>
        <v/>
      </c>
      <c r="I65" s="5"/>
      <c r="J65" s="5"/>
      <c r="K65" s="30"/>
      <c r="L65" s="244"/>
    </row>
    <row r="66" spans="1:12" ht="19.2" x14ac:dyDescent="0.3">
      <c r="A66" s="155" t="str">
        <f>IF(OR(ISBLANK(KCA_Energy14[[#This Row],[Base Year 
Estimates (kt)]]),ISBLANK(KCA_Energy14[[#This Row],[Current Year
Estimates (kt)]])),"Entry Required","")</f>
        <v>Entry Required</v>
      </c>
      <c r="B66" s="168" t="s">
        <v>53</v>
      </c>
      <c r="C66" s="164" t="s">
        <v>54</v>
      </c>
      <c r="D66" s="163" t="s">
        <v>33</v>
      </c>
      <c r="E66" s="3"/>
      <c r="F66" s="3"/>
      <c r="G66" s="159" t="str">
        <f>IFERROR(IF($C$14="IPCC AR5 (Fifth Assessment)",IF(E66="","",VLOOKUP(D66,GWP,2,FALSE)*E66),IF(E66="","",VLOOKUP(D66,GWP_2006,2,FALSE)*E66)),KCA_Energy14[[#This Row],[Base Year 
Estimates (kt)]])</f>
        <v/>
      </c>
      <c r="H66" s="160" t="str">
        <f>IFERROR((IF($C$14="IPCC AR5 (Fifth Assessment)",IF(F66="","",VLOOKUP(D66,GWP,2,FALSE)*F66),IF(F66="","",VLOOKUP(D66,GWP_2006,2,FALSE)*F66))),KCA_Energy14[[#This Row],[Current Year
Estimates (kt)]])</f>
        <v/>
      </c>
      <c r="I66" s="5"/>
      <c r="J66" s="5"/>
      <c r="K66" s="30"/>
      <c r="L66" s="244"/>
    </row>
    <row r="67" spans="1:12" ht="19.2" x14ac:dyDescent="0.3">
      <c r="A67" s="155" t="str">
        <f>IF(OR(ISBLANK(KCA_Energy14[[#This Row],[Base Year 
Estimates (kt)]]),ISBLANK(KCA_Energy14[[#This Row],[Current Year
Estimates (kt)]])),"Entry Required","")</f>
        <v>Entry Required</v>
      </c>
      <c r="B67" s="168" t="s">
        <v>53</v>
      </c>
      <c r="C67" s="164" t="s">
        <v>54</v>
      </c>
      <c r="D67" s="163" t="s">
        <v>34</v>
      </c>
      <c r="E67" s="3"/>
      <c r="F67" s="3"/>
      <c r="G67" s="159" t="str">
        <f>IFERROR(IF($C$14="IPCC AR5 (Fifth Assessment)",IF(E67="","",VLOOKUP(D67,GWP,2,FALSE)*E67),IF(E67="","",VLOOKUP(D67,GWP_2006,2,FALSE)*E67)),KCA_Energy14[[#This Row],[Base Year 
Estimates (kt)]])</f>
        <v/>
      </c>
      <c r="H67" s="160" t="str">
        <f>IFERROR((IF($C$14="IPCC AR5 (Fifth Assessment)",IF(F67="","",VLOOKUP(D67,GWP,2,FALSE)*F67),IF(F67="","",VLOOKUP(D67,GWP_2006,2,FALSE)*F67))),KCA_Energy14[[#This Row],[Current Year
Estimates (kt)]])</f>
        <v/>
      </c>
      <c r="I67" s="5"/>
      <c r="J67" s="5"/>
      <c r="K67" s="30"/>
      <c r="L67" s="244"/>
    </row>
    <row r="68" spans="1:12" ht="19.2" x14ac:dyDescent="0.3">
      <c r="A68" s="155" t="str">
        <f>IF(OR(ISBLANK(KCA_Energy14[[#This Row],[Base Year 
Estimates (kt)]]),ISBLANK(KCA_Energy14[[#This Row],[Current Year
Estimates (kt)]])),"Entry Required","")</f>
        <v>Entry Required</v>
      </c>
      <c r="B68" s="168" t="s">
        <v>53</v>
      </c>
      <c r="C68" s="164" t="s">
        <v>54</v>
      </c>
      <c r="D68" s="163" t="s">
        <v>35</v>
      </c>
      <c r="E68" s="3"/>
      <c r="F68" s="3"/>
      <c r="G68" s="159" t="str">
        <f>IFERROR(IF($C$14="IPCC AR5 (Fifth Assessment)",IF(E68="","",VLOOKUP(D68,GWP,2,FALSE)*E68),IF(E68="","",VLOOKUP(D68,GWP_2006,2,FALSE)*E68)),KCA_Energy14[[#This Row],[Base Year 
Estimates (kt)]])</f>
        <v/>
      </c>
      <c r="H68" s="160" t="str">
        <f>IFERROR((IF($C$14="IPCC AR5 (Fifth Assessment)",IF(F68="","",VLOOKUP(D68,GWP,2,FALSE)*F68),IF(F68="","",VLOOKUP(D68,GWP_2006,2,FALSE)*F68))),KCA_Energy14[[#This Row],[Current Year
Estimates (kt)]])</f>
        <v/>
      </c>
      <c r="I68" s="5"/>
      <c r="J68" s="5"/>
      <c r="K68" s="30"/>
      <c r="L68" s="244"/>
    </row>
    <row r="69" spans="1:12" ht="19.2" x14ac:dyDescent="0.3">
      <c r="A69" s="155" t="str">
        <f>IF(OR(ISBLANK(KCA_Energy14[[#This Row],[Base Year 
Estimates (kt)]]),ISBLANK(KCA_Energy14[[#This Row],[Current Year
Estimates (kt)]])),"Entry Required","")</f>
        <v>Entry Required</v>
      </c>
      <c r="B69" s="168" t="s">
        <v>55</v>
      </c>
      <c r="C69" s="164" t="s">
        <v>56</v>
      </c>
      <c r="D69" s="163" t="s">
        <v>33</v>
      </c>
      <c r="E69" s="3"/>
      <c r="F69" s="3"/>
      <c r="G69" s="159" t="str">
        <f>IFERROR(IF($C$14="IPCC AR5 (Fifth Assessment)",IF(E69="","",VLOOKUP(D69,GWP,2,FALSE)*E69),IF(E69="","",VLOOKUP(D69,GWP_2006,2,FALSE)*E69)),KCA_Energy14[[#This Row],[Base Year 
Estimates (kt)]])</f>
        <v/>
      </c>
      <c r="H69" s="160" t="str">
        <f>IFERROR((IF($C$14="IPCC AR5 (Fifth Assessment)",IF(F69="","",VLOOKUP(D69,GWP,2,FALSE)*F69),IF(F69="","",VLOOKUP(D69,GWP_2006,2,FALSE)*F69))),KCA_Energy14[[#This Row],[Current Year
Estimates (kt)]])</f>
        <v/>
      </c>
      <c r="I69" s="5"/>
      <c r="J69" s="5"/>
      <c r="K69" s="30"/>
      <c r="L69" s="244"/>
    </row>
    <row r="70" spans="1:12" ht="19.2" x14ac:dyDescent="0.3">
      <c r="A70" s="155" t="str">
        <f>IF(OR(ISBLANK(KCA_Energy14[[#This Row],[Base Year 
Estimates (kt)]]),ISBLANK(KCA_Energy14[[#This Row],[Current Year
Estimates (kt)]])),"Entry Required","")</f>
        <v>Entry Required</v>
      </c>
      <c r="B70" s="168" t="s">
        <v>55</v>
      </c>
      <c r="C70" s="164" t="s">
        <v>56</v>
      </c>
      <c r="D70" s="163" t="s">
        <v>34</v>
      </c>
      <c r="E70" s="3"/>
      <c r="F70" s="3"/>
      <c r="G70" s="159" t="str">
        <f>IFERROR(IF($C$14="IPCC AR5 (Fifth Assessment)",IF(E70="","",VLOOKUP(D70,GWP,2,FALSE)*E70),IF(E70="","",VLOOKUP(D70,GWP_2006,2,FALSE)*E70)),KCA_Energy14[[#This Row],[Base Year 
Estimates (kt)]])</f>
        <v/>
      </c>
      <c r="H70" s="160" t="str">
        <f>IFERROR((IF($C$14="IPCC AR5 (Fifth Assessment)",IF(F70="","",VLOOKUP(D70,GWP,2,FALSE)*F70),IF(F70="","",VLOOKUP(D70,GWP_2006,2,FALSE)*F70))),KCA_Energy14[[#This Row],[Current Year
Estimates (kt)]])</f>
        <v/>
      </c>
      <c r="I70" s="5"/>
      <c r="J70" s="5"/>
      <c r="K70" s="30"/>
      <c r="L70" s="244"/>
    </row>
    <row r="71" spans="1:12" ht="19.2" x14ac:dyDescent="0.3">
      <c r="A71" s="155" t="str">
        <f>IF(OR(ISBLANK(KCA_Energy14[[#This Row],[Base Year 
Estimates (kt)]]),ISBLANK(KCA_Energy14[[#This Row],[Current Year
Estimates (kt)]])),"Entry Required","")</f>
        <v>Entry Required</v>
      </c>
      <c r="B71" s="168" t="s">
        <v>55</v>
      </c>
      <c r="C71" s="164" t="s">
        <v>56</v>
      </c>
      <c r="D71" s="163" t="s">
        <v>35</v>
      </c>
      <c r="E71" s="3"/>
      <c r="F71" s="3"/>
      <c r="G71" s="159" t="str">
        <f>IFERROR(IF($C$14="IPCC AR5 (Fifth Assessment)",IF(E71="","",VLOOKUP(D71,GWP,2,FALSE)*E71),IF(E71="","",VLOOKUP(D71,GWP_2006,2,FALSE)*E71)),KCA_Energy14[[#This Row],[Base Year 
Estimates (kt)]])</f>
        <v/>
      </c>
      <c r="H71" s="160" t="str">
        <f>IFERROR((IF($C$14="IPCC AR5 (Fifth Assessment)",IF(F71="","",VLOOKUP(D71,GWP,2,FALSE)*F71),IF(F71="","",VLOOKUP(D71,GWP_2006,2,FALSE)*F71))),KCA_Energy14[[#This Row],[Current Year
Estimates (kt)]])</f>
        <v/>
      </c>
      <c r="I71" s="5"/>
      <c r="J71" s="5"/>
      <c r="K71" s="30"/>
      <c r="L71" s="244"/>
    </row>
    <row r="72" spans="1:12" ht="19.2" x14ac:dyDescent="0.3">
      <c r="A72" s="155" t="str">
        <f>IF(OR(ISBLANK(KCA_Energy14[[#This Row],[Base Year 
Estimates (kt)]]),ISBLANK(KCA_Energy14[[#This Row],[Current Year
Estimates (kt)]])),"Entry Required","")</f>
        <v>Entry Required</v>
      </c>
      <c r="B72" s="168" t="s">
        <v>57</v>
      </c>
      <c r="C72" s="164" t="s">
        <v>58</v>
      </c>
      <c r="D72" s="163" t="s">
        <v>33</v>
      </c>
      <c r="E72" s="3"/>
      <c r="F72" s="3"/>
      <c r="G72" s="159" t="str">
        <f>IFERROR(IF($C$14="IPCC AR5 (Fifth Assessment)",IF(E72="","",VLOOKUP(D72,GWP,2,FALSE)*E72),IF(E72="","",VLOOKUP(D72,GWP_2006,2,FALSE)*E72)),KCA_Energy14[[#This Row],[Base Year 
Estimates (kt)]])</f>
        <v/>
      </c>
      <c r="H72" s="160" t="str">
        <f>IFERROR((IF($C$14="IPCC AR5 (Fifth Assessment)",IF(F72="","",VLOOKUP(D72,GWP,2,FALSE)*F72),IF(F72="","",VLOOKUP(D72,GWP_2006,2,FALSE)*F72))),KCA_Energy14[[#This Row],[Current Year
Estimates (kt)]])</f>
        <v/>
      </c>
      <c r="I72" s="5"/>
      <c r="J72" s="5"/>
      <c r="K72" s="30"/>
      <c r="L72" s="244"/>
    </row>
    <row r="73" spans="1:12" ht="19.2" x14ac:dyDescent="0.3">
      <c r="A73" s="155" t="str">
        <f>IF(OR(ISBLANK(KCA_Energy14[[#This Row],[Base Year 
Estimates (kt)]]),ISBLANK(KCA_Energy14[[#This Row],[Current Year
Estimates (kt)]])),"Entry Required","")</f>
        <v>Entry Required</v>
      </c>
      <c r="B73" s="168" t="s">
        <v>57</v>
      </c>
      <c r="C73" s="164" t="s">
        <v>58</v>
      </c>
      <c r="D73" s="163" t="s">
        <v>34</v>
      </c>
      <c r="E73" s="3"/>
      <c r="F73" s="3"/>
      <c r="G73" s="159" t="str">
        <f>IFERROR(IF($C$14="IPCC AR5 (Fifth Assessment)",IF(E73="","",VLOOKUP(D73,GWP,2,FALSE)*E73),IF(E73="","",VLOOKUP(D73,GWP_2006,2,FALSE)*E73)),KCA_Energy14[[#This Row],[Base Year 
Estimates (kt)]])</f>
        <v/>
      </c>
      <c r="H73" s="160" t="str">
        <f>IFERROR((IF($C$14="IPCC AR5 (Fifth Assessment)",IF(F73="","",VLOOKUP(D73,GWP,2,FALSE)*F73),IF(F73="","",VLOOKUP(D73,GWP_2006,2,FALSE)*F73))),KCA_Energy14[[#This Row],[Current Year
Estimates (kt)]])</f>
        <v/>
      </c>
      <c r="I73" s="5"/>
      <c r="J73" s="5"/>
      <c r="K73" s="30"/>
      <c r="L73" s="244"/>
    </row>
    <row r="74" spans="1:12" ht="19.2" x14ac:dyDescent="0.3">
      <c r="A74" s="155" t="str">
        <f>IF(OR(ISBLANK(KCA_Energy14[[#This Row],[Base Year 
Estimates (kt)]]),ISBLANK(KCA_Energy14[[#This Row],[Current Year
Estimates (kt)]])),"Entry Required","")</f>
        <v>Entry Required</v>
      </c>
      <c r="B74" s="168" t="s">
        <v>57</v>
      </c>
      <c r="C74" s="164" t="s">
        <v>58</v>
      </c>
      <c r="D74" s="163" t="s">
        <v>35</v>
      </c>
      <c r="E74" s="3"/>
      <c r="F74" s="3"/>
      <c r="G74" s="159" t="str">
        <f>IFERROR(IF($C$14="IPCC AR5 (Fifth Assessment)",IF(E74="","",VLOOKUP(D74,GWP,2,FALSE)*E74),IF(E74="","",VLOOKUP(D74,GWP_2006,2,FALSE)*E74)),KCA_Energy14[[#This Row],[Base Year 
Estimates (kt)]])</f>
        <v/>
      </c>
      <c r="H74" s="160" t="str">
        <f>IFERROR((IF($C$14="IPCC AR5 (Fifth Assessment)",IF(F74="","",VLOOKUP(D74,GWP,2,FALSE)*F74),IF(F74="","",VLOOKUP(D74,GWP_2006,2,FALSE)*F74))),KCA_Energy14[[#This Row],[Current Year
Estimates (kt)]])</f>
        <v/>
      </c>
      <c r="I74" s="5"/>
      <c r="J74" s="5"/>
      <c r="K74" s="30"/>
      <c r="L74" s="244"/>
    </row>
    <row r="75" spans="1:12" ht="19.2" x14ac:dyDescent="0.3">
      <c r="A75" s="155" t="str">
        <f>IF(OR(ISBLANK(KCA_Energy14[[#This Row],[Base Year 
Estimates (kt)]]),ISBLANK(KCA_Energy14[[#This Row],[Current Year
Estimates (kt)]])),"Entry Required","")</f>
        <v>Entry Required</v>
      </c>
      <c r="B75" s="168" t="s">
        <v>57</v>
      </c>
      <c r="C75" s="164" t="s">
        <v>59</v>
      </c>
      <c r="D75" s="163" t="s">
        <v>33</v>
      </c>
      <c r="E75" s="3"/>
      <c r="F75" s="3"/>
      <c r="G75" s="159" t="str">
        <f>IFERROR(IF($C$14="IPCC AR5 (Fifth Assessment)",IF(E75="","",VLOOKUP(D75,GWP,2,FALSE)*E75),IF(E75="","",VLOOKUP(D75,GWP_2006,2,FALSE)*E75)),KCA_Energy14[[#This Row],[Base Year 
Estimates (kt)]])</f>
        <v/>
      </c>
      <c r="H75" s="160" t="str">
        <f>IFERROR((IF($C$14="IPCC AR5 (Fifth Assessment)",IF(F75="","",VLOOKUP(D75,GWP,2,FALSE)*F75),IF(F75="","",VLOOKUP(D75,GWP_2006,2,FALSE)*F75))),KCA_Energy14[[#This Row],[Current Year
Estimates (kt)]])</f>
        <v/>
      </c>
      <c r="I75" s="5"/>
      <c r="J75" s="5"/>
      <c r="K75" s="30"/>
      <c r="L75" s="244"/>
    </row>
    <row r="76" spans="1:12" ht="19.2" x14ac:dyDescent="0.3">
      <c r="A76" s="155" t="str">
        <f>IF(OR(ISBLANK(KCA_Energy14[[#This Row],[Base Year 
Estimates (kt)]]),ISBLANK(KCA_Energy14[[#This Row],[Current Year
Estimates (kt)]])),"Entry Required","")</f>
        <v>Entry Required</v>
      </c>
      <c r="B76" s="168" t="s">
        <v>57</v>
      </c>
      <c r="C76" s="164" t="s">
        <v>59</v>
      </c>
      <c r="D76" s="163" t="s">
        <v>34</v>
      </c>
      <c r="E76" s="3"/>
      <c r="F76" s="3"/>
      <c r="G76" s="159" t="str">
        <f>IFERROR(IF($C$14="IPCC AR5 (Fifth Assessment)",IF(E76="","",VLOOKUP(D76,GWP,2,FALSE)*E76),IF(E76="","",VLOOKUP(D76,GWP_2006,2,FALSE)*E76)),KCA_Energy14[[#This Row],[Base Year 
Estimates (kt)]])</f>
        <v/>
      </c>
      <c r="H76" s="160" t="str">
        <f>IFERROR((IF($C$14="IPCC AR5 (Fifth Assessment)",IF(F76="","",VLOOKUP(D76,GWP,2,FALSE)*F76),IF(F76="","",VLOOKUP(D76,GWP_2006,2,FALSE)*F76))),KCA_Energy14[[#This Row],[Current Year
Estimates (kt)]])</f>
        <v/>
      </c>
      <c r="I76" s="5"/>
      <c r="J76" s="5"/>
      <c r="K76" s="30"/>
      <c r="L76" s="244"/>
    </row>
    <row r="77" spans="1:12" ht="19.2" x14ac:dyDescent="0.3">
      <c r="A77" s="155" t="str">
        <f>IF(OR(ISBLANK(KCA_Energy14[[#This Row],[Base Year 
Estimates (kt)]]),ISBLANK(KCA_Energy14[[#This Row],[Current Year
Estimates (kt)]])),"Entry Required","")</f>
        <v>Entry Required</v>
      </c>
      <c r="B77" s="168" t="s">
        <v>57</v>
      </c>
      <c r="C77" s="164" t="s">
        <v>59</v>
      </c>
      <c r="D77" s="163" t="s">
        <v>35</v>
      </c>
      <c r="E77" s="3"/>
      <c r="F77" s="3"/>
      <c r="G77" s="159" t="str">
        <f>IFERROR(IF($C$14="IPCC AR5 (Fifth Assessment)",IF(E77="","",VLOOKUP(D77,GWP,2,FALSE)*E77),IF(E77="","",VLOOKUP(D77,GWP_2006,2,FALSE)*E77)),KCA_Energy14[[#This Row],[Base Year 
Estimates (kt)]])</f>
        <v/>
      </c>
      <c r="H77" s="160" t="str">
        <f>IFERROR((IF($C$14="IPCC AR5 (Fifth Assessment)",IF(F77="","",VLOOKUP(D77,GWP,2,FALSE)*F77),IF(F77="","",VLOOKUP(D77,GWP_2006,2,FALSE)*F77))),KCA_Energy14[[#This Row],[Current Year
Estimates (kt)]])</f>
        <v/>
      </c>
      <c r="I77" s="5"/>
      <c r="J77" s="5"/>
      <c r="K77" s="30"/>
      <c r="L77" s="244"/>
    </row>
    <row r="78" spans="1:12" ht="19.2" x14ac:dyDescent="0.3">
      <c r="A78" s="155" t="str">
        <f>IF(OR(ISBLANK(KCA_Energy14[[#This Row],[Base Year 
Estimates (kt)]]),ISBLANK(KCA_Energy14[[#This Row],[Current Year
Estimates (kt)]])),"Entry Required","")</f>
        <v>Entry Required</v>
      </c>
      <c r="B78" s="168" t="s">
        <v>57</v>
      </c>
      <c r="C78" s="164" t="s">
        <v>60</v>
      </c>
      <c r="D78" s="163" t="s">
        <v>33</v>
      </c>
      <c r="E78" s="3"/>
      <c r="F78" s="3"/>
      <c r="G78" s="159" t="str">
        <f>IFERROR(IF($C$14="IPCC AR5 (Fifth Assessment)",IF(E78="","",VLOOKUP(D78,GWP,2,FALSE)*E78),IF(E78="","",VLOOKUP(D78,GWP_2006,2,FALSE)*E78)),KCA_Energy14[[#This Row],[Base Year 
Estimates (kt)]])</f>
        <v/>
      </c>
      <c r="H78" s="160" t="str">
        <f>IFERROR((IF($C$14="IPCC AR5 (Fifth Assessment)",IF(F78="","",VLOOKUP(D78,GWP,2,FALSE)*F78),IF(F78="","",VLOOKUP(D78,GWP_2006,2,FALSE)*F78))),KCA_Energy14[[#This Row],[Current Year
Estimates (kt)]])</f>
        <v/>
      </c>
      <c r="I78" s="5"/>
      <c r="J78" s="5"/>
      <c r="K78" s="30"/>
      <c r="L78" s="244"/>
    </row>
    <row r="79" spans="1:12" ht="19.2" x14ac:dyDescent="0.3">
      <c r="A79" s="155" t="str">
        <f>IF(OR(ISBLANK(KCA_Energy14[[#This Row],[Base Year 
Estimates (kt)]]),ISBLANK(KCA_Energy14[[#This Row],[Current Year
Estimates (kt)]])),"Entry Required","")</f>
        <v>Entry Required</v>
      </c>
      <c r="B79" s="168" t="s">
        <v>57</v>
      </c>
      <c r="C79" s="164" t="s">
        <v>60</v>
      </c>
      <c r="D79" s="163" t="s">
        <v>34</v>
      </c>
      <c r="E79" s="3"/>
      <c r="F79" s="3"/>
      <c r="G79" s="159" t="str">
        <f>IFERROR(IF($C$14="IPCC AR5 (Fifth Assessment)",IF(E79="","",VLOOKUP(D79,GWP,2,FALSE)*E79),IF(E79="","",VLOOKUP(D79,GWP_2006,2,FALSE)*E79)),KCA_Energy14[[#This Row],[Base Year 
Estimates (kt)]])</f>
        <v/>
      </c>
      <c r="H79" s="160" t="str">
        <f>IFERROR((IF($C$14="IPCC AR5 (Fifth Assessment)",IF(F79="","",VLOOKUP(D79,GWP,2,FALSE)*F79),IF(F79="","",VLOOKUP(D79,GWP_2006,2,FALSE)*F79))),KCA_Energy14[[#This Row],[Current Year
Estimates (kt)]])</f>
        <v/>
      </c>
      <c r="I79" s="5"/>
      <c r="J79" s="5"/>
      <c r="K79" s="30"/>
      <c r="L79" s="244"/>
    </row>
    <row r="80" spans="1:12" ht="19.2" x14ac:dyDescent="0.3">
      <c r="A80" s="155" t="str">
        <f>IF(OR(ISBLANK(KCA_Energy14[[#This Row],[Base Year 
Estimates (kt)]]),ISBLANK(KCA_Energy14[[#This Row],[Current Year
Estimates (kt)]])),"Entry Required","")</f>
        <v>Entry Required</v>
      </c>
      <c r="B80" s="168" t="s">
        <v>57</v>
      </c>
      <c r="C80" s="164" t="s">
        <v>60</v>
      </c>
      <c r="D80" s="163" t="s">
        <v>35</v>
      </c>
      <c r="E80" s="3"/>
      <c r="F80" s="3"/>
      <c r="G80" s="159" t="str">
        <f>IFERROR(IF($C$14="IPCC AR5 (Fifth Assessment)",IF(E80="","",VLOOKUP(D80,GWP,2,FALSE)*E80),IF(E80="","",VLOOKUP(D80,GWP_2006,2,FALSE)*E80)),KCA_Energy14[[#This Row],[Base Year 
Estimates (kt)]])</f>
        <v/>
      </c>
      <c r="H80" s="160" t="str">
        <f>IFERROR((IF($C$14="IPCC AR5 (Fifth Assessment)",IF(F80="","",VLOOKUP(D80,GWP,2,FALSE)*F80),IF(F80="","",VLOOKUP(D80,GWP_2006,2,FALSE)*F80))),KCA_Energy14[[#This Row],[Current Year
Estimates (kt)]])</f>
        <v/>
      </c>
      <c r="I80" s="5"/>
      <c r="J80" s="5"/>
      <c r="K80" s="30"/>
      <c r="L80" s="244"/>
    </row>
    <row r="81" spans="1:12" ht="19.2" x14ac:dyDescent="0.3">
      <c r="A81" s="155" t="str">
        <f>IF(OR(ISBLANK(KCA_Energy14[[#This Row],[Base Year 
Estimates (kt)]]),ISBLANK(KCA_Energy14[[#This Row],[Current Year
Estimates (kt)]])),"Entry Required","")</f>
        <v>Entry Required</v>
      </c>
      <c r="B81" s="169" t="s">
        <v>57</v>
      </c>
      <c r="C81" s="164" t="s">
        <v>61</v>
      </c>
      <c r="D81" s="163" t="s">
        <v>33</v>
      </c>
      <c r="E81" s="3"/>
      <c r="F81" s="3"/>
      <c r="G81" s="159" t="str">
        <f>IFERROR(IF($C$14="IPCC AR5 (Fifth Assessment)",IF(E81="","",VLOOKUP(D81,GWP,2,FALSE)*E81),IF(E81="","",VLOOKUP(D81,GWP_2006,2,FALSE)*E81)),KCA_Energy14[[#This Row],[Base Year 
Estimates (kt)]])</f>
        <v/>
      </c>
      <c r="H81" s="160" t="str">
        <f>IFERROR((IF($C$14="IPCC AR5 (Fifth Assessment)",IF(F81="","",VLOOKUP(D81,GWP,2,FALSE)*F81),IF(F81="","",VLOOKUP(D81,GWP_2006,2,FALSE)*F81))),KCA_Energy14[[#This Row],[Current Year
Estimates (kt)]])</f>
        <v/>
      </c>
      <c r="I81" s="5"/>
      <c r="J81" s="5"/>
      <c r="K81" s="30"/>
      <c r="L81" s="252"/>
    </row>
    <row r="82" spans="1:12" ht="19.2" x14ac:dyDescent="0.3">
      <c r="A82" s="155" t="str">
        <f>IF(OR(ISBLANK(KCA_Energy14[[#This Row],[Base Year 
Estimates (kt)]]),ISBLANK(KCA_Energy14[[#This Row],[Current Year
Estimates (kt)]])),"Entry Required","")</f>
        <v>Entry Required</v>
      </c>
      <c r="B82" s="168" t="s">
        <v>57</v>
      </c>
      <c r="C82" s="164" t="s">
        <v>61</v>
      </c>
      <c r="D82" s="163" t="s">
        <v>34</v>
      </c>
      <c r="E82" s="3"/>
      <c r="F82" s="3"/>
      <c r="G82" s="159" t="str">
        <f>IFERROR(IF($C$14="IPCC AR5 (Fifth Assessment)",IF(E82="","",VLOOKUP(D82,GWP,2,FALSE)*E82),IF(E82="","",VLOOKUP(D82,GWP_2006,2,FALSE)*E82)),KCA_Energy14[[#This Row],[Base Year 
Estimates (kt)]])</f>
        <v/>
      </c>
      <c r="H82" s="160" t="str">
        <f>IFERROR((IF($C$14="IPCC AR5 (Fifth Assessment)",IF(F82="","",VLOOKUP(D82,GWP,2,FALSE)*F82),IF(F82="","",VLOOKUP(D82,GWP_2006,2,FALSE)*F82))),KCA_Energy14[[#This Row],[Current Year
Estimates (kt)]])</f>
        <v/>
      </c>
      <c r="I82" s="5"/>
      <c r="J82" s="5"/>
      <c r="K82" s="30"/>
      <c r="L82" s="244"/>
    </row>
    <row r="83" spans="1:12" ht="19.2" x14ac:dyDescent="0.3">
      <c r="A83" s="155" t="str">
        <f>IF(OR(ISBLANK(KCA_Energy14[[#This Row],[Base Year 
Estimates (kt)]]),ISBLANK(KCA_Energy14[[#This Row],[Current Year
Estimates (kt)]])),"Entry Required","")</f>
        <v>Entry Required</v>
      </c>
      <c r="B83" s="168" t="s">
        <v>57</v>
      </c>
      <c r="C83" s="164" t="s">
        <v>61</v>
      </c>
      <c r="D83" s="163" t="s">
        <v>35</v>
      </c>
      <c r="E83" s="3"/>
      <c r="F83" s="3"/>
      <c r="G83" s="159" t="str">
        <f>IFERROR(IF($C$14="IPCC AR5 (Fifth Assessment)",IF(E83="","",VLOOKUP(D83,GWP,2,FALSE)*E83),IF(E83="","",VLOOKUP(D83,GWP_2006,2,FALSE)*E83)),KCA_Energy14[[#This Row],[Base Year 
Estimates (kt)]])</f>
        <v/>
      </c>
      <c r="H83" s="160" t="str">
        <f>IFERROR((IF($C$14="IPCC AR5 (Fifth Assessment)",IF(F83="","",VLOOKUP(D83,GWP,2,FALSE)*F83),IF(F83="","",VLOOKUP(D83,GWP_2006,2,FALSE)*F83))),KCA_Energy14[[#This Row],[Current Year
Estimates (kt)]])</f>
        <v/>
      </c>
      <c r="I83" s="5"/>
      <c r="J83" s="5"/>
      <c r="K83" s="30"/>
      <c r="L83" s="244"/>
    </row>
    <row r="84" spans="1:12" ht="19.2" x14ac:dyDescent="0.3">
      <c r="A84" s="155" t="str">
        <f>IF(OR(ISBLANK(KCA_Energy14[[#This Row],[Base Year 
Estimates (kt)]]),ISBLANK(KCA_Energy14[[#This Row],[Current Year
Estimates (kt)]])),"Entry Required","")</f>
        <v>Entry Required</v>
      </c>
      <c r="B84" s="168" t="s">
        <v>62</v>
      </c>
      <c r="C84" s="164" t="s">
        <v>63</v>
      </c>
      <c r="D84" s="163" t="s">
        <v>33</v>
      </c>
      <c r="E84" s="3"/>
      <c r="F84" s="3"/>
      <c r="G84" s="159" t="str">
        <f>IFERROR(IF($C$14="IPCC AR5 (Fifth Assessment)",IF(E84="","",VLOOKUP(D84,GWP,2,FALSE)*E84),IF(E84="","",VLOOKUP(D84,GWP_2006,2,FALSE)*E84)),KCA_Energy14[[#This Row],[Base Year 
Estimates (kt)]])</f>
        <v/>
      </c>
      <c r="H84" s="160" t="str">
        <f>IFERROR((IF($C$14="IPCC AR5 (Fifth Assessment)",IF(F84="","",VLOOKUP(D84,GWP,2,FALSE)*F84),IF(F84="","",VLOOKUP(D84,GWP_2006,2,FALSE)*F84))),KCA_Energy14[[#This Row],[Current Year
Estimates (kt)]])</f>
        <v/>
      </c>
      <c r="I84" s="5"/>
      <c r="J84" s="5"/>
      <c r="K84" s="30"/>
      <c r="L84" s="244"/>
    </row>
    <row r="85" spans="1:12" ht="19.2" x14ac:dyDescent="0.3">
      <c r="A85" s="155" t="str">
        <f>IF(OR(ISBLANK(KCA_Energy14[[#This Row],[Base Year 
Estimates (kt)]]),ISBLANK(KCA_Energy14[[#This Row],[Current Year
Estimates (kt)]])),"Entry Required","")</f>
        <v>Entry Required</v>
      </c>
      <c r="B85" s="168" t="s">
        <v>62</v>
      </c>
      <c r="C85" s="164" t="s">
        <v>63</v>
      </c>
      <c r="D85" s="163" t="s">
        <v>34</v>
      </c>
      <c r="E85" s="3"/>
      <c r="F85" s="3"/>
      <c r="G85" s="159" t="str">
        <f>IFERROR(IF($C$14="IPCC AR5 (Fifth Assessment)",IF(E85="","",VLOOKUP(D85,GWP,2,FALSE)*E85),IF(E85="","",VLOOKUP(D85,GWP_2006,2,FALSE)*E85)),KCA_Energy14[[#This Row],[Base Year 
Estimates (kt)]])</f>
        <v/>
      </c>
      <c r="H85" s="160" t="str">
        <f>IFERROR((IF($C$14="IPCC AR5 (Fifth Assessment)",IF(F85="","",VLOOKUP(D85,GWP,2,FALSE)*F85),IF(F85="","",VLOOKUP(D85,GWP_2006,2,FALSE)*F85))),KCA_Energy14[[#This Row],[Current Year
Estimates (kt)]])</f>
        <v/>
      </c>
      <c r="I85" s="5"/>
      <c r="J85" s="5"/>
      <c r="K85" s="30"/>
      <c r="L85" s="244"/>
    </row>
    <row r="86" spans="1:12" ht="19.2" x14ac:dyDescent="0.3">
      <c r="A86" s="155" t="str">
        <f>IF(OR(ISBLANK(KCA_Energy14[[#This Row],[Base Year 
Estimates (kt)]]),ISBLANK(KCA_Energy14[[#This Row],[Current Year
Estimates (kt)]])),"Entry Required","")</f>
        <v>Entry Required</v>
      </c>
      <c r="B86" s="168" t="s">
        <v>62</v>
      </c>
      <c r="C86" s="164" t="s">
        <v>63</v>
      </c>
      <c r="D86" s="163" t="s">
        <v>35</v>
      </c>
      <c r="E86" s="3"/>
      <c r="F86" s="3"/>
      <c r="G86" s="159" t="str">
        <f>IFERROR(IF($C$14="IPCC AR5 (Fifth Assessment)",IF(E86="","",VLOOKUP(D86,GWP,2,FALSE)*E86),IF(E86="","",VLOOKUP(D86,GWP_2006,2,FALSE)*E86)),KCA_Energy14[[#This Row],[Base Year 
Estimates (kt)]])</f>
        <v/>
      </c>
      <c r="H86" s="160" t="str">
        <f>IFERROR((IF($C$14="IPCC AR5 (Fifth Assessment)",IF(F86="","",VLOOKUP(D86,GWP,2,FALSE)*F86),IF(F86="","",VLOOKUP(D86,GWP_2006,2,FALSE)*F86))),KCA_Energy14[[#This Row],[Current Year
Estimates (kt)]])</f>
        <v/>
      </c>
      <c r="I86" s="5"/>
      <c r="J86" s="5"/>
      <c r="K86" s="30"/>
      <c r="L86" s="244"/>
    </row>
    <row r="87" spans="1:12" ht="19.2" x14ac:dyDescent="0.3">
      <c r="A87" s="155" t="str">
        <f>IF(OR(KCA_Energy14[[#This Row],[Base Year 
Estimates (kt)]]="",KCA_Energy14[[#This Row],[Current Year
Estimates (kt)]]=""),"Entry Required","")</f>
        <v>Entry Required</v>
      </c>
      <c r="B87" s="170" t="s">
        <v>64</v>
      </c>
      <c r="C87" s="167" t="s">
        <v>65</v>
      </c>
      <c r="D87" s="158" t="s">
        <v>29</v>
      </c>
      <c r="E87" s="3"/>
      <c r="F87" s="3"/>
      <c r="G87" s="159" t="str">
        <f>IFERROR(IF($C$14="IPCC AR5 (Fifth Assessment)",IF(E87="","",VLOOKUP(D87,GWP,2,FALSE)*E87),IF(E87="","",VLOOKUP(D87,GWP_2006,2,FALSE)*E87)),KCA_Energy14[[#This Row],[Base Year 
Estimates (kt)]])</f>
        <v/>
      </c>
      <c r="H87" s="160" t="str">
        <f>IFERROR((IF($C$14="IPCC AR5 (Fifth Assessment)",IF(F87="","",VLOOKUP(D87,GWP,2,FALSE)*F87),IF(F87="","",VLOOKUP(D87,GWP_2006,2,FALSE)*F87))),KCA_Energy14[[#This Row],[Current Year
Estimates (kt)]])</f>
        <v/>
      </c>
      <c r="I87" s="14"/>
      <c r="J87" s="14"/>
      <c r="K87" s="30"/>
      <c r="L87" s="244"/>
    </row>
    <row r="88" spans="1:12" ht="19.2" x14ac:dyDescent="0.3">
      <c r="A88" s="155" t="str">
        <f>IF(OR(KCA_Energy14[[#This Row],[Base Year 
Estimates (kt)]]="",KCA_Energy14[[#This Row],[Current Year
Estimates (kt)]]=""),"Entry Required","")</f>
        <v>Entry Required</v>
      </c>
      <c r="B88" s="170" t="s">
        <v>64</v>
      </c>
      <c r="C88" s="167" t="s">
        <v>65</v>
      </c>
      <c r="D88" s="158" t="s">
        <v>30</v>
      </c>
      <c r="E88" s="3"/>
      <c r="F88" s="3"/>
      <c r="G88" s="159" t="str">
        <f>IFERROR(IF($C$14="IPCC AR5 (Fifth Assessment)",IF(E88="","",VLOOKUP(D88,GWP,2,FALSE)*E88),IF(E88="","",VLOOKUP(D88,GWP_2006,2,FALSE)*E88)),KCA_Energy14[[#This Row],[Base Year 
Estimates (kt)]])</f>
        <v/>
      </c>
      <c r="H88" s="160" t="str">
        <f>IFERROR((IF($C$14="IPCC AR5 (Fifth Assessment)",IF(F88="","",VLOOKUP(D88,GWP,2,FALSE)*F88),IF(F88="","",VLOOKUP(D88,GWP_2006,2,FALSE)*F88))),KCA_Energy14[[#This Row],[Current Year
Estimates (kt)]])</f>
        <v/>
      </c>
      <c r="I88" s="5"/>
      <c r="J88" s="5"/>
      <c r="K88" s="30"/>
      <c r="L88" s="244"/>
    </row>
    <row r="89" spans="1:12" ht="19.2" x14ac:dyDescent="0.3">
      <c r="A89" s="155" t="str">
        <f>IF(OR(KCA_Energy14[[#This Row],[Base Year 
Estimates (kt)]]="",KCA_Energy14[[#This Row],[Current Year
Estimates (kt)]]=""),"Entry Required","")</f>
        <v>Entry Required</v>
      </c>
      <c r="B89" s="170" t="s">
        <v>64</v>
      </c>
      <c r="C89" s="167" t="s">
        <v>65</v>
      </c>
      <c r="D89" s="158" t="s">
        <v>31</v>
      </c>
      <c r="E89" s="3"/>
      <c r="F89" s="3"/>
      <c r="G89" s="159" t="str">
        <f>IFERROR(IF($C$14="IPCC AR5 (Fifth Assessment)",IF(E89="","",VLOOKUP(D89,GWP,2,FALSE)*E89),IF(E89="","",VLOOKUP(D89,GWP_2006,2,FALSE)*E89)),KCA_Energy14[[#This Row],[Base Year 
Estimates (kt)]])</f>
        <v/>
      </c>
      <c r="H89" s="160" t="str">
        <f>IFERROR((IF($C$14="IPCC AR5 (Fifth Assessment)",IF(F89="","",VLOOKUP(D89,GWP,2,FALSE)*F89),IF(F89="","",VLOOKUP(D89,GWP_2006,2,FALSE)*F89))),KCA_Energy14[[#This Row],[Current Year
Estimates (kt)]])</f>
        <v/>
      </c>
      <c r="I89" s="5"/>
      <c r="J89" s="5"/>
      <c r="K89" s="30"/>
      <c r="L89" s="244"/>
    </row>
    <row r="90" spans="1:12" ht="46.8" x14ac:dyDescent="0.3">
      <c r="A90" s="155" t="str">
        <f>IF(OR(ISBLANK(KCA_Energy14[[#This Row],[Base Year 
Estimates (kt)]]),ISBLANK(KCA_Energy14[[#This Row],[Current Year
Estimates (kt)]])),"Entry Required","")</f>
        <v>Entry Required</v>
      </c>
      <c r="B90" s="171" t="s">
        <v>64</v>
      </c>
      <c r="C90" s="164" t="s">
        <v>565</v>
      </c>
      <c r="D90" s="163" t="s">
        <v>33</v>
      </c>
      <c r="E90" s="3"/>
      <c r="F90" s="3"/>
      <c r="G90" s="159" t="str">
        <f>IFERROR(IF($C$14="IPCC AR5 (Fifth Assessment)",IF(E90="","",VLOOKUP(D90,GWP,2,FALSE)*E90),IF(E90="","",VLOOKUP(D90,GWP_2006,2,FALSE)*E90)),KCA_Energy14[[#This Row],[Base Year 
Estimates (kt)]])</f>
        <v/>
      </c>
      <c r="H90" s="160" t="str">
        <f>IFERROR((IF($C$14="IPCC AR5 (Fifth Assessment)",IF(F90="","",VLOOKUP(D90,GWP,2,FALSE)*F90),IF(F90="","",VLOOKUP(D90,GWP_2006,2,FALSE)*F90))),KCA_Energy14[[#This Row],[Current Year
Estimates (kt)]])</f>
        <v/>
      </c>
      <c r="I90" s="5"/>
      <c r="J90" s="5"/>
      <c r="K90" s="30"/>
      <c r="L90" s="244"/>
    </row>
    <row r="91" spans="1:12" ht="46.8" x14ac:dyDescent="0.3">
      <c r="A91" s="155" t="str">
        <f>IF(OR(ISBLANK(KCA_Energy14[[#This Row],[Base Year 
Estimates (kt)]]),ISBLANK(KCA_Energy14[[#This Row],[Current Year
Estimates (kt)]])),"Entry Required","")</f>
        <v>Entry Required</v>
      </c>
      <c r="B91" s="171" t="s">
        <v>64</v>
      </c>
      <c r="C91" s="164" t="s">
        <v>565</v>
      </c>
      <c r="D91" s="163" t="s">
        <v>34</v>
      </c>
      <c r="E91" s="3"/>
      <c r="F91" s="3"/>
      <c r="G91" s="159" t="str">
        <f>IFERROR(IF($C$14="IPCC AR5 (Fifth Assessment)",IF(E91="","",VLOOKUP(D91,GWP,2,FALSE)*E91),IF(E91="","",VLOOKUP(D91,GWP_2006,2,FALSE)*E91)),KCA_Energy14[[#This Row],[Base Year 
Estimates (kt)]])</f>
        <v/>
      </c>
      <c r="H91" s="160" t="str">
        <f>IFERROR((IF($C$14="IPCC AR5 (Fifth Assessment)",IF(F91="","",VLOOKUP(D91,GWP,2,FALSE)*F91),IF(F91="","",VLOOKUP(D91,GWP_2006,2,FALSE)*F91))),KCA_Energy14[[#This Row],[Current Year
Estimates (kt)]])</f>
        <v/>
      </c>
      <c r="I91" s="5"/>
      <c r="J91" s="5"/>
      <c r="K91" s="30"/>
      <c r="L91" s="244"/>
    </row>
    <row r="92" spans="1:12" ht="46.8" x14ac:dyDescent="0.3">
      <c r="A92" s="155" t="str">
        <f>IF(OR(ISBLANK(KCA_Energy14[[#This Row],[Base Year 
Estimates (kt)]]),ISBLANK(KCA_Energy14[[#This Row],[Current Year
Estimates (kt)]])),"Entry Required","")</f>
        <v>Entry Required</v>
      </c>
      <c r="B92" s="171" t="s">
        <v>64</v>
      </c>
      <c r="C92" s="164" t="s">
        <v>565</v>
      </c>
      <c r="D92" s="163" t="s">
        <v>35</v>
      </c>
      <c r="E92" s="3"/>
      <c r="F92" s="3"/>
      <c r="G92" s="159" t="str">
        <f>IFERROR(IF($C$14="IPCC AR5 (Fifth Assessment)",IF(E92="","",VLOOKUP(D92,GWP,2,FALSE)*E92),IF(E92="","",VLOOKUP(D92,GWP_2006,2,FALSE)*E92)),KCA_Energy14[[#This Row],[Base Year 
Estimates (kt)]])</f>
        <v/>
      </c>
      <c r="H92" s="160" t="str">
        <f>IFERROR((IF($C$14="IPCC AR5 (Fifth Assessment)",IF(F92="","",VLOOKUP(D92,GWP,2,FALSE)*F92),IF(F92="","",VLOOKUP(D92,GWP_2006,2,FALSE)*F92))),KCA_Energy14[[#This Row],[Current Year
Estimates (kt)]])</f>
        <v/>
      </c>
      <c r="I92" s="5"/>
      <c r="J92" s="5"/>
      <c r="K92" s="30"/>
      <c r="L92" s="244"/>
    </row>
    <row r="93" spans="1:12" ht="46.8" x14ac:dyDescent="0.3">
      <c r="A93" s="155" t="str">
        <f>IF(OR(ISBLANK(KCA_Energy14[[#This Row],[Base Year 
Estimates (kt)]]),ISBLANK(KCA_Energy14[[#This Row],[Current Year
Estimates (kt)]])),"Entry Required","")</f>
        <v>Entry Required</v>
      </c>
      <c r="B93" s="171" t="s">
        <v>64</v>
      </c>
      <c r="C93" s="164" t="s">
        <v>566</v>
      </c>
      <c r="D93" s="163" t="s">
        <v>33</v>
      </c>
      <c r="E93" s="3"/>
      <c r="F93" s="3"/>
      <c r="G93" s="159" t="str">
        <f>IFERROR(IF($C$14="IPCC AR5 (Fifth Assessment)",IF(E93="","",VLOOKUP(D93,GWP,2,FALSE)*E93),IF(E93="","",VLOOKUP(D93,GWP_2006,2,FALSE)*E93)),KCA_Energy14[[#This Row],[Base Year 
Estimates (kt)]])</f>
        <v/>
      </c>
      <c r="H93" s="160" t="str">
        <f>IFERROR((IF($C$14="IPCC AR5 (Fifth Assessment)",IF(F93="","",VLOOKUP(D93,GWP,2,FALSE)*F93),IF(F93="","",VLOOKUP(D93,GWP_2006,2,FALSE)*F93))),KCA_Energy14[[#This Row],[Current Year
Estimates (kt)]])</f>
        <v/>
      </c>
      <c r="I93" s="5"/>
      <c r="J93" s="5"/>
      <c r="K93" s="30"/>
      <c r="L93" s="244"/>
    </row>
    <row r="94" spans="1:12" ht="46.8" x14ac:dyDescent="0.3">
      <c r="A94" s="155" t="str">
        <f>IF(OR(ISBLANK(KCA_Energy14[[#This Row],[Base Year 
Estimates (kt)]]),ISBLANK(KCA_Energy14[[#This Row],[Current Year
Estimates (kt)]])),"Entry Required","")</f>
        <v>Entry Required</v>
      </c>
      <c r="B94" s="171" t="s">
        <v>64</v>
      </c>
      <c r="C94" s="164" t="s">
        <v>566</v>
      </c>
      <c r="D94" s="163" t="s">
        <v>34</v>
      </c>
      <c r="E94" s="3"/>
      <c r="F94" s="3"/>
      <c r="G94" s="159" t="str">
        <f>IFERROR(IF($C$14="IPCC AR5 (Fifth Assessment)",IF(E94="","",VLOOKUP(D94,GWP,2,FALSE)*E94),IF(E94="","",VLOOKUP(D94,GWP_2006,2,FALSE)*E94)),KCA_Energy14[[#This Row],[Base Year 
Estimates (kt)]])</f>
        <v/>
      </c>
      <c r="H94" s="160" t="str">
        <f>IFERROR((IF($C$14="IPCC AR5 (Fifth Assessment)",IF(F94="","",VLOOKUP(D94,GWP,2,FALSE)*F94),IF(F94="","",VLOOKUP(D94,GWP_2006,2,FALSE)*F94))),KCA_Energy14[[#This Row],[Current Year
Estimates (kt)]])</f>
        <v/>
      </c>
      <c r="I94" s="5"/>
      <c r="J94" s="5"/>
      <c r="K94" s="30"/>
      <c r="L94" s="244"/>
    </row>
    <row r="95" spans="1:12" ht="46.8" x14ac:dyDescent="0.3">
      <c r="A95" s="155" t="str">
        <f>IF(OR(ISBLANK(KCA_Energy14[[#This Row],[Base Year 
Estimates (kt)]]),ISBLANK(KCA_Energy14[[#This Row],[Current Year
Estimates (kt)]])),"Entry Required","")</f>
        <v>Entry Required</v>
      </c>
      <c r="B95" s="171" t="s">
        <v>64</v>
      </c>
      <c r="C95" s="164" t="s">
        <v>566</v>
      </c>
      <c r="D95" s="163" t="s">
        <v>35</v>
      </c>
      <c r="E95" s="3"/>
      <c r="F95" s="3"/>
      <c r="G95" s="159" t="str">
        <f>IFERROR(IF($C$14="IPCC AR5 (Fifth Assessment)",IF(E95="","",VLOOKUP(D95,GWP,2,FALSE)*E95),IF(E95="","",VLOOKUP(D95,GWP_2006,2,FALSE)*E95)),KCA_Energy14[[#This Row],[Base Year 
Estimates (kt)]])</f>
        <v/>
      </c>
      <c r="H95" s="160" t="str">
        <f>IFERROR((IF($C$14="IPCC AR5 (Fifth Assessment)",IF(F95="","",VLOOKUP(D95,GWP,2,FALSE)*F95),IF(F95="","",VLOOKUP(D95,GWP_2006,2,FALSE)*F95))),KCA_Energy14[[#This Row],[Current Year
Estimates (kt)]])</f>
        <v/>
      </c>
      <c r="I95" s="5"/>
      <c r="J95" s="5"/>
      <c r="K95" s="30"/>
      <c r="L95" s="244"/>
    </row>
    <row r="96" spans="1:12" ht="46.8" x14ac:dyDescent="0.3">
      <c r="A96" s="155" t="str">
        <f>IF(OR(ISBLANK(KCA_Energy14[[#This Row],[Base Year 
Estimates (kt)]]),ISBLANK(KCA_Energy14[[#This Row],[Current Year
Estimates (kt)]])),"Entry Required","")</f>
        <v>Entry Required</v>
      </c>
      <c r="B96" s="171" t="s">
        <v>64</v>
      </c>
      <c r="C96" s="164" t="s">
        <v>567</v>
      </c>
      <c r="D96" s="163" t="s">
        <v>33</v>
      </c>
      <c r="E96" s="3"/>
      <c r="F96" s="3"/>
      <c r="G96" s="159" t="str">
        <f>IFERROR(IF($C$14="IPCC AR5 (Fifth Assessment)",IF(E96="","",VLOOKUP(D96,GWP,2,FALSE)*E96),IF(E96="","",VLOOKUP(D96,GWP_2006,2,FALSE)*E96)),KCA_Energy14[[#This Row],[Base Year 
Estimates (kt)]])</f>
        <v/>
      </c>
      <c r="H96" s="160" t="str">
        <f>IFERROR((IF($C$14="IPCC AR5 (Fifth Assessment)",IF(F96="","",VLOOKUP(D96,GWP,2,FALSE)*F96),IF(F96="","",VLOOKUP(D96,GWP_2006,2,FALSE)*F96))),KCA_Energy14[[#This Row],[Current Year
Estimates (kt)]])</f>
        <v/>
      </c>
      <c r="I96" s="5"/>
      <c r="J96" s="5"/>
      <c r="K96" s="30"/>
      <c r="L96" s="244"/>
    </row>
    <row r="97" spans="1:12" ht="46.8" x14ac:dyDescent="0.3">
      <c r="A97" s="155" t="str">
        <f>IF(OR(ISBLANK(KCA_Energy14[[#This Row],[Base Year 
Estimates (kt)]]),ISBLANK(KCA_Energy14[[#This Row],[Current Year
Estimates (kt)]])),"Entry Required","")</f>
        <v>Entry Required</v>
      </c>
      <c r="B97" s="171" t="s">
        <v>64</v>
      </c>
      <c r="C97" s="164" t="s">
        <v>567</v>
      </c>
      <c r="D97" s="163" t="s">
        <v>34</v>
      </c>
      <c r="E97" s="3"/>
      <c r="F97" s="3"/>
      <c r="G97" s="159" t="str">
        <f>IFERROR(IF($C$14="IPCC AR5 (Fifth Assessment)",IF(E97="","",VLOOKUP(D97,GWP,2,FALSE)*E97),IF(E97="","",VLOOKUP(D97,GWP_2006,2,FALSE)*E97)),KCA_Energy14[[#This Row],[Base Year 
Estimates (kt)]])</f>
        <v/>
      </c>
      <c r="H97" s="160" t="str">
        <f>IFERROR((IF($C$14="IPCC AR5 (Fifth Assessment)",IF(F97="","",VLOOKUP(D97,GWP,2,FALSE)*F97),IF(F97="","",VLOOKUP(D97,GWP_2006,2,FALSE)*F97))),KCA_Energy14[[#This Row],[Current Year
Estimates (kt)]])</f>
        <v/>
      </c>
      <c r="I97" s="5"/>
      <c r="J97" s="5"/>
      <c r="K97" s="30"/>
      <c r="L97" s="244"/>
    </row>
    <row r="98" spans="1:12" ht="46.8" x14ac:dyDescent="0.3">
      <c r="A98" s="155" t="str">
        <f>IF(OR(ISBLANK(KCA_Energy14[[#This Row],[Base Year 
Estimates (kt)]]),ISBLANK(KCA_Energy14[[#This Row],[Current Year
Estimates (kt)]])),"Entry Required","")</f>
        <v>Entry Required</v>
      </c>
      <c r="B98" s="171" t="s">
        <v>64</v>
      </c>
      <c r="C98" s="164" t="s">
        <v>567</v>
      </c>
      <c r="D98" s="163" t="s">
        <v>35</v>
      </c>
      <c r="E98" s="3"/>
      <c r="F98" s="3"/>
      <c r="G98" s="159" t="str">
        <f>IFERROR(IF($C$14="IPCC AR5 (Fifth Assessment)",IF(E98="","",VLOOKUP(D98,GWP,2,FALSE)*E98),IF(E98="","",VLOOKUP(D98,GWP_2006,2,FALSE)*E98)),KCA_Energy14[[#This Row],[Base Year 
Estimates (kt)]])</f>
        <v/>
      </c>
      <c r="H98" s="160" t="str">
        <f>IFERROR((IF($C$14="IPCC AR5 (Fifth Assessment)",IF(F98="","",VLOOKUP(D98,GWP,2,FALSE)*F98),IF(F98="","",VLOOKUP(D98,GWP_2006,2,FALSE)*F98))),KCA_Energy14[[#This Row],[Current Year
Estimates (kt)]])</f>
        <v/>
      </c>
      <c r="I98" s="5"/>
      <c r="J98" s="5"/>
      <c r="K98" s="30"/>
      <c r="L98" s="244"/>
    </row>
    <row r="99" spans="1:12" ht="46.8" x14ac:dyDescent="0.3">
      <c r="A99" s="155" t="str">
        <f>IF(OR(ISBLANK(KCA_Energy14[[#This Row],[Base Year 
Estimates (kt)]]),ISBLANK(KCA_Energy14[[#This Row],[Current Year
Estimates (kt)]])),"Entry Required","")</f>
        <v>Entry Required</v>
      </c>
      <c r="B99" s="171" t="s">
        <v>64</v>
      </c>
      <c r="C99" s="164" t="s">
        <v>568</v>
      </c>
      <c r="D99" s="163" t="s">
        <v>33</v>
      </c>
      <c r="E99" s="3"/>
      <c r="F99" s="3"/>
      <c r="G99" s="159" t="str">
        <f>IFERROR(IF($C$14="IPCC AR5 (Fifth Assessment)",IF(E99="","",VLOOKUP(D99,GWP,2,FALSE)*E99),IF(E99="","",VLOOKUP(D99,GWP_2006,2,FALSE)*E99)),KCA_Energy14[[#This Row],[Base Year 
Estimates (kt)]])</f>
        <v/>
      </c>
      <c r="H99" s="160" t="str">
        <f>IFERROR((IF($C$14="IPCC AR5 (Fifth Assessment)",IF(F99="","",VLOOKUP(D99,GWP,2,FALSE)*F99),IF(F99="","",VLOOKUP(D99,GWP_2006,2,FALSE)*F99))),KCA_Energy14[[#This Row],[Current Year
Estimates (kt)]])</f>
        <v/>
      </c>
      <c r="I99" s="5"/>
      <c r="J99" s="5"/>
      <c r="K99" s="30"/>
      <c r="L99" s="244"/>
    </row>
    <row r="100" spans="1:12" ht="46.8" x14ac:dyDescent="0.3">
      <c r="A100" s="155" t="str">
        <f>IF(OR(ISBLANK(KCA_Energy14[[#This Row],[Base Year 
Estimates (kt)]]),ISBLANK(KCA_Energy14[[#This Row],[Current Year
Estimates (kt)]])),"Entry Required","")</f>
        <v>Entry Required</v>
      </c>
      <c r="B100" s="171" t="s">
        <v>64</v>
      </c>
      <c r="C100" s="164" t="s">
        <v>568</v>
      </c>
      <c r="D100" s="163" t="s">
        <v>34</v>
      </c>
      <c r="E100" s="3"/>
      <c r="F100" s="3"/>
      <c r="G100" s="159" t="str">
        <f>IFERROR(IF($C$14="IPCC AR5 (Fifth Assessment)",IF(E100="","",VLOOKUP(D100,GWP,2,FALSE)*E100),IF(E100="","",VLOOKUP(D100,GWP_2006,2,FALSE)*E100)),KCA_Energy14[[#This Row],[Base Year 
Estimates (kt)]])</f>
        <v/>
      </c>
      <c r="H100" s="160" t="str">
        <f>IFERROR((IF($C$14="IPCC AR5 (Fifth Assessment)",IF(F100="","",VLOOKUP(D100,GWP,2,FALSE)*F100),IF(F100="","",VLOOKUP(D100,GWP_2006,2,FALSE)*F100))),KCA_Energy14[[#This Row],[Current Year
Estimates (kt)]])</f>
        <v/>
      </c>
      <c r="I100" s="5"/>
      <c r="J100" s="5"/>
      <c r="K100" s="30"/>
      <c r="L100" s="244"/>
    </row>
    <row r="101" spans="1:12" ht="46.8" x14ac:dyDescent="0.3">
      <c r="A101" s="155" t="str">
        <f>IF(OR(ISBLANK(KCA_Energy14[[#This Row],[Base Year 
Estimates (kt)]]),ISBLANK(KCA_Energy14[[#This Row],[Current Year
Estimates (kt)]])),"Entry Required","")</f>
        <v>Entry Required</v>
      </c>
      <c r="B101" s="171" t="s">
        <v>64</v>
      </c>
      <c r="C101" s="164" t="s">
        <v>568</v>
      </c>
      <c r="D101" s="163" t="s">
        <v>35</v>
      </c>
      <c r="E101" s="3"/>
      <c r="F101" s="3"/>
      <c r="G101" s="159" t="str">
        <f>IFERROR(IF($C$14="IPCC AR5 (Fifth Assessment)",IF(E101="","",VLOOKUP(D101,GWP,2,FALSE)*E101),IF(E101="","",VLOOKUP(D101,GWP_2006,2,FALSE)*E101)),KCA_Energy14[[#This Row],[Base Year 
Estimates (kt)]])</f>
        <v/>
      </c>
      <c r="H101" s="160" t="str">
        <f>IFERROR((IF($C$14="IPCC AR5 (Fifth Assessment)",IF(F101="","",VLOOKUP(D101,GWP,2,FALSE)*F101),IF(F101="","",VLOOKUP(D101,GWP_2006,2,FALSE)*F101))),KCA_Energy14[[#This Row],[Current Year
Estimates (kt)]])</f>
        <v/>
      </c>
      <c r="I101" s="5"/>
      <c r="J101" s="5"/>
      <c r="K101" s="30"/>
      <c r="L101" s="244"/>
    </row>
    <row r="102" spans="1:12" ht="46.8" x14ac:dyDescent="0.3">
      <c r="A102" s="155" t="str">
        <f>IF(OR(ISBLANK(KCA_Energy14[[#This Row],[Base Year 
Estimates (kt)]]),ISBLANK(KCA_Energy14[[#This Row],[Current Year
Estimates (kt)]])),"Entry Required","")</f>
        <v>Entry Required</v>
      </c>
      <c r="B102" s="171" t="s">
        <v>64</v>
      </c>
      <c r="C102" s="164" t="s">
        <v>569</v>
      </c>
      <c r="D102" s="163" t="s">
        <v>33</v>
      </c>
      <c r="E102" s="3"/>
      <c r="F102" s="3"/>
      <c r="G102" s="159" t="str">
        <f>IFERROR(IF($C$14="IPCC AR5 (Fifth Assessment)",IF(E102="","",VLOOKUP(D102,GWP,2,FALSE)*E102),IF(E102="","",VLOOKUP(D102,GWP_2006,2,FALSE)*E102)),KCA_Energy14[[#This Row],[Base Year 
Estimates (kt)]])</f>
        <v/>
      </c>
      <c r="H102" s="160" t="str">
        <f>IFERROR((IF($C$14="IPCC AR5 (Fifth Assessment)",IF(F102="","",VLOOKUP(D102,GWP,2,FALSE)*F102),IF(F102="","",VLOOKUP(D102,GWP_2006,2,FALSE)*F102))),KCA_Energy14[[#This Row],[Current Year
Estimates (kt)]])</f>
        <v/>
      </c>
      <c r="I102" s="5"/>
      <c r="J102" s="5"/>
      <c r="K102" s="30"/>
      <c r="L102" s="244"/>
    </row>
    <row r="103" spans="1:12" ht="46.8" x14ac:dyDescent="0.3">
      <c r="A103" s="155" t="str">
        <f>IF(OR(ISBLANK(KCA_Energy14[[#This Row],[Base Year 
Estimates (kt)]]),ISBLANK(KCA_Energy14[[#This Row],[Current Year
Estimates (kt)]])),"Entry Required","")</f>
        <v>Entry Required</v>
      </c>
      <c r="B103" s="171" t="s">
        <v>64</v>
      </c>
      <c r="C103" s="164" t="s">
        <v>569</v>
      </c>
      <c r="D103" s="163" t="s">
        <v>34</v>
      </c>
      <c r="E103" s="3"/>
      <c r="F103" s="3"/>
      <c r="G103" s="159" t="str">
        <f>IFERROR(IF($C$14="IPCC AR5 (Fifth Assessment)",IF(E103="","",VLOOKUP(D103,GWP,2,FALSE)*E103),IF(E103="","",VLOOKUP(D103,GWP_2006,2,FALSE)*E103)),KCA_Energy14[[#This Row],[Base Year 
Estimates (kt)]])</f>
        <v/>
      </c>
      <c r="H103" s="160" t="str">
        <f>IFERROR((IF($C$14="IPCC AR5 (Fifth Assessment)",IF(F103="","",VLOOKUP(D103,GWP,2,FALSE)*F103),IF(F103="","",VLOOKUP(D103,GWP_2006,2,FALSE)*F103))),KCA_Energy14[[#This Row],[Current Year
Estimates (kt)]])</f>
        <v/>
      </c>
      <c r="I103" s="5"/>
      <c r="J103" s="5"/>
      <c r="K103" s="30"/>
      <c r="L103" s="244"/>
    </row>
    <row r="104" spans="1:12" ht="46.8" x14ac:dyDescent="0.3">
      <c r="A104" s="155" t="str">
        <f>IF(OR(ISBLANK(KCA_Energy14[[#This Row],[Base Year 
Estimates (kt)]]),ISBLANK(KCA_Energy14[[#This Row],[Current Year
Estimates (kt)]])),"Entry Required","")</f>
        <v>Entry Required</v>
      </c>
      <c r="B104" s="171" t="s">
        <v>64</v>
      </c>
      <c r="C104" s="164" t="s">
        <v>569</v>
      </c>
      <c r="D104" s="163" t="s">
        <v>35</v>
      </c>
      <c r="E104" s="3"/>
      <c r="F104" s="3"/>
      <c r="G104" s="159" t="str">
        <f>IFERROR(IF($C$14="IPCC AR5 (Fifth Assessment)",IF(E104="","",VLOOKUP(D104,GWP,2,FALSE)*E104),IF(E104="","",VLOOKUP(D104,GWP_2006,2,FALSE)*E104)),KCA_Energy14[[#This Row],[Base Year 
Estimates (kt)]])</f>
        <v/>
      </c>
      <c r="H104" s="160" t="str">
        <f>IFERROR((IF($C$14="IPCC AR5 (Fifth Assessment)",IF(F104="","",VLOOKUP(D104,GWP,2,FALSE)*F104),IF(F104="","",VLOOKUP(D104,GWP_2006,2,FALSE)*F104))),KCA_Energy14[[#This Row],[Current Year
Estimates (kt)]])</f>
        <v/>
      </c>
      <c r="I104" s="5"/>
      <c r="J104" s="5"/>
      <c r="K104" s="30"/>
      <c r="L104" s="244"/>
    </row>
    <row r="105" spans="1:12" ht="46.8" x14ac:dyDescent="0.3">
      <c r="A105" s="155" t="str">
        <f>IF(OR(ISBLANK(KCA_Energy14[[#This Row],[Base Year 
Estimates (kt)]]),ISBLANK(KCA_Energy14[[#This Row],[Current Year
Estimates (kt)]])),"Entry Required","")</f>
        <v>Entry Required</v>
      </c>
      <c r="B105" s="171" t="s">
        <v>64</v>
      </c>
      <c r="C105" s="164" t="s">
        <v>570</v>
      </c>
      <c r="D105" s="163" t="s">
        <v>33</v>
      </c>
      <c r="E105" s="3"/>
      <c r="F105" s="3"/>
      <c r="G105" s="159" t="str">
        <f>IFERROR(IF($C$14="IPCC AR5 (Fifth Assessment)",IF(E105="","",VLOOKUP(D105,GWP,2,FALSE)*E105),IF(E105="","",VLOOKUP(D105,GWP_2006,2,FALSE)*E105)),KCA_Energy14[[#This Row],[Base Year 
Estimates (kt)]])</f>
        <v/>
      </c>
      <c r="H105" s="160" t="str">
        <f>IFERROR((IF($C$14="IPCC AR5 (Fifth Assessment)",IF(F105="","",VLOOKUP(D105,GWP,2,FALSE)*F105),IF(F105="","",VLOOKUP(D105,GWP_2006,2,FALSE)*F105))),KCA_Energy14[[#This Row],[Current Year
Estimates (kt)]])</f>
        <v/>
      </c>
      <c r="I105" s="5"/>
      <c r="J105" s="5"/>
      <c r="K105" s="30"/>
      <c r="L105" s="244"/>
    </row>
    <row r="106" spans="1:12" ht="46.8" x14ac:dyDescent="0.3">
      <c r="A106" s="155" t="str">
        <f>IF(OR(ISBLANK(KCA_Energy14[[#This Row],[Base Year 
Estimates (kt)]]),ISBLANK(KCA_Energy14[[#This Row],[Current Year
Estimates (kt)]])),"Entry Required","")</f>
        <v>Entry Required</v>
      </c>
      <c r="B106" s="171" t="s">
        <v>64</v>
      </c>
      <c r="C106" s="164" t="s">
        <v>570</v>
      </c>
      <c r="D106" s="163" t="s">
        <v>34</v>
      </c>
      <c r="E106" s="3"/>
      <c r="F106" s="3"/>
      <c r="G106" s="159" t="str">
        <f>IFERROR(IF($C$14="IPCC AR5 (Fifth Assessment)",IF(E106="","",VLOOKUP(D106,GWP,2,FALSE)*E106),IF(E106="","",VLOOKUP(D106,GWP_2006,2,FALSE)*E106)),KCA_Energy14[[#This Row],[Base Year 
Estimates (kt)]])</f>
        <v/>
      </c>
      <c r="H106" s="160" t="str">
        <f>IFERROR((IF($C$14="IPCC AR5 (Fifth Assessment)",IF(F106="","",VLOOKUP(D106,GWP,2,FALSE)*F106),IF(F106="","",VLOOKUP(D106,GWP_2006,2,FALSE)*F106))),KCA_Energy14[[#This Row],[Current Year
Estimates (kt)]])</f>
        <v/>
      </c>
      <c r="I106" s="5"/>
      <c r="J106" s="5"/>
      <c r="K106" s="30"/>
      <c r="L106" s="244"/>
    </row>
    <row r="107" spans="1:12" ht="46.8" x14ac:dyDescent="0.3">
      <c r="A107" s="155" t="str">
        <f>IF(OR(ISBLANK(KCA_Energy14[[#This Row],[Base Year 
Estimates (kt)]]),ISBLANK(KCA_Energy14[[#This Row],[Current Year
Estimates (kt)]])),"Entry Required","")</f>
        <v>Entry Required</v>
      </c>
      <c r="B107" s="171" t="s">
        <v>64</v>
      </c>
      <c r="C107" s="164" t="s">
        <v>570</v>
      </c>
      <c r="D107" s="163" t="s">
        <v>35</v>
      </c>
      <c r="E107" s="3"/>
      <c r="F107" s="3"/>
      <c r="G107" s="159" t="str">
        <f>IFERROR(IF($C$14="IPCC AR5 (Fifth Assessment)",IF(E107="","",VLOOKUP(D107,GWP,2,FALSE)*E107),IF(E107="","",VLOOKUP(D107,GWP_2006,2,FALSE)*E107)),KCA_Energy14[[#This Row],[Base Year 
Estimates (kt)]])</f>
        <v/>
      </c>
      <c r="H107" s="160" t="str">
        <f>IFERROR((IF($C$14="IPCC AR5 (Fifth Assessment)",IF(F107="","",VLOOKUP(D107,GWP,2,FALSE)*F107),IF(F107="","",VLOOKUP(D107,GWP_2006,2,FALSE)*F107))),KCA_Energy14[[#This Row],[Current Year
Estimates (kt)]])</f>
        <v/>
      </c>
      <c r="I107" s="5"/>
      <c r="J107" s="5"/>
      <c r="K107" s="30"/>
      <c r="L107" s="244"/>
    </row>
    <row r="108" spans="1:12" ht="19.2" x14ac:dyDescent="0.3">
      <c r="A108" s="155" t="str">
        <f>IF(OR(KCA_Energy14[[#This Row],[Base Year 
Estimates (kt)]]="",KCA_Energy14[[#This Row],[Current Year
Estimates (kt)]]=""),"Entry Required","")</f>
        <v>Entry Required</v>
      </c>
      <c r="B108" s="170" t="s">
        <v>72</v>
      </c>
      <c r="C108" s="172" t="s">
        <v>73</v>
      </c>
      <c r="D108" s="158" t="s">
        <v>29</v>
      </c>
      <c r="E108" s="3"/>
      <c r="F108" s="3"/>
      <c r="G108" s="159" t="str">
        <f>IFERROR(IF($C$14="IPCC AR5 (Fifth Assessment)",IF(E108="","",VLOOKUP(D108,GWP,2,FALSE)*E108),IF(E108="","",VLOOKUP(D108,GWP_2006,2,FALSE)*E108)),KCA_Energy14[[#This Row],[Base Year 
Estimates (kt)]])</f>
        <v/>
      </c>
      <c r="H108" s="160" t="str">
        <f>IFERROR((IF($C$14="IPCC AR5 (Fifth Assessment)",IF(F108="","",VLOOKUP(D108,GWP,2,FALSE)*F108),IF(F108="","",VLOOKUP(D108,GWP_2006,2,FALSE)*F108))),KCA_Energy14[[#This Row],[Current Year
Estimates (kt)]])</f>
        <v/>
      </c>
      <c r="I108" s="5"/>
      <c r="J108" s="5"/>
      <c r="K108" s="30"/>
      <c r="L108" s="244"/>
    </row>
    <row r="109" spans="1:12" ht="19.2" x14ac:dyDescent="0.3">
      <c r="A109" s="155" t="str">
        <f>IF(OR(KCA_Energy14[[#This Row],[Base Year 
Estimates (kt)]]="",KCA_Energy14[[#This Row],[Current Year
Estimates (kt)]]=""),"Entry Required","")</f>
        <v>Entry Required</v>
      </c>
      <c r="B109" s="170" t="s">
        <v>72</v>
      </c>
      <c r="C109" s="172" t="s">
        <v>73</v>
      </c>
      <c r="D109" s="158" t="s">
        <v>30</v>
      </c>
      <c r="E109" s="3"/>
      <c r="F109" s="3"/>
      <c r="G109" s="159" t="str">
        <f>IFERROR(IF($C$14="IPCC AR5 (Fifth Assessment)",IF(E109="","",VLOOKUP(D109,GWP,2,FALSE)*E109),IF(E109="","",VLOOKUP(D109,GWP_2006,2,FALSE)*E109)),KCA_Energy14[[#This Row],[Base Year 
Estimates (kt)]])</f>
        <v/>
      </c>
      <c r="H109" s="160" t="str">
        <f>IFERROR((IF($C$14="IPCC AR5 (Fifth Assessment)",IF(F109="","",VLOOKUP(D109,GWP,2,FALSE)*F109),IF(F109="","",VLOOKUP(D109,GWP_2006,2,FALSE)*F109))),KCA_Energy14[[#This Row],[Current Year
Estimates (kt)]])</f>
        <v/>
      </c>
      <c r="I109" s="5"/>
      <c r="J109" s="5"/>
      <c r="K109" s="30"/>
      <c r="L109" s="244"/>
    </row>
    <row r="110" spans="1:12" ht="19.2" x14ac:dyDescent="0.3">
      <c r="A110" s="155" t="str">
        <f>IF(OR(KCA_Energy14[[#This Row],[Base Year 
Estimates (kt)]]="",KCA_Energy14[[#This Row],[Current Year
Estimates (kt)]]=""),"Entry Required","")</f>
        <v>Entry Required</v>
      </c>
      <c r="B110" s="170" t="s">
        <v>72</v>
      </c>
      <c r="C110" s="172" t="s">
        <v>73</v>
      </c>
      <c r="D110" s="158" t="s">
        <v>31</v>
      </c>
      <c r="E110" s="3"/>
      <c r="F110" s="3"/>
      <c r="G110" s="159" t="str">
        <f>IFERROR(IF($C$14="IPCC AR5 (Fifth Assessment)",IF(E110="","",VLOOKUP(D110,GWP,2,FALSE)*E110),IF(E110="","",VLOOKUP(D110,GWP_2006,2,FALSE)*E110)),KCA_Energy14[[#This Row],[Base Year 
Estimates (kt)]])</f>
        <v/>
      </c>
      <c r="H110" s="160" t="str">
        <f>IFERROR((IF($C$14="IPCC AR5 (Fifth Assessment)",IF(F110="","",VLOOKUP(D110,GWP,2,FALSE)*F110),IF(F110="","",VLOOKUP(D110,GWP_2006,2,FALSE)*F110))),KCA_Energy14[[#This Row],[Current Year
Estimates (kt)]])</f>
        <v/>
      </c>
      <c r="I110" s="5"/>
      <c r="J110" s="5"/>
      <c r="K110" s="30"/>
      <c r="L110" s="244"/>
    </row>
    <row r="111" spans="1:12" ht="19.2" x14ac:dyDescent="0.3">
      <c r="A111" s="155" t="str">
        <f>IF(OR(ISBLANK(KCA_Energy14[[#This Row],[Base Year 
Estimates (kt)]]),ISBLANK(KCA_Energy14[[#This Row],[Current Year
Estimates (kt)]])),"Entry Required","")</f>
        <v>Entry Required</v>
      </c>
      <c r="B111" s="168" t="s">
        <v>72</v>
      </c>
      <c r="C111" s="164" t="s">
        <v>74</v>
      </c>
      <c r="D111" s="163" t="s">
        <v>33</v>
      </c>
      <c r="E111" s="3"/>
      <c r="F111" s="3"/>
      <c r="G111" s="159" t="str">
        <f>IFERROR(IF($C$14="IPCC AR5 (Fifth Assessment)",IF(E111="","",VLOOKUP(D111,GWP,2,FALSE)*E111),IF(E111="","",VLOOKUP(D111,GWP_2006,2,FALSE)*E111)),KCA_Energy14[[#This Row],[Base Year 
Estimates (kt)]])</f>
        <v/>
      </c>
      <c r="H111" s="160" t="str">
        <f>IFERROR((IF($C$14="IPCC AR5 (Fifth Assessment)",IF(F111="","",VLOOKUP(D111,GWP,2,FALSE)*F111),IF(F111="","",VLOOKUP(D111,GWP_2006,2,FALSE)*F111))),KCA_Energy14[[#This Row],[Current Year
Estimates (kt)]])</f>
        <v/>
      </c>
      <c r="I111" s="5"/>
      <c r="J111" s="5"/>
      <c r="K111" s="30"/>
      <c r="L111" s="244"/>
    </row>
    <row r="112" spans="1:12" ht="19.2" x14ac:dyDescent="0.3">
      <c r="A112" s="155" t="str">
        <f>IF(OR(ISBLANK(KCA_Energy14[[#This Row],[Base Year 
Estimates (kt)]]),ISBLANK(KCA_Energy14[[#This Row],[Current Year
Estimates (kt)]])),"Entry Required","")</f>
        <v>Entry Required</v>
      </c>
      <c r="B112" s="168" t="s">
        <v>72</v>
      </c>
      <c r="C112" s="164" t="s">
        <v>74</v>
      </c>
      <c r="D112" s="163" t="s">
        <v>34</v>
      </c>
      <c r="E112" s="3"/>
      <c r="F112" s="3"/>
      <c r="G112" s="159" t="str">
        <f>IFERROR(IF($C$14="IPCC AR5 (Fifth Assessment)",IF(E112="","",VLOOKUP(D112,GWP,2,FALSE)*E112),IF(E112="","",VLOOKUP(D112,GWP_2006,2,FALSE)*E112)),KCA_Energy14[[#This Row],[Base Year 
Estimates (kt)]])</f>
        <v/>
      </c>
      <c r="H112" s="160" t="str">
        <f>IFERROR((IF($C$14="IPCC AR5 (Fifth Assessment)",IF(F112="","",VLOOKUP(D112,GWP,2,FALSE)*F112),IF(F112="","",VLOOKUP(D112,GWP_2006,2,FALSE)*F112))),KCA_Energy14[[#This Row],[Current Year
Estimates (kt)]])</f>
        <v/>
      </c>
      <c r="I112" s="5"/>
      <c r="J112" s="5"/>
      <c r="K112" s="30"/>
      <c r="L112" s="244"/>
    </row>
    <row r="113" spans="1:12" ht="19.2" x14ac:dyDescent="0.3">
      <c r="A113" s="155" t="str">
        <f>IF(OR(ISBLANK(KCA_Energy14[[#This Row],[Base Year 
Estimates (kt)]]),ISBLANK(KCA_Energy14[[#This Row],[Current Year
Estimates (kt)]])),"Entry Required","")</f>
        <v>Entry Required</v>
      </c>
      <c r="B113" s="168" t="s">
        <v>72</v>
      </c>
      <c r="C113" s="164" t="s">
        <v>74</v>
      </c>
      <c r="D113" s="163" t="s">
        <v>35</v>
      </c>
      <c r="E113" s="3"/>
      <c r="F113" s="3"/>
      <c r="G113" s="159" t="str">
        <f>IFERROR(IF($C$14="IPCC AR5 (Fifth Assessment)",IF(E113="","",VLOOKUP(D113,GWP,2,FALSE)*E113),IF(E113="","",VLOOKUP(D113,GWP_2006,2,FALSE)*E113)),KCA_Energy14[[#This Row],[Base Year 
Estimates (kt)]])</f>
        <v/>
      </c>
      <c r="H113" s="160" t="str">
        <f>IFERROR((IF($C$14="IPCC AR5 (Fifth Assessment)",IF(F113="","",VLOOKUP(D113,GWP,2,FALSE)*F113),IF(F113="","",VLOOKUP(D113,GWP_2006,2,FALSE)*F113))),KCA_Energy14[[#This Row],[Current Year
Estimates (kt)]])</f>
        <v/>
      </c>
      <c r="I113" s="5"/>
      <c r="J113" s="5"/>
      <c r="K113" s="30"/>
      <c r="L113" s="244"/>
    </row>
    <row r="114" spans="1:12" ht="19.2" x14ac:dyDescent="0.3">
      <c r="A114" s="155" t="str">
        <f>IF(OR(ISBLANK(KCA_Energy14[[#This Row],[Base Year 
Estimates (kt)]]),ISBLANK(KCA_Energy14[[#This Row],[Current Year
Estimates (kt)]])),"Entry Required","")</f>
        <v>Entry Required</v>
      </c>
      <c r="B114" s="168" t="s">
        <v>72</v>
      </c>
      <c r="C114" s="164" t="s">
        <v>75</v>
      </c>
      <c r="D114" s="163" t="s">
        <v>33</v>
      </c>
      <c r="E114" s="3"/>
      <c r="F114" s="3"/>
      <c r="G114" s="159" t="str">
        <f>IFERROR(IF($C$14="IPCC AR5 (Fifth Assessment)",IF(E114="","",VLOOKUP(D114,GWP,2,FALSE)*E114),IF(E114="","",VLOOKUP(D114,GWP_2006,2,FALSE)*E114)),KCA_Energy14[[#This Row],[Base Year 
Estimates (kt)]])</f>
        <v/>
      </c>
      <c r="H114" s="160" t="str">
        <f>IFERROR((IF($C$14="IPCC AR5 (Fifth Assessment)",IF(F114="","",VLOOKUP(D114,GWP,2,FALSE)*F114),IF(F114="","",VLOOKUP(D114,GWP_2006,2,FALSE)*F114))),KCA_Energy14[[#This Row],[Current Year
Estimates (kt)]])</f>
        <v/>
      </c>
      <c r="I114" s="5"/>
      <c r="J114" s="5"/>
      <c r="K114" s="30"/>
      <c r="L114" s="244"/>
    </row>
    <row r="115" spans="1:12" ht="19.2" x14ac:dyDescent="0.3">
      <c r="A115" s="155" t="str">
        <f>IF(OR(ISBLANK(KCA_Energy14[[#This Row],[Base Year 
Estimates (kt)]]),ISBLANK(KCA_Energy14[[#This Row],[Current Year
Estimates (kt)]])),"Entry Required","")</f>
        <v>Entry Required</v>
      </c>
      <c r="B115" s="168" t="s">
        <v>72</v>
      </c>
      <c r="C115" s="164" t="s">
        <v>75</v>
      </c>
      <c r="D115" s="163" t="s">
        <v>34</v>
      </c>
      <c r="E115" s="3"/>
      <c r="F115" s="3"/>
      <c r="G115" s="159" t="str">
        <f>IFERROR(IF($C$14="IPCC AR5 (Fifth Assessment)",IF(E115="","",VLOOKUP(D115,GWP,2,FALSE)*E115),IF(E115="","",VLOOKUP(D115,GWP_2006,2,FALSE)*E115)),KCA_Energy14[[#This Row],[Base Year 
Estimates (kt)]])</f>
        <v/>
      </c>
      <c r="H115" s="160" t="str">
        <f>IFERROR((IF($C$14="IPCC AR5 (Fifth Assessment)",IF(F115="","",VLOOKUP(D115,GWP,2,FALSE)*F115),IF(F115="","",VLOOKUP(D115,GWP_2006,2,FALSE)*F115))),KCA_Energy14[[#This Row],[Current Year
Estimates (kt)]])</f>
        <v/>
      </c>
      <c r="I115" s="5"/>
      <c r="J115" s="5"/>
      <c r="K115" s="30"/>
      <c r="L115" s="244"/>
    </row>
    <row r="116" spans="1:12" ht="19.2" x14ac:dyDescent="0.3">
      <c r="A116" s="155" t="str">
        <f>IF(OR(ISBLANK(KCA_Energy14[[#This Row],[Base Year 
Estimates (kt)]]),ISBLANK(KCA_Energy14[[#This Row],[Current Year
Estimates (kt)]])),"Entry Required","")</f>
        <v>Entry Required</v>
      </c>
      <c r="B116" s="168" t="s">
        <v>72</v>
      </c>
      <c r="C116" s="164" t="s">
        <v>75</v>
      </c>
      <c r="D116" s="163" t="s">
        <v>35</v>
      </c>
      <c r="E116" s="3"/>
      <c r="F116" s="3"/>
      <c r="G116" s="159" t="str">
        <f>IFERROR(IF($C$14="IPCC AR5 (Fifth Assessment)",IF(E116="","",VLOOKUP(D116,GWP,2,FALSE)*E116),IF(E116="","",VLOOKUP(D116,GWP_2006,2,FALSE)*E116)),KCA_Energy14[[#This Row],[Base Year 
Estimates (kt)]])</f>
        <v/>
      </c>
      <c r="H116" s="160" t="str">
        <f>IFERROR((IF($C$14="IPCC AR5 (Fifth Assessment)",IF(F116="","",VLOOKUP(D116,GWP,2,FALSE)*F116),IF(F116="","",VLOOKUP(D116,GWP_2006,2,FALSE)*F116))),KCA_Energy14[[#This Row],[Current Year
Estimates (kt)]])</f>
        <v/>
      </c>
      <c r="I116" s="5"/>
      <c r="J116" s="5"/>
      <c r="K116" s="30"/>
      <c r="L116" s="244"/>
    </row>
    <row r="117" spans="1:12" ht="19.2" x14ac:dyDescent="0.3">
      <c r="A117" s="155" t="str">
        <f>IF(OR(ISBLANK(KCA_Energy14[[#This Row],[Base Year 
Estimates (kt)]]),ISBLANK(KCA_Energy14[[#This Row],[Current Year
Estimates (kt)]])),"Entry Required","")</f>
        <v>Entry Required</v>
      </c>
      <c r="B117" s="168" t="s">
        <v>72</v>
      </c>
      <c r="C117" s="164" t="s">
        <v>76</v>
      </c>
      <c r="D117" s="163" t="s">
        <v>33</v>
      </c>
      <c r="E117" s="3"/>
      <c r="F117" s="3"/>
      <c r="G117" s="159" t="str">
        <f>IFERROR(IF($C$14="IPCC AR5 (Fifth Assessment)",IF(E117="","",VLOOKUP(D117,GWP,2,FALSE)*E117),IF(E117="","",VLOOKUP(D117,GWP_2006,2,FALSE)*E117)),KCA_Energy14[[#This Row],[Base Year 
Estimates (kt)]])</f>
        <v/>
      </c>
      <c r="H117" s="160" t="str">
        <f>IFERROR((IF($C$14="IPCC AR5 (Fifth Assessment)",IF(F117="","",VLOOKUP(D117,GWP,2,FALSE)*F117),IF(F117="","",VLOOKUP(D117,GWP_2006,2,FALSE)*F117))),KCA_Energy14[[#This Row],[Current Year
Estimates (kt)]])</f>
        <v/>
      </c>
      <c r="I117" s="5"/>
      <c r="J117" s="5"/>
      <c r="K117" s="30"/>
      <c r="L117" s="244"/>
    </row>
    <row r="118" spans="1:12" ht="19.2" x14ac:dyDescent="0.3">
      <c r="A118" s="155" t="str">
        <f>IF(OR(ISBLANK(KCA_Energy14[[#This Row],[Base Year 
Estimates (kt)]]),ISBLANK(KCA_Energy14[[#This Row],[Current Year
Estimates (kt)]])),"Entry Required","")</f>
        <v>Entry Required</v>
      </c>
      <c r="B118" s="168" t="s">
        <v>72</v>
      </c>
      <c r="C118" s="164" t="s">
        <v>76</v>
      </c>
      <c r="D118" s="163" t="s">
        <v>34</v>
      </c>
      <c r="E118" s="3"/>
      <c r="F118" s="3"/>
      <c r="G118" s="159" t="str">
        <f>IFERROR(IF($C$14="IPCC AR5 (Fifth Assessment)",IF(E118="","",VLOOKUP(D118,GWP,2,FALSE)*E118),IF(E118="","",VLOOKUP(D118,GWP_2006,2,FALSE)*E118)),KCA_Energy14[[#This Row],[Base Year 
Estimates (kt)]])</f>
        <v/>
      </c>
      <c r="H118" s="160" t="str">
        <f>IFERROR((IF($C$14="IPCC AR5 (Fifth Assessment)",IF(F118="","",VLOOKUP(D118,GWP,2,FALSE)*F118),IF(F118="","",VLOOKUP(D118,GWP_2006,2,FALSE)*F118))),KCA_Energy14[[#This Row],[Current Year
Estimates (kt)]])</f>
        <v/>
      </c>
      <c r="I118" s="5"/>
      <c r="J118" s="5"/>
      <c r="K118" s="30"/>
      <c r="L118" s="244"/>
    </row>
    <row r="119" spans="1:12" ht="19.2" x14ac:dyDescent="0.3">
      <c r="A119" s="155" t="str">
        <f>IF(OR(ISBLANK(KCA_Energy14[[#This Row],[Base Year 
Estimates (kt)]]),ISBLANK(KCA_Energy14[[#This Row],[Current Year
Estimates (kt)]])),"Entry Required","")</f>
        <v>Entry Required</v>
      </c>
      <c r="B119" s="168" t="s">
        <v>72</v>
      </c>
      <c r="C119" s="164" t="s">
        <v>76</v>
      </c>
      <c r="D119" s="163" t="s">
        <v>35</v>
      </c>
      <c r="E119" s="3"/>
      <c r="F119" s="3"/>
      <c r="G119" s="159" t="str">
        <f>IFERROR(IF($C$14="IPCC AR5 (Fifth Assessment)",IF(E119="","",VLOOKUP(D119,GWP,2,FALSE)*E119),IF(E119="","",VLOOKUP(D119,GWP_2006,2,FALSE)*E119)),KCA_Energy14[[#This Row],[Base Year 
Estimates (kt)]])</f>
        <v/>
      </c>
      <c r="H119" s="160" t="str">
        <f>IFERROR((IF($C$14="IPCC AR5 (Fifth Assessment)",IF(F119="","",VLOOKUP(D119,GWP,2,FALSE)*F119),IF(F119="","",VLOOKUP(D119,GWP_2006,2,FALSE)*F119))),KCA_Energy14[[#This Row],[Current Year
Estimates (kt)]])</f>
        <v/>
      </c>
      <c r="I119" s="5"/>
      <c r="J119" s="5"/>
      <c r="K119" s="30"/>
      <c r="L119" s="244"/>
    </row>
    <row r="120" spans="1:12" ht="19.2" x14ac:dyDescent="0.3">
      <c r="A120" s="155" t="str">
        <f>IF(OR(ISBLANK(KCA_Energy14[[#This Row],[Base Year 
Estimates (kt)]]),ISBLANK(KCA_Energy14[[#This Row],[Current Year
Estimates (kt)]])),"Entry Required","")</f>
        <v>Entry Required</v>
      </c>
      <c r="B120" s="168" t="s">
        <v>72</v>
      </c>
      <c r="C120" s="164" t="s">
        <v>77</v>
      </c>
      <c r="D120" s="163" t="s">
        <v>33</v>
      </c>
      <c r="E120" s="3"/>
      <c r="F120" s="3"/>
      <c r="G120" s="159" t="str">
        <f>IFERROR(IF($C$14="IPCC AR5 (Fifth Assessment)",IF(E120="","",VLOOKUP(D120,GWP,2,FALSE)*E120),IF(E120="","",VLOOKUP(D120,GWP_2006,2,FALSE)*E120)),KCA_Energy14[[#This Row],[Base Year 
Estimates (kt)]])</f>
        <v/>
      </c>
      <c r="H120" s="160" t="str">
        <f>IFERROR((IF($C$14="IPCC AR5 (Fifth Assessment)",IF(F120="","",VLOOKUP(D120,GWP,2,FALSE)*F120),IF(F120="","",VLOOKUP(D120,GWP_2006,2,FALSE)*F120))),KCA_Energy14[[#This Row],[Current Year
Estimates (kt)]])</f>
        <v/>
      </c>
      <c r="I120" s="5"/>
      <c r="J120" s="5"/>
      <c r="K120" s="30"/>
      <c r="L120" s="244"/>
    </row>
    <row r="121" spans="1:12" ht="19.2" x14ac:dyDescent="0.3">
      <c r="A121" s="155" t="str">
        <f>IF(OR(ISBLANK(KCA_Energy14[[#This Row],[Base Year 
Estimates (kt)]]),ISBLANK(KCA_Energy14[[#This Row],[Current Year
Estimates (kt)]])),"Entry Required","")</f>
        <v>Entry Required</v>
      </c>
      <c r="B121" s="168" t="s">
        <v>72</v>
      </c>
      <c r="C121" s="164" t="s">
        <v>77</v>
      </c>
      <c r="D121" s="163" t="s">
        <v>34</v>
      </c>
      <c r="E121" s="3"/>
      <c r="F121" s="3"/>
      <c r="G121" s="159" t="str">
        <f>IFERROR(IF($C$14="IPCC AR5 (Fifth Assessment)",IF(E121="","",VLOOKUP(D121,GWP,2,FALSE)*E121),IF(E121="","",VLOOKUP(D121,GWP_2006,2,FALSE)*E121)),KCA_Energy14[[#This Row],[Base Year 
Estimates (kt)]])</f>
        <v/>
      </c>
      <c r="H121" s="160" t="str">
        <f>IFERROR((IF($C$14="IPCC AR5 (Fifth Assessment)",IF(F121="","",VLOOKUP(D121,GWP,2,FALSE)*F121),IF(F121="","",VLOOKUP(D121,GWP_2006,2,FALSE)*F121))),KCA_Energy14[[#This Row],[Current Year
Estimates (kt)]])</f>
        <v/>
      </c>
      <c r="I121" s="5"/>
      <c r="J121" s="5"/>
      <c r="K121" s="30"/>
      <c r="L121" s="244"/>
    </row>
    <row r="122" spans="1:12" ht="19.2" x14ac:dyDescent="0.3">
      <c r="A122" s="155" t="str">
        <f>IF(OR(ISBLANK(KCA_Energy14[[#This Row],[Base Year 
Estimates (kt)]]),ISBLANK(KCA_Energy14[[#This Row],[Current Year
Estimates (kt)]])),"Entry Required","")</f>
        <v>Entry Required</v>
      </c>
      <c r="B122" s="168" t="s">
        <v>72</v>
      </c>
      <c r="C122" s="164" t="s">
        <v>77</v>
      </c>
      <c r="D122" s="163" t="s">
        <v>35</v>
      </c>
      <c r="E122" s="3"/>
      <c r="F122" s="3"/>
      <c r="G122" s="159" t="str">
        <f>IFERROR(IF($C$14="IPCC AR5 (Fifth Assessment)",IF(E122="","",VLOOKUP(D122,GWP,2,FALSE)*E122),IF(E122="","",VLOOKUP(D122,GWP_2006,2,FALSE)*E122)),KCA_Energy14[[#This Row],[Base Year 
Estimates (kt)]])</f>
        <v/>
      </c>
      <c r="H122" s="160" t="str">
        <f>IFERROR((IF($C$14="IPCC AR5 (Fifth Assessment)",IF(F122="","",VLOOKUP(D122,GWP,2,FALSE)*F122),IF(F122="","",VLOOKUP(D122,GWP_2006,2,FALSE)*F122))),KCA_Energy14[[#This Row],[Current Year
Estimates (kt)]])</f>
        <v/>
      </c>
      <c r="I122" s="5"/>
      <c r="J122" s="5"/>
      <c r="K122" s="30"/>
      <c r="L122" s="244"/>
    </row>
    <row r="123" spans="1:12" ht="19.2" x14ac:dyDescent="0.3">
      <c r="A123" s="155" t="str">
        <f>IF(OR(ISBLANK(KCA_Energy14[[#This Row],[Base Year 
Estimates (kt)]]),ISBLANK(KCA_Energy14[[#This Row],[Current Year
Estimates (kt)]])),"Entry Required","")</f>
        <v>Entry Required</v>
      </c>
      <c r="B123" s="168" t="s">
        <v>72</v>
      </c>
      <c r="C123" s="164" t="s">
        <v>78</v>
      </c>
      <c r="D123" s="163" t="s">
        <v>33</v>
      </c>
      <c r="E123" s="3"/>
      <c r="F123" s="3"/>
      <c r="G123" s="159" t="str">
        <f>IFERROR(IF($C$14="IPCC AR5 (Fifth Assessment)",IF(E123="","",VLOOKUP(D123,GWP,2,FALSE)*E123),IF(E123="","",VLOOKUP(D123,GWP_2006,2,FALSE)*E123)),KCA_Energy14[[#This Row],[Base Year 
Estimates (kt)]])</f>
        <v/>
      </c>
      <c r="H123" s="160" t="str">
        <f>IFERROR((IF($C$14="IPCC AR5 (Fifth Assessment)",IF(F123="","",VLOOKUP(D123,GWP,2,FALSE)*F123),IF(F123="","",VLOOKUP(D123,GWP_2006,2,FALSE)*F123))),KCA_Energy14[[#This Row],[Current Year
Estimates (kt)]])</f>
        <v/>
      </c>
      <c r="I123" s="5"/>
      <c r="J123" s="5"/>
      <c r="K123" s="30"/>
      <c r="L123" s="244"/>
    </row>
    <row r="124" spans="1:12" ht="19.2" x14ac:dyDescent="0.3">
      <c r="A124" s="155" t="str">
        <f>IF(OR(ISBLANK(KCA_Energy14[[#This Row],[Base Year 
Estimates (kt)]]),ISBLANK(KCA_Energy14[[#This Row],[Current Year
Estimates (kt)]])),"Entry Required","")</f>
        <v>Entry Required</v>
      </c>
      <c r="B124" s="168" t="s">
        <v>72</v>
      </c>
      <c r="C124" s="164" t="s">
        <v>78</v>
      </c>
      <c r="D124" s="163" t="s">
        <v>34</v>
      </c>
      <c r="E124" s="3"/>
      <c r="F124" s="3"/>
      <c r="G124" s="159" t="str">
        <f>IFERROR(IF($C$14="IPCC AR5 (Fifth Assessment)",IF(E124="","",VLOOKUP(D124,GWP,2,FALSE)*E124),IF(E124="","",VLOOKUP(D124,GWP_2006,2,FALSE)*E124)),KCA_Energy14[[#This Row],[Base Year 
Estimates (kt)]])</f>
        <v/>
      </c>
      <c r="H124" s="160" t="str">
        <f>IFERROR((IF($C$14="IPCC AR5 (Fifth Assessment)",IF(F124="","",VLOOKUP(D124,GWP,2,FALSE)*F124),IF(F124="","",VLOOKUP(D124,GWP_2006,2,FALSE)*F124))),KCA_Energy14[[#This Row],[Current Year
Estimates (kt)]])</f>
        <v/>
      </c>
      <c r="I124" s="5"/>
      <c r="J124" s="5"/>
      <c r="K124" s="30"/>
      <c r="L124" s="244"/>
    </row>
    <row r="125" spans="1:12" ht="19.2" x14ac:dyDescent="0.3">
      <c r="A125" s="155" t="str">
        <f>IF(OR(ISBLANK(KCA_Energy14[[#This Row],[Base Year 
Estimates (kt)]]),ISBLANK(KCA_Energy14[[#This Row],[Current Year
Estimates (kt)]])),"Entry Required","")</f>
        <v>Entry Required</v>
      </c>
      <c r="B125" s="168" t="s">
        <v>72</v>
      </c>
      <c r="C125" s="164" t="s">
        <v>78</v>
      </c>
      <c r="D125" s="163" t="s">
        <v>35</v>
      </c>
      <c r="E125" s="3"/>
      <c r="F125" s="3"/>
      <c r="G125" s="159" t="str">
        <f>IFERROR(IF($C$14="IPCC AR5 (Fifth Assessment)",IF(E125="","",VLOOKUP(D125,GWP,2,FALSE)*E125),IF(E125="","",VLOOKUP(D125,GWP_2006,2,FALSE)*E125)),KCA_Energy14[[#This Row],[Base Year 
Estimates (kt)]])</f>
        <v/>
      </c>
      <c r="H125" s="160" t="str">
        <f>IFERROR((IF($C$14="IPCC AR5 (Fifth Assessment)",IF(F125="","",VLOOKUP(D125,GWP,2,FALSE)*F125),IF(F125="","",VLOOKUP(D125,GWP_2006,2,FALSE)*F125))),KCA_Energy14[[#This Row],[Current Year
Estimates (kt)]])</f>
        <v/>
      </c>
      <c r="I125" s="5"/>
      <c r="J125" s="5"/>
      <c r="K125" s="30"/>
      <c r="L125" s="244"/>
    </row>
    <row r="126" spans="1:12" ht="19.2" x14ac:dyDescent="0.3">
      <c r="A126" s="155" t="str">
        <f>IF(OR(ISBLANK(KCA_Energy14[[#This Row],[Base Year 
Estimates (kt)]]),ISBLANK(KCA_Energy14[[#This Row],[Current Year
Estimates (kt)]])),"Entry Required","")</f>
        <v>Entry Required</v>
      </c>
      <c r="B126" s="169" t="s">
        <v>72</v>
      </c>
      <c r="C126" s="164" t="s">
        <v>79</v>
      </c>
      <c r="D126" s="163" t="s">
        <v>33</v>
      </c>
      <c r="E126" s="3"/>
      <c r="F126" s="3"/>
      <c r="G126" s="159" t="str">
        <f>IFERROR(IF($C$14="IPCC AR5 (Fifth Assessment)",IF(E126="","",VLOOKUP(D126,GWP,2,FALSE)*E126),IF(E126="","",VLOOKUP(D126,GWP_2006,2,FALSE)*E126)),KCA_Energy14[[#This Row],[Base Year 
Estimates (kt)]])</f>
        <v/>
      </c>
      <c r="H126" s="160" t="str">
        <f>IFERROR((IF($C$14="IPCC AR5 (Fifth Assessment)",IF(F126="","",VLOOKUP(D126,GWP,2,FALSE)*F126),IF(F126="","",VLOOKUP(D126,GWP_2006,2,FALSE)*F126))),KCA_Energy14[[#This Row],[Current Year
Estimates (kt)]])</f>
        <v/>
      </c>
      <c r="I126" s="5"/>
      <c r="J126" s="5"/>
      <c r="K126" s="30"/>
      <c r="L126" s="252"/>
    </row>
    <row r="127" spans="1:12" ht="19.2" x14ac:dyDescent="0.3">
      <c r="A127" s="155" t="str">
        <f>IF(OR(ISBLANK(KCA_Energy14[[#This Row],[Base Year 
Estimates (kt)]]),ISBLANK(KCA_Energy14[[#This Row],[Current Year
Estimates (kt)]])),"Entry Required","")</f>
        <v>Entry Required</v>
      </c>
      <c r="B127" s="168" t="s">
        <v>72</v>
      </c>
      <c r="C127" s="164" t="s">
        <v>79</v>
      </c>
      <c r="D127" s="163" t="s">
        <v>34</v>
      </c>
      <c r="E127" s="3"/>
      <c r="F127" s="3"/>
      <c r="G127" s="159" t="str">
        <f>IFERROR(IF($C$14="IPCC AR5 (Fifth Assessment)",IF(E127="","",VLOOKUP(D127,GWP,2,FALSE)*E127),IF(E127="","",VLOOKUP(D127,GWP_2006,2,FALSE)*E127)),KCA_Energy14[[#This Row],[Base Year 
Estimates (kt)]])</f>
        <v/>
      </c>
      <c r="H127" s="160" t="str">
        <f>IFERROR((IF($C$14="IPCC AR5 (Fifth Assessment)",IF(F127="","",VLOOKUP(D127,GWP,2,FALSE)*F127),IF(F127="","",VLOOKUP(D127,GWP_2006,2,FALSE)*F127))),KCA_Energy14[[#This Row],[Current Year
Estimates (kt)]])</f>
        <v/>
      </c>
      <c r="I127" s="5"/>
      <c r="J127" s="5"/>
      <c r="K127" s="30"/>
      <c r="L127" s="244"/>
    </row>
    <row r="128" spans="1:12" ht="19.2" x14ac:dyDescent="0.3">
      <c r="A128" s="155" t="str">
        <f>IF(OR(ISBLANK(KCA_Energy14[[#This Row],[Base Year 
Estimates (kt)]]),ISBLANK(KCA_Energy14[[#This Row],[Current Year
Estimates (kt)]])),"Entry Required","")</f>
        <v>Entry Required</v>
      </c>
      <c r="B128" s="168" t="s">
        <v>72</v>
      </c>
      <c r="C128" s="164" t="s">
        <v>79</v>
      </c>
      <c r="D128" s="163" t="s">
        <v>35</v>
      </c>
      <c r="E128" s="3"/>
      <c r="F128" s="3"/>
      <c r="G128" s="159" t="str">
        <f>IFERROR(IF($C$14="IPCC AR5 (Fifth Assessment)",IF(E128="","",VLOOKUP(D128,GWP,2,FALSE)*E128),IF(E128="","",VLOOKUP(D128,GWP_2006,2,FALSE)*E128)),KCA_Energy14[[#This Row],[Base Year 
Estimates (kt)]])</f>
        <v/>
      </c>
      <c r="H128" s="160" t="str">
        <f>IFERROR((IF($C$14="IPCC AR5 (Fifth Assessment)",IF(F128="","",VLOOKUP(D128,GWP,2,FALSE)*F128),IF(F128="","",VLOOKUP(D128,GWP_2006,2,FALSE)*F128))),KCA_Energy14[[#This Row],[Current Year
Estimates (kt)]])</f>
        <v/>
      </c>
      <c r="I128" s="5"/>
      <c r="J128" s="5"/>
      <c r="K128" s="30"/>
      <c r="L128" s="244"/>
    </row>
    <row r="129" spans="1:12" ht="19.2" x14ac:dyDescent="0.3">
      <c r="A129" s="155" t="str">
        <f>IF(OR(KCA_Energy14[[#This Row],[Base Year 
Estimates (kt)]]="",KCA_Energy14[[#This Row],[Current Year
Estimates (kt)]]=""),"Entry Required","")</f>
        <v>Entry Required</v>
      </c>
      <c r="B129" s="170" t="s">
        <v>80</v>
      </c>
      <c r="C129" s="167" t="s">
        <v>81</v>
      </c>
      <c r="D129" s="158" t="s">
        <v>29</v>
      </c>
      <c r="E129" s="3"/>
      <c r="F129" s="3"/>
      <c r="G129" s="159" t="str">
        <f>IFERROR(IF($C$14="IPCC AR5 (Fifth Assessment)",IF(E129="","",VLOOKUP(D129,GWP,2,FALSE)*E129),IF(E129="","",VLOOKUP(D129,GWP_2006,2,FALSE)*E129)),KCA_Energy14[[#This Row],[Base Year 
Estimates (kt)]])</f>
        <v/>
      </c>
      <c r="H129" s="160" t="str">
        <f>IFERROR((IF($C$14="IPCC AR5 (Fifth Assessment)",IF(F129="","",VLOOKUP(D129,GWP,2,FALSE)*F129),IF(F129="","",VLOOKUP(D129,GWP_2006,2,FALSE)*F129))),KCA_Energy14[[#This Row],[Current Year
Estimates (kt)]])</f>
        <v/>
      </c>
      <c r="I129" s="14"/>
      <c r="J129" s="14"/>
      <c r="K129" s="30"/>
      <c r="L129" s="244"/>
    </row>
    <row r="130" spans="1:12" ht="19.2" x14ac:dyDescent="0.3">
      <c r="A130" s="155" t="str">
        <f>IF(OR(KCA_Energy14[[#This Row],[Base Year 
Estimates (kt)]]="",KCA_Energy14[[#This Row],[Current Year
Estimates (kt)]]=""),"Entry Required","")</f>
        <v>Entry Required</v>
      </c>
      <c r="B130" s="170" t="s">
        <v>80</v>
      </c>
      <c r="C130" s="167" t="s">
        <v>81</v>
      </c>
      <c r="D130" s="158" t="s">
        <v>30</v>
      </c>
      <c r="E130" s="3"/>
      <c r="F130" s="3"/>
      <c r="G130" s="159" t="str">
        <f>IFERROR(IF($C$14="IPCC AR5 (Fifth Assessment)",IF(E130="","",VLOOKUP(D130,GWP,2,FALSE)*E130),IF(E130="","",VLOOKUP(D130,GWP_2006,2,FALSE)*E130)),KCA_Energy14[[#This Row],[Base Year 
Estimates (kt)]])</f>
        <v/>
      </c>
      <c r="H130" s="160" t="str">
        <f>IFERROR((IF($C$14="IPCC AR5 (Fifth Assessment)",IF(F130="","",VLOOKUP(D130,GWP,2,FALSE)*F130),IF(F130="","",VLOOKUP(D130,GWP_2006,2,FALSE)*F130))),KCA_Energy14[[#This Row],[Current Year
Estimates (kt)]])</f>
        <v/>
      </c>
      <c r="I130" s="5"/>
      <c r="J130" s="5"/>
      <c r="K130" s="30"/>
      <c r="L130" s="244"/>
    </row>
    <row r="131" spans="1:12" ht="19.2" x14ac:dyDescent="0.3">
      <c r="A131" s="155" t="str">
        <f>IF(OR(ISBLANK(KCA_Energy14[[#This Row],[Base Year 
Estimates (kt)]]),ISBLANK(KCA_Energy14[[#This Row],[Current Year
Estimates (kt)]])),"Entry Required","")</f>
        <v>Entry Required</v>
      </c>
      <c r="B131" s="168" t="s">
        <v>80</v>
      </c>
      <c r="C131" s="164" t="s">
        <v>82</v>
      </c>
      <c r="D131" s="163" t="s">
        <v>33</v>
      </c>
      <c r="E131" s="3"/>
      <c r="F131" s="3"/>
      <c r="G131" s="159" t="str">
        <f>IFERROR(IF($C$14="IPCC AR5 (Fifth Assessment)",IF(E131="","",VLOOKUP(D131,GWP,2,FALSE)*E131),IF(E131="","",VLOOKUP(D131,GWP_2006,2,FALSE)*E131)),KCA_Energy14[[#This Row],[Base Year 
Estimates (kt)]])</f>
        <v/>
      </c>
      <c r="H131" s="160" t="str">
        <f>IFERROR((IF($C$14="IPCC AR5 (Fifth Assessment)",IF(F131="","",VLOOKUP(D131,GWP,2,FALSE)*F131),IF(F131="","",VLOOKUP(D131,GWP_2006,2,FALSE)*F131))),KCA_Energy14[[#This Row],[Current Year
Estimates (kt)]])</f>
        <v/>
      </c>
      <c r="I131" s="5"/>
      <c r="J131" s="5"/>
      <c r="K131" s="30"/>
      <c r="L131" s="244"/>
    </row>
    <row r="132" spans="1:12" ht="19.2" x14ac:dyDescent="0.3">
      <c r="A132" s="155" t="str">
        <f>IF(OR(ISBLANK(KCA_Energy14[[#This Row],[Base Year 
Estimates (kt)]]),ISBLANK(KCA_Energy14[[#This Row],[Current Year
Estimates (kt)]])),"Entry Required","")</f>
        <v>Entry Required</v>
      </c>
      <c r="B132" s="168" t="s">
        <v>80</v>
      </c>
      <c r="C132" s="164" t="s">
        <v>82</v>
      </c>
      <c r="D132" s="163" t="s">
        <v>34</v>
      </c>
      <c r="E132" s="3"/>
      <c r="F132" s="3"/>
      <c r="G132" s="159" t="str">
        <f>IFERROR(IF($C$14="IPCC AR5 (Fifth Assessment)",IF(E132="","",VLOOKUP(D132,GWP,2,FALSE)*E132),IF(E132="","",VLOOKUP(D132,GWP_2006,2,FALSE)*E132)),KCA_Energy14[[#This Row],[Base Year 
Estimates (kt)]])</f>
        <v/>
      </c>
      <c r="H132" s="160" t="str">
        <f>IFERROR((IF($C$14="IPCC AR5 (Fifth Assessment)",IF(F132="","",VLOOKUP(D132,GWP,2,FALSE)*F132),IF(F132="","",VLOOKUP(D132,GWP_2006,2,FALSE)*F132))),KCA_Energy14[[#This Row],[Current Year
Estimates (kt)]])</f>
        <v/>
      </c>
      <c r="I132" s="5"/>
      <c r="J132" s="5"/>
      <c r="K132" s="30"/>
      <c r="L132" s="244"/>
    </row>
    <row r="133" spans="1:12" ht="19.2" x14ac:dyDescent="0.3">
      <c r="A133" s="155" t="str">
        <f>IF(OR(KCA_Energy14[[#This Row],[Base Year 
Estimates (kt)]]="",KCA_Energy14[[#This Row],[Current Year
Estimates (kt)]]=""),"Entry Required","")</f>
        <v>Entry Required</v>
      </c>
      <c r="B133" s="170" t="s">
        <v>83</v>
      </c>
      <c r="C133" s="167" t="s">
        <v>84</v>
      </c>
      <c r="D133" s="158" t="s">
        <v>29</v>
      </c>
      <c r="E133" s="3"/>
      <c r="F133" s="3"/>
      <c r="G133" s="159" t="str">
        <f>IFERROR(IF($C$14="IPCC AR5 (Fifth Assessment)",IF(E133="","",VLOOKUP(D133,GWP,2,FALSE)*E133),IF(E133="","",VLOOKUP(D133,GWP_2006,2,FALSE)*E133)),KCA_Energy14[[#This Row],[Base Year 
Estimates (kt)]])</f>
        <v/>
      </c>
      <c r="H133" s="160" t="str">
        <f>IFERROR((IF($C$14="IPCC AR5 (Fifth Assessment)",IF(F133="","",VLOOKUP(D133,GWP,2,FALSE)*F133),IF(F133="","",VLOOKUP(D133,GWP_2006,2,FALSE)*F133))),KCA_Energy14[[#This Row],[Current Year
Estimates (kt)]])</f>
        <v/>
      </c>
      <c r="I133" s="14"/>
      <c r="J133" s="14"/>
      <c r="K133" s="30"/>
      <c r="L133" s="244"/>
    </row>
    <row r="134" spans="1:12" ht="19.2" x14ac:dyDescent="0.3">
      <c r="A134" s="155" t="str">
        <f>IF(OR(KCA_Energy14[[#This Row],[Base Year 
Estimates (kt)]]="",KCA_Energy14[[#This Row],[Current Year
Estimates (kt)]]=""),"Entry Required","")</f>
        <v>Entry Required</v>
      </c>
      <c r="B134" s="170" t="s">
        <v>83</v>
      </c>
      <c r="C134" s="167" t="s">
        <v>84</v>
      </c>
      <c r="D134" s="158" t="s">
        <v>30</v>
      </c>
      <c r="E134" s="3"/>
      <c r="F134" s="3"/>
      <c r="G134" s="159" t="str">
        <f>IFERROR(IF($C$14="IPCC AR5 (Fifth Assessment)",IF(E134="","",VLOOKUP(D134,GWP,2,FALSE)*E134),IF(E134="","",VLOOKUP(D134,GWP_2006,2,FALSE)*E134)),KCA_Energy14[[#This Row],[Base Year 
Estimates (kt)]])</f>
        <v/>
      </c>
      <c r="H134" s="160" t="str">
        <f>IFERROR((IF($C$14="IPCC AR5 (Fifth Assessment)",IF(F134="","",VLOOKUP(D134,GWP,2,FALSE)*F134),IF(F134="","",VLOOKUP(D134,GWP_2006,2,FALSE)*F134))),KCA_Energy14[[#This Row],[Current Year
Estimates (kt)]])</f>
        <v/>
      </c>
      <c r="I134" s="5"/>
      <c r="J134" s="5"/>
      <c r="K134" s="30"/>
      <c r="L134" s="244"/>
    </row>
    <row r="135" spans="1:12" ht="19.2" x14ac:dyDescent="0.3">
      <c r="A135" s="155" t="str">
        <f>IF(OR(KCA_Energy14[[#This Row],[Base Year 
Estimates (kt)]]="",KCA_Energy14[[#This Row],[Current Year
Estimates (kt)]]=""),"Entry Required","")</f>
        <v>Entry Required</v>
      </c>
      <c r="B135" s="170" t="s">
        <v>83</v>
      </c>
      <c r="C135" s="167" t="s">
        <v>84</v>
      </c>
      <c r="D135" s="158" t="s">
        <v>31</v>
      </c>
      <c r="E135" s="3"/>
      <c r="F135" s="3"/>
      <c r="G135" s="159" t="str">
        <f>IFERROR(IF($C$14="IPCC AR5 (Fifth Assessment)",IF(E135="","",VLOOKUP(D135,GWP,2,FALSE)*E135),IF(E135="","",VLOOKUP(D135,GWP_2006,2,FALSE)*E135)),KCA_Energy14[[#This Row],[Base Year 
Estimates (kt)]])</f>
        <v/>
      </c>
      <c r="H135" s="160" t="str">
        <f>IFERROR((IF($C$14="IPCC AR5 (Fifth Assessment)",IF(F135="","",VLOOKUP(D135,GWP,2,FALSE)*F135),IF(F135="","",VLOOKUP(D135,GWP_2006,2,FALSE)*F135))),KCA_Energy14[[#This Row],[Current Year
Estimates (kt)]])</f>
        <v/>
      </c>
      <c r="I135" s="5"/>
      <c r="J135" s="5"/>
      <c r="K135" s="30"/>
      <c r="L135" s="244"/>
    </row>
    <row r="136" spans="1:12" ht="19.2" x14ac:dyDescent="0.3">
      <c r="A136" s="155" t="str">
        <f>IF(OR(ISBLANK(KCA_Energy14[[#This Row],[Base Year 
Estimates (kt)]]),ISBLANK(KCA_Energy14[[#This Row],[Current Year
Estimates (kt)]])),"Entry Required","")</f>
        <v>Entry Required</v>
      </c>
      <c r="B136" s="168" t="s">
        <v>85</v>
      </c>
      <c r="C136" s="164" t="s">
        <v>86</v>
      </c>
      <c r="D136" s="163" t="s">
        <v>33</v>
      </c>
      <c r="E136" s="3"/>
      <c r="F136" s="3"/>
      <c r="G136" s="159" t="str">
        <f>IFERROR(IF($C$14="IPCC AR5 (Fifth Assessment)",IF(E136="","",VLOOKUP(D136,GWP,2,FALSE)*E136),IF(E136="","",VLOOKUP(D136,GWP_2006,2,FALSE)*E136)),KCA_Energy14[[#This Row],[Base Year 
Estimates (kt)]])</f>
        <v/>
      </c>
      <c r="H136" s="160" t="str">
        <f>IFERROR((IF($C$14="IPCC AR5 (Fifth Assessment)",IF(F136="","",VLOOKUP(D136,GWP,2,FALSE)*F136),IF(F136="","",VLOOKUP(D136,GWP_2006,2,FALSE)*F136))),KCA_Energy14[[#This Row],[Current Year
Estimates (kt)]])</f>
        <v/>
      </c>
      <c r="I136" s="5"/>
      <c r="J136" s="5"/>
      <c r="K136" s="30"/>
      <c r="L136" s="244"/>
    </row>
    <row r="137" spans="1:12" ht="19.2" x14ac:dyDescent="0.3">
      <c r="A137" s="155" t="str">
        <f>IF(OR(ISBLANK(KCA_Energy14[[#This Row],[Base Year 
Estimates (kt)]]),ISBLANK(KCA_Energy14[[#This Row],[Current Year
Estimates (kt)]])),"Entry Required","")</f>
        <v>Entry Required</v>
      </c>
      <c r="B137" s="168" t="s">
        <v>85</v>
      </c>
      <c r="C137" s="164" t="s">
        <v>87</v>
      </c>
      <c r="D137" s="163" t="s">
        <v>34</v>
      </c>
      <c r="E137" s="3"/>
      <c r="F137" s="3"/>
      <c r="G137" s="159" t="str">
        <f>IFERROR(IF($C$14="IPCC AR5 (Fifth Assessment)",IF(E137="","",VLOOKUP(D137,GWP,2,FALSE)*E137),IF(E137="","",VLOOKUP(D137,GWP_2006,2,FALSE)*E137)),KCA_Energy14[[#This Row],[Base Year 
Estimates (kt)]])</f>
        <v/>
      </c>
      <c r="H137" s="160" t="str">
        <f>IFERROR((IF($C$14="IPCC AR5 (Fifth Assessment)",IF(F137="","",VLOOKUP(D137,GWP,2,FALSE)*F137),IF(F137="","",VLOOKUP(D137,GWP_2006,2,FALSE)*F137))),KCA_Energy14[[#This Row],[Current Year
Estimates (kt)]])</f>
        <v/>
      </c>
      <c r="I137" s="5"/>
      <c r="J137" s="5"/>
      <c r="K137" s="30"/>
      <c r="L137" s="244"/>
    </row>
    <row r="138" spans="1:12" ht="19.2" x14ac:dyDescent="0.3">
      <c r="A138" s="155" t="str">
        <f>IF(OR(ISBLANK(KCA_Energy14[[#This Row],[Base Year 
Estimates (kt)]]),ISBLANK(KCA_Energy14[[#This Row],[Current Year
Estimates (kt)]])),"Entry Required","")</f>
        <v>Entry Required</v>
      </c>
      <c r="B138" s="168" t="s">
        <v>85</v>
      </c>
      <c r="C138" s="164" t="s">
        <v>87</v>
      </c>
      <c r="D138" s="173" t="s">
        <v>35</v>
      </c>
      <c r="E138" s="3"/>
      <c r="F138" s="3"/>
      <c r="G138" s="159" t="str">
        <f>IFERROR(IF($C$14="IPCC AR5 (Fifth Assessment)",IF(E138="","",VLOOKUP(D138,GWP,2,FALSE)*E138),IF(E138="","",VLOOKUP(D138,GWP_2006,2,FALSE)*E138)),KCA_Energy14[[#This Row],[Base Year 
Estimates (kt)]])</f>
        <v/>
      </c>
      <c r="H138" s="160" t="str">
        <f>IFERROR((IF($C$14="IPCC AR5 (Fifth Assessment)",IF(F138="","",VLOOKUP(D138,GWP,2,FALSE)*F138),IF(F138="","",VLOOKUP(D138,GWP_2006,2,FALSE)*F138))),KCA_Energy14[[#This Row],[Current Year
Estimates (kt)]])</f>
        <v/>
      </c>
      <c r="I138" s="5"/>
      <c r="J138" s="5"/>
      <c r="K138" s="30"/>
      <c r="L138" s="244"/>
    </row>
    <row r="139" spans="1:12" ht="19.2" x14ac:dyDescent="0.3">
      <c r="A139" s="155" t="str">
        <f>IF(OR(ISBLANK(KCA_Energy14[[#This Row],[Base Year 
Estimates (kt)]]),ISBLANK(KCA_Energy14[[#This Row],[Current Year
Estimates (kt)]])),"Entry Required","")</f>
        <v>Entry Required</v>
      </c>
      <c r="B139" s="168" t="s">
        <v>88</v>
      </c>
      <c r="C139" s="164" t="s">
        <v>89</v>
      </c>
      <c r="D139" s="163" t="s">
        <v>33</v>
      </c>
      <c r="E139" s="3"/>
      <c r="F139" s="3"/>
      <c r="G139" s="159" t="str">
        <f>IFERROR(IF($C$14="IPCC AR5 (Fifth Assessment)",IF(E139="","",VLOOKUP(D139,GWP,2,FALSE)*E139),IF(E139="","",VLOOKUP(D139,GWP_2006,2,FALSE)*E139)),KCA_Energy14[[#This Row],[Base Year 
Estimates (kt)]])</f>
        <v/>
      </c>
      <c r="H139" s="160" t="str">
        <f>IFERROR((IF($C$14="IPCC AR5 (Fifth Assessment)",IF(F139="","",VLOOKUP(D139,GWP,2,FALSE)*F139),IF(F139="","",VLOOKUP(D139,GWP_2006,2,FALSE)*F139))),KCA_Energy14[[#This Row],[Current Year
Estimates (kt)]])</f>
        <v/>
      </c>
      <c r="I139" s="5"/>
      <c r="J139" s="5"/>
      <c r="K139" s="30"/>
      <c r="L139" s="244"/>
    </row>
    <row r="140" spans="1:12" ht="19.2" x14ac:dyDescent="0.3">
      <c r="A140" s="155" t="str">
        <f>IF(OR(ISBLANK(KCA_Energy14[[#This Row],[Base Year 
Estimates (kt)]]),ISBLANK(KCA_Energy14[[#This Row],[Current Year
Estimates (kt)]])),"Entry Required","")</f>
        <v>Entry Required</v>
      </c>
      <c r="B140" s="168" t="s">
        <v>88</v>
      </c>
      <c r="C140" s="164" t="s">
        <v>89</v>
      </c>
      <c r="D140" s="163" t="s">
        <v>34</v>
      </c>
      <c r="E140" s="3"/>
      <c r="F140" s="3"/>
      <c r="G140" s="159" t="str">
        <f>IFERROR(IF($C$14="IPCC AR5 (Fifth Assessment)",IF(E140="","",VLOOKUP(D140,GWP,2,FALSE)*E140),IF(E140="","",VLOOKUP(D140,GWP_2006,2,FALSE)*E140)),KCA_Energy14[[#This Row],[Base Year 
Estimates (kt)]])</f>
        <v/>
      </c>
      <c r="H140" s="160" t="str">
        <f>IFERROR((IF($C$14="IPCC AR5 (Fifth Assessment)",IF(F140="","",VLOOKUP(D140,GWP,2,FALSE)*F140),IF(F140="","",VLOOKUP(D140,GWP_2006,2,FALSE)*F140))),KCA_Energy14[[#This Row],[Current Year
Estimates (kt)]])</f>
        <v/>
      </c>
      <c r="I140" s="5"/>
      <c r="J140" s="5"/>
      <c r="K140" s="30"/>
      <c r="L140" s="244"/>
    </row>
    <row r="141" spans="1:12" ht="19.2" x14ac:dyDescent="0.3">
      <c r="A141" s="155" t="str">
        <f>IF(OR(ISBLANK(KCA_Energy14[[#This Row],[Base Year 
Estimates (kt)]]),ISBLANK(KCA_Energy14[[#This Row],[Current Year
Estimates (kt)]])),"Entry Required","")</f>
        <v>Entry Required</v>
      </c>
      <c r="B141" s="168" t="s">
        <v>90</v>
      </c>
      <c r="C141" s="164" t="s">
        <v>91</v>
      </c>
      <c r="D141" s="163" t="s">
        <v>33</v>
      </c>
      <c r="E141" s="3"/>
      <c r="F141" s="3"/>
      <c r="G141" s="159" t="str">
        <f>IFERROR(IF($C$14="IPCC AR5 (Fifth Assessment)",IF(E141="","",VLOOKUP(D141,GWP,2,FALSE)*E141),IF(E141="","",VLOOKUP(D141,GWP_2006,2,FALSE)*E141)),KCA_Energy14[[#This Row],[Base Year 
Estimates (kt)]])</f>
        <v/>
      </c>
      <c r="H141" s="160" t="str">
        <f>IFERROR((IF($C$14="IPCC AR5 (Fifth Assessment)",IF(F141="","",VLOOKUP(D141,GWP,2,FALSE)*F141),IF(F141="","",VLOOKUP(D141,GWP_2006,2,FALSE)*F141))),KCA_Energy14[[#This Row],[Current Year
Estimates (kt)]])</f>
        <v/>
      </c>
      <c r="I141" s="5"/>
      <c r="J141" s="5"/>
      <c r="K141" s="30"/>
      <c r="L141" s="244"/>
    </row>
    <row r="142" spans="1:12" ht="19.2" x14ac:dyDescent="0.3">
      <c r="A142" s="155" t="str">
        <f>IF(OR(ISBLANK(KCA_Energy14[[#This Row],[Base Year 
Estimates (kt)]]),ISBLANK(KCA_Energy14[[#This Row],[Current Year
Estimates (kt)]])),"Entry Required","")</f>
        <v>Entry Required</v>
      </c>
      <c r="B142" s="168" t="s">
        <v>90</v>
      </c>
      <c r="C142" s="164" t="s">
        <v>91</v>
      </c>
      <c r="D142" s="163" t="s">
        <v>34</v>
      </c>
      <c r="E142" s="3"/>
      <c r="F142" s="3"/>
      <c r="G142" s="159" t="str">
        <f>IFERROR(IF($C$14="IPCC AR5 (Fifth Assessment)",IF(E142="","",VLOOKUP(D142,GWP,2,FALSE)*E142),IF(E142="","",VLOOKUP(D142,GWP_2006,2,FALSE)*E142)),KCA_Energy14[[#This Row],[Base Year 
Estimates (kt)]])</f>
        <v/>
      </c>
      <c r="H142" s="160" t="str">
        <f>IFERROR((IF($C$14="IPCC AR5 (Fifth Assessment)",IF(F142="","",VLOOKUP(D142,GWP,2,FALSE)*F142),IF(F142="","",VLOOKUP(D142,GWP_2006,2,FALSE)*F142))),KCA_Energy14[[#This Row],[Current Year
Estimates (kt)]])</f>
        <v/>
      </c>
      <c r="I142" s="5"/>
      <c r="J142" s="5"/>
      <c r="K142" s="30"/>
      <c r="L142" s="244"/>
    </row>
    <row r="143" spans="1:12" ht="19.2" x14ac:dyDescent="0.3">
      <c r="A143" s="155" t="str">
        <f>IF(OR(ISBLANK(KCA_Energy14[[#This Row],[Base Year 
Estimates (kt)]]),ISBLANK(KCA_Energy14[[#This Row],[Current Year
Estimates (kt)]])),"Entry Required","")</f>
        <v>Entry Required</v>
      </c>
      <c r="B143" s="168" t="s">
        <v>90</v>
      </c>
      <c r="C143" s="164" t="s">
        <v>91</v>
      </c>
      <c r="D143" s="163" t="s">
        <v>35</v>
      </c>
      <c r="E143" s="3"/>
      <c r="F143" s="3"/>
      <c r="G143" s="159" t="str">
        <f>IFERROR(IF($C$14="IPCC AR5 (Fifth Assessment)",IF(E143="","",VLOOKUP(D143,GWP,2,FALSE)*E143),IF(E143="","",VLOOKUP(D143,GWP_2006,2,FALSE)*E143)),KCA_Energy14[[#This Row],[Base Year 
Estimates (kt)]])</f>
        <v/>
      </c>
      <c r="H143" s="160" t="str">
        <f>IFERROR((IF($C$14="IPCC AR5 (Fifth Assessment)",IF(F143="","",VLOOKUP(D143,GWP,2,FALSE)*F143),IF(F143="","",VLOOKUP(D143,GWP_2006,2,FALSE)*F143))),KCA_Energy14[[#This Row],[Current Year
Estimates (kt)]])</f>
        <v/>
      </c>
      <c r="I143" s="5"/>
      <c r="J143" s="5"/>
      <c r="K143" s="30"/>
      <c r="L143" s="244"/>
    </row>
    <row r="144" spans="1:12" ht="19.2" x14ac:dyDescent="0.3">
      <c r="A144" s="155" t="str">
        <f>IF(OR(ISBLANK(KCA_Energy14[[#This Row],[Base Year 
Estimates (kt)]]),ISBLANK(KCA_Energy14[[#This Row],[Current Year
Estimates (kt)]])),"Entry Required","")</f>
        <v>Entry Required</v>
      </c>
      <c r="B144" s="168" t="s">
        <v>92</v>
      </c>
      <c r="C144" s="164" t="s">
        <v>93</v>
      </c>
      <c r="D144" s="163" t="s">
        <v>33</v>
      </c>
      <c r="E144" s="3"/>
      <c r="F144" s="3"/>
      <c r="G144" s="159" t="str">
        <f>IFERROR(IF($C$14="IPCC AR5 (Fifth Assessment)",IF(E144="","",VLOOKUP(D144,GWP,2,FALSE)*E144),IF(E144="","",VLOOKUP(D144,GWP_2006,2,FALSE)*E144)),KCA_Energy14[[#This Row],[Base Year 
Estimates (kt)]])</f>
        <v/>
      </c>
      <c r="H144" s="160" t="str">
        <f>IFERROR((IF($C$14="IPCC AR5 (Fifth Assessment)",IF(F144="","",VLOOKUP(D144,GWP,2,FALSE)*F144),IF(F144="","",VLOOKUP(D144,GWP_2006,2,FALSE)*F144))),KCA_Energy14[[#This Row],[Current Year
Estimates (kt)]])</f>
        <v/>
      </c>
      <c r="I144" s="5"/>
      <c r="J144" s="5"/>
      <c r="K144" s="30"/>
      <c r="L144" s="244"/>
    </row>
    <row r="145" spans="1:12" ht="19.2" x14ac:dyDescent="0.3">
      <c r="A145" s="155" t="str">
        <f>IF(OR(ISBLANK(KCA_Energy14[[#This Row],[Base Year 
Estimates (kt)]]),ISBLANK(KCA_Energy14[[#This Row],[Current Year
Estimates (kt)]])),"Entry Required","")</f>
        <v>Entry Required</v>
      </c>
      <c r="B145" s="168" t="s">
        <v>92</v>
      </c>
      <c r="C145" s="164" t="s">
        <v>93</v>
      </c>
      <c r="D145" s="163" t="s">
        <v>34</v>
      </c>
      <c r="E145" s="3"/>
      <c r="F145" s="3"/>
      <c r="G145" s="159" t="str">
        <f>IFERROR(IF($C$14="IPCC AR5 (Fifth Assessment)",IF(E145="","",VLOOKUP(D145,GWP,2,FALSE)*E145),IF(E145="","",VLOOKUP(D145,GWP_2006,2,FALSE)*E145)),KCA_Energy14[[#This Row],[Base Year 
Estimates (kt)]])</f>
        <v/>
      </c>
      <c r="H145" s="160" t="str">
        <f>IFERROR((IF($C$14="IPCC AR5 (Fifth Assessment)",IF(F145="","",VLOOKUP(D145,GWP,2,FALSE)*F145),IF(F145="","",VLOOKUP(D145,GWP_2006,2,FALSE)*F145))),KCA_Energy14[[#This Row],[Current Year
Estimates (kt)]])</f>
        <v/>
      </c>
      <c r="I145" s="5"/>
      <c r="J145" s="5"/>
      <c r="K145" s="30"/>
      <c r="L145" s="244"/>
    </row>
    <row r="146" spans="1:12" ht="19.2" x14ac:dyDescent="0.3">
      <c r="A146" s="155" t="str">
        <f>IF(OR(ISBLANK(KCA_Energy14[[#This Row],[Base Year 
Estimates (kt)]]),ISBLANK(KCA_Energy14[[#This Row],[Current Year
Estimates (kt)]])),"Entry Required","")</f>
        <v>Entry Required</v>
      </c>
      <c r="B146" s="168" t="s">
        <v>92</v>
      </c>
      <c r="C146" s="164" t="s">
        <v>93</v>
      </c>
      <c r="D146" s="163" t="s">
        <v>35</v>
      </c>
      <c r="E146" s="3"/>
      <c r="F146" s="3"/>
      <c r="G146" s="159" t="str">
        <f>IFERROR(IF($C$14="IPCC AR5 (Fifth Assessment)",IF(E146="","",VLOOKUP(D146,GWP,2,FALSE)*E146),IF(E146="","",VLOOKUP(D146,GWP_2006,2,FALSE)*E146)),KCA_Energy14[[#This Row],[Base Year 
Estimates (kt)]])</f>
        <v/>
      </c>
      <c r="H146" s="160" t="str">
        <f>IFERROR((IF($C$14="IPCC AR5 (Fifth Assessment)",IF(F146="","",VLOOKUP(D146,GWP,2,FALSE)*F146),IF(F146="","",VLOOKUP(D146,GWP_2006,2,FALSE)*F146))),KCA_Energy14[[#This Row],[Current Year
Estimates (kt)]])</f>
        <v/>
      </c>
      <c r="I146" s="5"/>
      <c r="J146" s="5"/>
      <c r="K146" s="30"/>
      <c r="L146" s="244"/>
    </row>
    <row r="147" spans="1:12" ht="19.2" x14ac:dyDescent="0.3">
      <c r="A147" s="155" t="str">
        <f>IF(OR(ISBLANK(KCA_Energy14[[#This Row],[Base Year 
Estimates (kt)]]),ISBLANK(KCA_Energy14[[#This Row],[Current Year
Estimates (kt)]])),"Entry Required","")</f>
        <v>Entry Required</v>
      </c>
      <c r="B147" s="170" t="s">
        <v>94</v>
      </c>
      <c r="C147" s="167" t="s">
        <v>95</v>
      </c>
      <c r="D147" s="174" t="s">
        <v>96</v>
      </c>
      <c r="E147" s="3"/>
      <c r="F147" s="3"/>
      <c r="G147" s="159" t="str">
        <f>IFERROR(IF($C$14="IPCC AR5 (Fifth Assessment)",IF(E147="","",VLOOKUP(D147,GWP,2,FALSE)*E147),IF(E147="","",VLOOKUP(D147,GWP_2006,2,FALSE)*E147)),KCA_Energy14[[#This Row],[Base Year 
Estimates (kt)]])</f>
        <v/>
      </c>
      <c r="H147" s="160" t="str">
        <f>IFERROR((IF($C$14="IPCC AR5 (Fifth Assessment)",IF(F147="","",VLOOKUP(D147,GWP,2,FALSE)*F147),IF(F147="","",VLOOKUP(D147,GWP_2006,2,FALSE)*F147))),KCA_Energy14[[#This Row],[Current Year
Estimates (kt)]])</f>
        <v/>
      </c>
      <c r="I147" s="14"/>
      <c r="J147" s="14"/>
      <c r="K147" s="30"/>
      <c r="L147" s="244"/>
    </row>
    <row r="148" spans="1:12" x14ac:dyDescent="0.3">
      <c r="A148" s="175"/>
      <c r="B148" s="176" t="s">
        <v>97</v>
      </c>
      <c r="C148" s="177"/>
      <c r="D148" s="178"/>
      <c r="E148" s="18"/>
      <c r="F148" s="18"/>
      <c r="G148" s="179"/>
      <c r="H148" s="180"/>
      <c r="I148" s="19"/>
      <c r="J148" s="20"/>
      <c r="K148" s="31"/>
      <c r="L148" s="253"/>
    </row>
    <row r="149" spans="1:12" x14ac:dyDescent="0.3">
      <c r="A149" s="181" t="str">
        <f>IF(OR(ISBLANK(KCA_Energy14[[#This Row],[Base Year 
Estimates (kt)]]),ISBLANK(KCA_Energy14[[#This Row],[Current Year
Estimates (kt)]])),"Entry Optional","")</f>
        <v>Entry Optional</v>
      </c>
      <c r="B149" s="233"/>
      <c r="C149" s="231"/>
      <c r="D149" s="234"/>
      <c r="E149" s="3"/>
      <c r="F149" s="3"/>
      <c r="G149" s="159"/>
      <c r="H149" s="160" t="str">
        <f>IFERROR((IF($C$14="IPCC AR5 (Fifth Assessment)",IF(F149="","",VLOOKUP(D149,GWP,2,FALSE)*F149),IF(F149="","",VLOOKUP(D149,GWP_2006,2,FALSE)*F149))),KCA_Energy14[[#This Row],[Current Year
Estimates (kt)]])</f>
        <v/>
      </c>
      <c r="I149" s="4"/>
      <c r="J149" s="5"/>
      <c r="K149" s="30"/>
      <c r="L149" s="244"/>
    </row>
    <row r="150" spans="1:12" x14ac:dyDescent="0.3">
      <c r="A150" s="181" t="str">
        <f>IF(OR(ISBLANK(KCA_Energy14[[#This Row],[Base Year 
Estimates (kt)]]),ISBLANK(KCA_Energy14[[#This Row],[Current Year
Estimates (kt)]])),"Entry Optional","")</f>
        <v>Entry Optional</v>
      </c>
      <c r="B150" s="233"/>
      <c r="C150" s="231"/>
      <c r="D150" s="234"/>
      <c r="E150" s="3"/>
      <c r="F150" s="3"/>
      <c r="G150" s="159"/>
      <c r="H150" s="160" t="str">
        <f>IFERROR((IF($C$14="IPCC AR5 (Fifth Assessment)",IF(F150="","",VLOOKUP(D150,GWP,2,FALSE)*F150),IF(F150="","",VLOOKUP(D150,GWP_2006,2,FALSE)*F150))),KCA_Energy14[[#This Row],[Current Year
Estimates (kt)]])</f>
        <v/>
      </c>
      <c r="I150" s="4"/>
      <c r="J150" s="5"/>
      <c r="K150" s="30"/>
      <c r="L150" s="244"/>
    </row>
    <row r="151" spans="1:12" x14ac:dyDescent="0.3">
      <c r="A151" s="181" t="str">
        <f>IF(OR(ISBLANK(KCA_Energy14[[#This Row],[Base Year 
Estimates (kt)]]),ISBLANK(KCA_Energy14[[#This Row],[Current Year
Estimates (kt)]])),"Entry Optional","")</f>
        <v>Entry Optional</v>
      </c>
      <c r="B151" s="233"/>
      <c r="C151" s="231"/>
      <c r="D151" s="235"/>
      <c r="E151" s="3"/>
      <c r="F151" s="3"/>
      <c r="G151" s="159"/>
      <c r="H151" s="160" t="str">
        <f>IFERROR((IF($C$14="IPCC AR5 (Fifth Assessment)",IF(F151="","",VLOOKUP(D151,GWP,2,FALSE)*F151),IF(F151="","",VLOOKUP(D151,GWP_2006,2,FALSE)*F151))),KCA_Energy14[[#This Row],[Current Year
Estimates (kt)]])</f>
        <v/>
      </c>
      <c r="I151" s="4"/>
      <c r="J151" s="5"/>
      <c r="K151" s="30"/>
      <c r="L151" s="244"/>
    </row>
    <row r="152" spans="1:12" x14ac:dyDescent="0.3">
      <c r="A152" s="181" t="str">
        <f>IF(OR(ISBLANK(KCA_Energy14[[#This Row],[Base Year 
Estimates (kt)]]),ISBLANK(KCA_Energy14[[#This Row],[Current Year
Estimates (kt)]])),"Entry Optional","")</f>
        <v>Entry Optional</v>
      </c>
      <c r="B152" s="233"/>
      <c r="C152" s="231"/>
      <c r="D152" s="234"/>
      <c r="E152" s="3"/>
      <c r="F152" s="3"/>
      <c r="G152" s="159"/>
      <c r="H152" s="160" t="str">
        <f>IFERROR((IF($C$14="IPCC AR5 (Fifth Assessment)",IF(F152="","",VLOOKUP(D152,GWP,2,FALSE)*F152),IF(F152="","",VLOOKUP(D152,GWP_2006,2,FALSE)*F152))),KCA_Energy14[[#This Row],[Current Year
Estimates (kt)]])</f>
        <v/>
      </c>
      <c r="I152" s="4"/>
      <c r="J152" s="5"/>
      <c r="K152" s="30"/>
      <c r="L152" s="244"/>
    </row>
    <row r="153" spans="1:12" x14ac:dyDescent="0.3">
      <c r="A153" s="181" t="str">
        <f>IF(OR(ISBLANK(KCA_Energy14[[#This Row],[Base Year 
Estimates (kt)]]),ISBLANK(KCA_Energy14[[#This Row],[Current Year
Estimates (kt)]])),"Entry Optional","")</f>
        <v>Entry Optional</v>
      </c>
      <c r="B153" s="233"/>
      <c r="C153" s="231"/>
      <c r="D153" s="234"/>
      <c r="E153" s="3"/>
      <c r="F153" s="3"/>
      <c r="G153" s="159"/>
      <c r="H153" s="160" t="str">
        <f>IFERROR((IF($C$14="IPCC AR5 (Fifth Assessment)",IF(F153="","",VLOOKUP(D153,GWP,2,FALSE)*F153),IF(F153="","",VLOOKUP(D153,GWP_2006,2,FALSE)*F153))),KCA_Energy14[[#This Row],[Current Year
Estimates (kt)]])</f>
        <v/>
      </c>
      <c r="I153" s="4"/>
      <c r="J153" s="5"/>
      <c r="K153" s="30"/>
      <c r="L153" s="244"/>
    </row>
    <row r="154" spans="1:12" x14ac:dyDescent="0.3">
      <c r="A154" s="181" t="str">
        <f>IF(OR(ISBLANK(KCA_Energy14[[#This Row],[Base Year 
Estimates (kt)]]),ISBLANK(KCA_Energy14[[#This Row],[Current Year
Estimates (kt)]])),"Entry Optional","")</f>
        <v>Entry Optional</v>
      </c>
      <c r="B154" s="233"/>
      <c r="C154" s="231"/>
      <c r="D154" s="234"/>
      <c r="E154" s="3"/>
      <c r="F154" s="3"/>
      <c r="G154" s="159"/>
      <c r="H154" s="160" t="str">
        <f>IFERROR((IF($C$14="IPCC AR5 (Fifth Assessment)",IF(F154="","",VLOOKUP(D154,GWP,2,FALSE)*F154),IF(F154="","",VLOOKUP(D154,GWP_2006,2,FALSE)*F154))),KCA_Energy14[[#This Row],[Current Year
Estimates (kt)]])</f>
        <v/>
      </c>
      <c r="I154" s="4"/>
      <c r="J154" s="5"/>
      <c r="K154" s="30"/>
      <c r="L154" s="244"/>
    </row>
    <row r="155" spans="1:12" x14ac:dyDescent="0.3">
      <c r="A155" s="181" t="str">
        <f>IF(OR(ISBLANK(KCA_Energy14[[#This Row],[Base Year 
Estimates (kt)]]),ISBLANK(KCA_Energy14[[#This Row],[Current Year
Estimates (kt)]])),"Entry Optional","")</f>
        <v>Entry Optional</v>
      </c>
      <c r="B155" s="233"/>
      <c r="C155" s="231"/>
      <c r="D155" s="234"/>
      <c r="E155" s="3"/>
      <c r="F155" s="3"/>
      <c r="G155" s="159"/>
      <c r="H155" s="160" t="str">
        <f>IFERROR((IF($C$14="IPCC AR5 (Fifth Assessment)",IF(F155="","",VLOOKUP(D155,GWP,2,FALSE)*F155),IF(F155="","",VLOOKUP(D155,GWP_2006,2,FALSE)*F155))),KCA_Energy14[[#This Row],[Current Year
Estimates (kt)]])</f>
        <v/>
      </c>
      <c r="I155" s="4"/>
      <c r="J155" s="5"/>
      <c r="K155" s="30"/>
      <c r="L155" s="244"/>
    </row>
    <row r="156" spans="1:12" x14ac:dyDescent="0.3">
      <c r="A156" s="181" t="str">
        <f>IF(OR(ISBLANK(KCA_Energy14[[#This Row],[Base Year 
Estimates (kt)]]),ISBLANK(KCA_Energy14[[#This Row],[Current Year
Estimates (kt)]])),"Entry Optional","")</f>
        <v>Entry Optional</v>
      </c>
      <c r="B156" s="233"/>
      <c r="C156" s="231"/>
      <c r="D156" s="234"/>
      <c r="E156" s="3"/>
      <c r="F156" s="3"/>
      <c r="G156" s="159"/>
      <c r="H156" s="160" t="str">
        <f>IFERROR((IF($C$14="IPCC AR5 (Fifth Assessment)",IF(F156="","",VLOOKUP(D156,GWP,2,FALSE)*F156),IF(F156="","",VLOOKUP(D156,GWP_2006,2,FALSE)*F156))),KCA_Energy14[[#This Row],[Current Year
Estimates (kt)]])</f>
        <v/>
      </c>
      <c r="I156" s="4"/>
      <c r="J156" s="5"/>
      <c r="K156" s="30"/>
      <c r="L156" s="244"/>
    </row>
    <row r="157" spans="1:12" x14ac:dyDescent="0.3">
      <c r="A157" s="181" t="str">
        <f>IF(OR(ISBLANK(KCA_Energy14[[#This Row],[Base Year 
Estimates (kt)]]),ISBLANK(KCA_Energy14[[#This Row],[Current Year
Estimates (kt)]])),"Entry Optional","")</f>
        <v>Entry Optional</v>
      </c>
      <c r="B157" s="233"/>
      <c r="C157" s="231"/>
      <c r="D157" s="234"/>
      <c r="E157" s="3"/>
      <c r="F157" s="3"/>
      <c r="G157" s="159"/>
      <c r="H157" s="160" t="str">
        <f>IFERROR((IF($C$14="IPCC AR5 (Fifth Assessment)",IF(F157="","",VLOOKUP(D157,GWP,2,FALSE)*F157),IF(F157="","",VLOOKUP(D157,GWP_2006,2,FALSE)*F157))),KCA_Energy14[[#This Row],[Current Year
Estimates (kt)]])</f>
        <v/>
      </c>
      <c r="I157" s="4"/>
      <c r="J157" s="5"/>
      <c r="K157" s="30"/>
      <c r="L157" s="244"/>
    </row>
    <row r="158" spans="1:12" x14ac:dyDescent="0.3">
      <c r="A158" s="181" t="str">
        <f>IF(OR(ISBLANK(KCA_Energy14[[#This Row],[Base Year 
Estimates (kt)]]),ISBLANK(KCA_Energy14[[#This Row],[Current Year
Estimates (kt)]])),"Entry Optional","")</f>
        <v>Entry Optional</v>
      </c>
      <c r="B158" s="233"/>
      <c r="C158" s="231"/>
      <c r="D158" s="234"/>
      <c r="E158" s="3"/>
      <c r="F158" s="3"/>
      <c r="G158" s="159"/>
      <c r="H158" s="160" t="str">
        <f>IFERROR((IF($C$14="IPCC AR5 (Fifth Assessment)",IF(F158="","",VLOOKUP(D158,GWP,2,FALSE)*F158),IF(F158="","",VLOOKUP(D158,GWP_2006,2,FALSE)*F158))),KCA_Energy14[[#This Row],[Current Year
Estimates (kt)]])</f>
        <v/>
      </c>
      <c r="I158" s="4"/>
      <c r="J158" s="5"/>
      <c r="K158" s="30"/>
      <c r="L158" s="244"/>
    </row>
    <row r="159" spans="1:12" x14ac:dyDescent="0.3">
      <c r="A159" s="181" t="str">
        <f>IF(OR(ISBLANK(KCA_Energy14[[#This Row],[Base Year 
Estimates (kt)]]),ISBLANK(KCA_Energy14[[#This Row],[Current Year
Estimates (kt)]])),"Entry Optional","")</f>
        <v>Entry Optional</v>
      </c>
      <c r="B159" s="233"/>
      <c r="C159" s="231"/>
      <c r="D159" s="232"/>
      <c r="E159" s="3"/>
      <c r="F159" s="3"/>
      <c r="G159" s="159"/>
      <c r="H159" s="160" t="str">
        <f>IFERROR((IF($C$14="IPCC AR5 (Fifth Assessment)",IF(F159="","",VLOOKUP(D159,GWP,2,FALSE)*F159),IF(F159="","",VLOOKUP(D159,GWP_2006,2,FALSE)*F159))),KCA_Energy14[[#This Row],[Current Year
Estimates (kt)]])</f>
        <v/>
      </c>
      <c r="I159" s="4"/>
      <c r="J159" s="5"/>
      <c r="K159" s="30"/>
      <c r="L159" s="244"/>
    </row>
    <row r="160" spans="1:12" x14ac:dyDescent="0.3">
      <c r="A160" s="181" t="str">
        <f>IF(OR(ISBLANK(KCA_Energy14[[#This Row],[Base Year 
Estimates (kt)]]),ISBLANK(KCA_Energy14[[#This Row],[Current Year
Estimates (kt)]])),"Entry Optional","")</f>
        <v>Entry Optional</v>
      </c>
      <c r="B160" s="233"/>
      <c r="C160" s="231"/>
      <c r="D160" s="232"/>
      <c r="E160" s="3"/>
      <c r="F160" s="3"/>
      <c r="G160" s="159"/>
      <c r="H160" s="160" t="str">
        <f>IFERROR((IF($C$14="IPCC AR5 (Fifth Assessment)",IF(F160="","",VLOOKUP(D160,GWP,2,FALSE)*F160),IF(F160="","",VLOOKUP(D160,GWP_2006,2,FALSE)*F160))),KCA_Energy14[[#This Row],[Current Year
Estimates (kt)]])</f>
        <v/>
      </c>
      <c r="I160" s="4"/>
      <c r="J160" s="5"/>
      <c r="K160" s="30"/>
      <c r="L160" s="244"/>
    </row>
    <row r="161" spans="1:12" x14ac:dyDescent="0.3">
      <c r="A161" s="181" t="str">
        <f>IF(OR(ISBLANK(KCA_Energy14[[#This Row],[Base Year 
Estimates (kt)]]),ISBLANK(KCA_Energy14[[#This Row],[Current Year
Estimates (kt)]])),"Entry Optional","")</f>
        <v>Entry Optional</v>
      </c>
      <c r="B161" s="233"/>
      <c r="C161" s="231"/>
      <c r="D161" s="232"/>
      <c r="E161" s="3"/>
      <c r="F161" s="3"/>
      <c r="G161" s="159"/>
      <c r="H161" s="160" t="str">
        <f>IFERROR((IF($C$14="IPCC AR5 (Fifth Assessment)",IF(F161="","",VLOOKUP(D161,GWP,2,FALSE)*F161),IF(F161="","",VLOOKUP(D161,GWP_2006,2,FALSE)*F161))),KCA_Energy14[[#This Row],[Current Year
Estimates (kt)]])</f>
        <v/>
      </c>
      <c r="I161" s="4"/>
      <c r="J161" s="5"/>
      <c r="K161" s="30"/>
      <c r="L161" s="244"/>
    </row>
    <row r="162" spans="1:12" x14ac:dyDescent="0.3">
      <c r="A162" s="181" t="str">
        <f>IF(OR(ISBLANK(KCA_Energy14[[#This Row],[Base Year 
Estimates (kt)]]),ISBLANK(KCA_Energy14[[#This Row],[Current Year
Estimates (kt)]])),"Entry Optional","")</f>
        <v>Entry Optional</v>
      </c>
      <c r="B162" s="233"/>
      <c r="C162" s="231"/>
      <c r="D162" s="232"/>
      <c r="E162" s="3"/>
      <c r="F162" s="3"/>
      <c r="G162" s="159"/>
      <c r="H162" s="160" t="str">
        <f>IFERROR((IF($C$14="IPCC AR5 (Fifth Assessment)",IF(F162="","",VLOOKUP(D162,GWP,2,FALSE)*F162),IF(F162="","",VLOOKUP(D162,GWP_2006,2,FALSE)*F162))),KCA_Energy14[[#This Row],[Current Year
Estimates (kt)]])</f>
        <v/>
      </c>
      <c r="I162" s="4"/>
      <c r="J162" s="5"/>
      <c r="K162" s="30"/>
      <c r="L162" s="244"/>
    </row>
    <row r="163" spans="1:12" x14ac:dyDescent="0.3">
      <c r="A163" s="181" t="str">
        <f>IF(OR(ISBLANK(KCA_Energy14[[#This Row],[Base Year 
Estimates (kt)]]),ISBLANK(KCA_Energy14[[#This Row],[Current Year
Estimates (kt)]])),"Entry Optional","")</f>
        <v>Entry Optional</v>
      </c>
      <c r="B163" s="233"/>
      <c r="C163" s="231"/>
      <c r="D163" s="232"/>
      <c r="E163" s="3"/>
      <c r="F163" s="3"/>
      <c r="G163" s="159"/>
      <c r="H163" s="160" t="str">
        <f>IFERROR((IF($C$14="IPCC AR5 (Fifth Assessment)",IF(F163="","",VLOOKUP(D163,GWP,2,FALSE)*F163),IF(F163="","",VLOOKUP(D163,GWP_2006,2,FALSE)*F163))),KCA_Energy14[[#This Row],[Current Year
Estimates (kt)]])</f>
        <v/>
      </c>
      <c r="I163" s="4"/>
      <c r="J163" s="5"/>
      <c r="K163" s="30"/>
      <c r="L163" s="244"/>
    </row>
    <row r="164" spans="1:12" x14ac:dyDescent="0.3">
      <c r="A164" s="181" t="str">
        <f>IF(OR(ISBLANK(KCA_Energy14[[#This Row],[Base Year 
Estimates (kt)]]),ISBLANK(KCA_Energy14[[#This Row],[Current Year
Estimates (kt)]])),"Entry Optional","")</f>
        <v>Entry Optional</v>
      </c>
      <c r="B164" s="233"/>
      <c r="C164" s="231"/>
      <c r="D164" s="232"/>
      <c r="E164" s="3"/>
      <c r="F164" s="3"/>
      <c r="G164" s="159"/>
      <c r="H164" s="160" t="str">
        <f>IFERROR((IF($C$14="IPCC AR5 (Fifth Assessment)",IF(F164="","",VLOOKUP(D164,GWP,2,FALSE)*F164),IF(F164="","",VLOOKUP(D164,GWP_2006,2,FALSE)*F164))),KCA_Energy14[[#This Row],[Current Year
Estimates (kt)]])</f>
        <v/>
      </c>
      <c r="I164" s="4"/>
      <c r="J164" s="5"/>
      <c r="K164" s="30"/>
      <c r="L164" s="244"/>
    </row>
    <row r="165" spans="1:12" x14ac:dyDescent="0.3">
      <c r="A165" s="181" t="str">
        <f>IF(OR(ISBLANK(KCA_Energy14[[#This Row],[Base Year 
Estimates (kt)]]),ISBLANK(KCA_Energy14[[#This Row],[Current Year
Estimates (kt)]])),"Entry Optional","")</f>
        <v>Entry Optional</v>
      </c>
      <c r="B165" s="233"/>
      <c r="C165" s="231"/>
      <c r="D165" s="232"/>
      <c r="E165" s="3"/>
      <c r="F165" s="3"/>
      <c r="G165" s="159"/>
      <c r="H165" s="160" t="str">
        <f>IFERROR((IF($C$14="IPCC AR5 (Fifth Assessment)",IF(F165="","",VLOOKUP(D165,GWP,2,FALSE)*F165),IF(F165="","",VLOOKUP(D165,GWP_2006,2,FALSE)*F165))),KCA_Energy14[[#This Row],[Current Year
Estimates (kt)]])</f>
        <v/>
      </c>
      <c r="I165" s="4"/>
      <c r="J165" s="5"/>
      <c r="K165" s="30"/>
      <c r="L165" s="244"/>
    </row>
    <row r="166" spans="1:12" x14ac:dyDescent="0.3">
      <c r="A166" s="181" t="str">
        <f>IF(OR(ISBLANK(KCA_Energy14[[#This Row],[Base Year 
Estimates (kt)]]),ISBLANK(KCA_Energy14[[#This Row],[Current Year
Estimates (kt)]])),"Entry Optional","")</f>
        <v>Entry Optional</v>
      </c>
      <c r="B166" s="233"/>
      <c r="C166" s="231"/>
      <c r="D166" s="232"/>
      <c r="E166" s="3"/>
      <c r="F166" s="3"/>
      <c r="G166" s="159"/>
      <c r="H166" s="160" t="str">
        <f>IFERROR((IF($C$14="IPCC AR5 (Fifth Assessment)",IF(F166="","",VLOOKUP(D166,GWP,2,FALSE)*F166),IF(F166="","",VLOOKUP(D166,GWP_2006,2,FALSE)*F166))),KCA_Energy14[[#This Row],[Current Year
Estimates (kt)]])</f>
        <v/>
      </c>
      <c r="I166" s="4"/>
      <c r="J166" s="5"/>
      <c r="K166" s="30"/>
      <c r="L166" s="244"/>
    </row>
    <row r="167" spans="1:12" x14ac:dyDescent="0.3">
      <c r="A167" s="181" t="str">
        <f>IF(OR(ISBLANK(KCA_Energy14[[#This Row],[Base Year 
Estimates (kt)]]),ISBLANK(KCA_Energy14[[#This Row],[Current Year
Estimates (kt)]])),"Entry Optional","")</f>
        <v>Entry Optional</v>
      </c>
      <c r="B167" s="233"/>
      <c r="C167" s="231"/>
      <c r="D167" s="232"/>
      <c r="E167" s="3"/>
      <c r="F167" s="3"/>
      <c r="G167" s="159"/>
      <c r="H167" s="160" t="str">
        <f>IFERROR((IF($C$14="IPCC AR5 (Fifth Assessment)",IF(F167="","",VLOOKUP(D167,GWP,2,FALSE)*F167),IF(F167="","",VLOOKUP(D167,GWP_2006,2,FALSE)*F167))),KCA_Energy14[[#This Row],[Current Year
Estimates (kt)]])</f>
        <v/>
      </c>
      <c r="I167" s="4"/>
      <c r="J167" s="5"/>
      <c r="K167" s="30"/>
      <c r="L167" s="244"/>
    </row>
    <row r="168" spans="1:12" x14ac:dyDescent="0.3">
      <c r="A168" s="181" t="str">
        <f>IF(OR(ISBLANK(KCA_Energy14[[#This Row],[Base Year 
Estimates (kt)]]),ISBLANK(KCA_Energy14[[#This Row],[Current Year
Estimates (kt)]])),"Entry Optional","")</f>
        <v>Entry Optional</v>
      </c>
      <c r="B168" s="233"/>
      <c r="C168" s="231"/>
      <c r="D168" s="232"/>
      <c r="E168" s="3"/>
      <c r="F168" s="3"/>
      <c r="G168" s="159"/>
      <c r="H168" s="160" t="str">
        <f>IFERROR((IF($C$14="IPCC AR5 (Fifth Assessment)",IF(F168="","",VLOOKUP(D168,GWP,2,FALSE)*F168),IF(F168="","",VLOOKUP(D168,GWP_2006,2,FALSE)*F168))),KCA_Energy14[[#This Row],[Current Year
Estimates (kt)]])</f>
        <v/>
      </c>
      <c r="I168" s="4"/>
      <c r="J168" s="5"/>
      <c r="K168" s="30"/>
      <c r="L168" s="254"/>
    </row>
    <row r="169" spans="1:12" x14ac:dyDescent="0.3">
      <c r="A169" s="181" t="str">
        <f>IF(OR(ISBLANK(KCA_Energy14[[#This Row],[Base Year 
Estimates (kt)]]),ISBLANK(KCA_Energy14[[#This Row],[Current Year
Estimates (kt)]])),"Entry Optional","")</f>
        <v>Entry Optional</v>
      </c>
      <c r="B169" s="233"/>
      <c r="C169" s="231"/>
      <c r="D169" s="234"/>
      <c r="E169" s="3"/>
      <c r="F169" s="3"/>
      <c r="G169" s="159"/>
      <c r="H169" s="160" t="str">
        <f>IFERROR((IF($C$14="IPCC AR5 (Fifth Assessment)",IF(F169="","",VLOOKUP(D169,GWP,2,FALSE)*F169),IF(F169="","",VLOOKUP(D169,GWP_2006,2,FALSE)*F169))),KCA_Energy14[[#This Row],[Current Year
Estimates (kt)]])</f>
        <v/>
      </c>
      <c r="I169" s="4"/>
      <c r="J169" s="5"/>
      <c r="K169" s="30"/>
      <c r="L169" s="242"/>
    </row>
    <row r="170" spans="1:12" x14ac:dyDescent="0.3">
      <c r="A170" s="181" t="str">
        <f>IF(OR(ISBLANK(KCA_Energy14[[#This Row],[Base Year 
Estimates (kt)]]),ISBLANK(KCA_Energy14[[#This Row],[Current Year
Estimates (kt)]])),"Entry Optional","")</f>
        <v>Entry Optional</v>
      </c>
      <c r="B170" s="233"/>
      <c r="C170" s="231"/>
      <c r="D170" s="234"/>
      <c r="E170" s="3"/>
      <c r="F170" s="3"/>
      <c r="G170" s="159"/>
      <c r="H170" s="160" t="str">
        <f>IFERROR((IF($C$14="IPCC AR5 (Fifth Assessment)",IF(F170="","",VLOOKUP(D170,GWP,2,FALSE)*F170),IF(F170="","",VLOOKUP(D170,GWP_2006,2,FALSE)*F170))),KCA_Energy14[[#This Row],[Current Year
Estimates (kt)]])</f>
        <v/>
      </c>
      <c r="I170" s="4"/>
      <c r="J170" s="5"/>
      <c r="K170" s="30"/>
      <c r="L170" s="242"/>
    </row>
    <row r="171" spans="1:12" x14ac:dyDescent="0.3">
      <c r="A171" s="181" t="str">
        <f>IF(OR(ISBLANK(KCA_Energy14[[#This Row],[Base Year 
Estimates (kt)]]),ISBLANK(KCA_Energy14[[#This Row],[Current Year
Estimates (kt)]])),"Entry Optional","")</f>
        <v>Entry Optional</v>
      </c>
      <c r="B171" s="233"/>
      <c r="C171" s="231"/>
      <c r="D171" s="235"/>
      <c r="E171" s="3"/>
      <c r="F171" s="3"/>
      <c r="G171" s="159"/>
      <c r="H171" s="160" t="str">
        <f>IFERROR((IF($C$14="IPCC AR5 (Fifth Assessment)",IF(F171="","",VLOOKUP(D171,GWP,2,FALSE)*F171),IF(F171="","",VLOOKUP(D171,GWP_2006,2,FALSE)*F171))),KCA_Energy14[[#This Row],[Current Year
Estimates (kt)]])</f>
        <v/>
      </c>
      <c r="I171" s="4"/>
      <c r="J171" s="5"/>
      <c r="K171" s="30"/>
      <c r="L171" s="243"/>
    </row>
    <row r="172" spans="1:12" x14ac:dyDescent="0.3">
      <c r="A172" s="181" t="str">
        <f>IF(OR(ISBLANK(KCA_Energy14[[#This Row],[Base Year 
Estimates (kt)]]),ISBLANK(KCA_Energy14[[#This Row],[Current Year
Estimates (kt)]])),"Entry Optional","")</f>
        <v>Entry Optional</v>
      </c>
      <c r="B172" s="233"/>
      <c r="C172" s="231"/>
      <c r="D172" s="234"/>
      <c r="E172" s="3"/>
      <c r="F172" s="3"/>
      <c r="G172" s="159"/>
      <c r="H172" s="160" t="str">
        <f>IFERROR((IF($C$14="IPCC AR5 (Fifth Assessment)",IF(F172="","",VLOOKUP(D172,GWP,2,FALSE)*F172),IF(F172="","",VLOOKUP(D172,GWP_2006,2,FALSE)*F172))),KCA_Energy14[[#This Row],[Current Year
Estimates (kt)]])</f>
        <v/>
      </c>
      <c r="I172" s="4"/>
      <c r="J172" s="5"/>
      <c r="K172" s="30"/>
      <c r="L172" s="242"/>
    </row>
    <row r="173" spans="1:12" x14ac:dyDescent="0.3">
      <c r="A173" s="181" t="str">
        <f>IF(OR(ISBLANK(KCA_Energy14[[#This Row],[Base Year 
Estimates (kt)]]),ISBLANK(KCA_Energy14[[#This Row],[Current Year
Estimates (kt)]])),"Entry Optional","")</f>
        <v>Entry Optional</v>
      </c>
      <c r="B173" s="233"/>
      <c r="C173" s="231"/>
      <c r="D173" s="234"/>
      <c r="E173" s="3"/>
      <c r="F173" s="3"/>
      <c r="G173" s="159"/>
      <c r="H173" s="160" t="str">
        <f>IFERROR((IF($C$14="IPCC AR5 (Fifth Assessment)",IF(F173="","",VLOOKUP(D173,GWP,2,FALSE)*F173),IF(F173="","",VLOOKUP(D173,GWP_2006,2,FALSE)*F173))),KCA_Energy14[[#This Row],[Current Year
Estimates (kt)]])</f>
        <v/>
      </c>
      <c r="I173" s="4"/>
      <c r="J173" s="5"/>
      <c r="K173" s="30"/>
      <c r="L173" s="242"/>
    </row>
    <row r="174" spans="1:12" x14ac:dyDescent="0.3">
      <c r="A174" s="181" t="str">
        <f>IF(OR(ISBLANK(KCA_Energy14[[#This Row],[Base Year 
Estimates (kt)]]),ISBLANK(KCA_Energy14[[#This Row],[Current Year
Estimates (kt)]])),"Entry Optional","")</f>
        <v>Entry Optional</v>
      </c>
      <c r="B174" s="233"/>
      <c r="C174" s="231"/>
      <c r="D174" s="234"/>
      <c r="E174" s="3"/>
      <c r="F174" s="3"/>
      <c r="G174" s="159"/>
      <c r="H174" s="160" t="str">
        <f>IFERROR((IF($C$14="IPCC AR5 (Fifth Assessment)",IF(F174="","",VLOOKUP(D174,GWP,2,FALSE)*F174),IF(F174="","",VLOOKUP(D174,GWP_2006,2,FALSE)*F174))),KCA_Energy14[[#This Row],[Current Year
Estimates (kt)]])</f>
        <v/>
      </c>
      <c r="I174" s="4"/>
      <c r="J174" s="5"/>
      <c r="K174" s="30"/>
      <c r="L174" s="242"/>
    </row>
    <row r="175" spans="1:12" x14ac:dyDescent="0.3">
      <c r="A175" s="181" t="str">
        <f>IF(OR(ISBLANK(KCA_Energy14[[#This Row],[Base Year 
Estimates (kt)]]),ISBLANK(KCA_Energy14[[#This Row],[Current Year
Estimates (kt)]])),"Entry Optional","")</f>
        <v>Entry Optional</v>
      </c>
      <c r="B175" s="233"/>
      <c r="C175" s="231"/>
      <c r="D175" s="234"/>
      <c r="E175" s="3"/>
      <c r="F175" s="3"/>
      <c r="G175" s="159"/>
      <c r="H175" s="160" t="str">
        <f>IFERROR((IF($C$14="IPCC AR5 (Fifth Assessment)",IF(F175="","",VLOOKUP(D175,GWP,2,FALSE)*F175),IF(F175="","",VLOOKUP(D175,GWP_2006,2,FALSE)*F175))),KCA_Energy14[[#This Row],[Current Year
Estimates (kt)]])</f>
        <v/>
      </c>
      <c r="I175" s="4"/>
      <c r="J175" s="5"/>
      <c r="K175" s="30"/>
      <c r="L175" s="242"/>
    </row>
    <row r="176" spans="1:12" x14ac:dyDescent="0.3">
      <c r="A176" s="181" t="str">
        <f>IF(OR(ISBLANK(KCA_Energy14[[#This Row],[Base Year 
Estimates (kt)]]),ISBLANK(KCA_Energy14[[#This Row],[Current Year
Estimates (kt)]])),"Entry Optional","")</f>
        <v>Entry Optional</v>
      </c>
      <c r="B176" s="233"/>
      <c r="C176" s="231"/>
      <c r="D176" s="234"/>
      <c r="E176" s="3"/>
      <c r="F176" s="3"/>
      <c r="G176" s="159"/>
      <c r="H176" s="160" t="str">
        <f>IFERROR((IF($C$14="IPCC AR5 (Fifth Assessment)",IF(F176="","",VLOOKUP(D176,GWP,2,FALSE)*F176),IF(F176="","",VLOOKUP(D176,GWP_2006,2,FALSE)*F176))),KCA_Energy14[[#This Row],[Current Year
Estimates (kt)]])</f>
        <v/>
      </c>
      <c r="I176" s="4"/>
      <c r="J176" s="5"/>
      <c r="K176" s="30"/>
      <c r="L176" s="242"/>
    </row>
    <row r="177" spans="1:12" x14ac:dyDescent="0.3">
      <c r="A177" s="181" t="str">
        <f>IF(OR(ISBLANK(KCA_Energy14[[#This Row],[Base Year 
Estimates (kt)]]),ISBLANK(KCA_Energy14[[#This Row],[Current Year
Estimates (kt)]])),"Entry Optional","")</f>
        <v>Entry Optional</v>
      </c>
      <c r="B177" s="233"/>
      <c r="C177" s="231"/>
      <c r="D177" s="234"/>
      <c r="E177" s="3"/>
      <c r="F177" s="3"/>
      <c r="G177" s="159"/>
      <c r="H177" s="160" t="str">
        <f>IFERROR((IF($C$14="IPCC AR5 (Fifth Assessment)",IF(F177="","",VLOOKUP(D177,GWP,2,FALSE)*F177),IF(F177="","",VLOOKUP(D177,GWP_2006,2,FALSE)*F177))),KCA_Energy14[[#This Row],[Current Year
Estimates (kt)]])</f>
        <v/>
      </c>
      <c r="I177" s="4"/>
      <c r="J177" s="5"/>
      <c r="K177" s="30"/>
      <c r="L177" s="242"/>
    </row>
    <row r="178" spans="1:12" x14ac:dyDescent="0.3">
      <c r="A178" s="181" t="str">
        <f>IF(OR(ISBLANK(KCA_Energy14[[#This Row],[Base Year 
Estimates (kt)]]),ISBLANK(KCA_Energy14[[#This Row],[Current Year
Estimates (kt)]])),"Entry Optional","")</f>
        <v>Entry Optional</v>
      </c>
      <c r="B178" s="233"/>
      <c r="C178" s="231"/>
      <c r="D178" s="234"/>
      <c r="E178" s="3"/>
      <c r="F178" s="3"/>
      <c r="G178" s="159"/>
      <c r="H178" s="160" t="str">
        <f>IFERROR((IF($C$14="IPCC AR5 (Fifth Assessment)",IF(F178="","",VLOOKUP(D178,GWP,2,FALSE)*F178),IF(F178="","",VLOOKUP(D178,GWP_2006,2,FALSE)*F178))),KCA_Energy14[[#This Row],[Current Year
Estimates (kt)]])</f>
        <v/>
      </c>
      <c r="I178" s="4"/>
      <c r="J178" s="5"/>
      <c r="K178" s="30"/>
      <c r="L178" s="242"/>
    </row>
    <row r="179" spans="1:12" x14ac:dyDescent="0.3">
      <c r="A179" s="181" t="str">
        <f>IF(OR(ISBLANK(KCA_Energy14[[#This Row],[Base Year 
Estimates (kt)]]),ISBLANK(KCA_Energy14[[#This Row],[Current Year
Estimates (kt)]])),"Entry Optional","")</f>
        <v>Entry Optional</v>
      </c>
      <c r="B179" s="233"/>
      <c r="C179" s="231"/>
      <c r="D179" s="232"/>
      <c r="E179" s="3"/>
      <c r="F179" s="3"/>
      <c r="G179" s="159"/>
      <c r="H179" s="160" t="str">
        <f>IFERROR((IF($C$14="IPCC AR5 (Fifth Assessment)",IF(F179="","",VLOOKUP(D179,GWP,2,FALSE)*F179),IF(F179="","",VLOOKUP(D179,GWP_2006,2,FALSE)*F179))),KCA_Energy14[[#This Row],[Current Year
Estimates (kt)]])</f>
        <v/>
      </c>
      <c r="I179" s="4"/>
      <c r="J179" s="5"/>
      <c r="K179" s="30"/>
      <c r="L179" s="254"/>
    </row>
    <row r="180" spans="1:12" x14ac:dyDescent="0.3">
      <c r="A180" s="181" t="str">
        <f>IF(OR(ISBLANK(KCA_Energy14[[#This Row],[Base Year 
Estimates (kt)]]),ISBLANK(KCA_Energy14[[#This Row],[Current Year
Estimates (kt)]])),"Entry Optional","")</f>
        <v>Entry Optional</v>
      </c>
      <c r="B180" s="233"/>
      <c r="C180" s="231"/>
      <c r="D180" s="232"/>
      <c r="E180" s="3"/>
      <c r="F180" s="3"/>
      <c r="G180" s="159"/>
      <c r="H180" s="160" t="str">
        <f>IFERROR((IF($C$14="IPCC AR5 (Fifth Assessment)",IF(F180="","",VLOOKUP(D180,GWP,2,FALSE)*F180),IF(F180="","",VLOOKUP(D180,GWP_2006,2,FALSE)*F180))),KCA_Energy14[[#This Row],[Current Year
Estimates (kt)]])</f>
        <v/>
      </c>
      <c r="I180" s="4"/>
      <c r="J180" s="5"/>
      <c r="K180" s="30"/>
      <c r="L180" s="254"/>
    </row>
    <row r="181" spans="1:12" x14ac:dyDescent="0.3">
      <c r="A181" s="181" t="str">
        <f>IF(OR(ISBLANK(KCA_Energy14[[#This Row],[Base Year 
Estimates (kt)]]),ISBLANK(KCA_Energy14[[#This Row],[Current Year
Estimates (kt)]])),"Entry Optional","")</f>
        <v>Entry Optional</v>
      </c>
      <c r="B181" s="233"/>
      <c r="C181" s="231"/>
      <c r="D181" s="232"/>
      <c r="E181" s="3"/>
      <c r="F181" s="3"/>
      <c r="G181" s="159"/>
      <c r="H181" s="160" t="str">
        <f>IFERROR((IF($C$14="IPCC AR5 (Fifth Assessment)",IF(F181="","",VLOOKUP(D181,GWP,2,FALSE)*F181),IF(F181="","",VLOOKUP(D181,GWP_2006,2,FALSE)*F181))),KCA_Energy14[[#This Row],[Current Year
Estimates (kt)]])</f>
        <v/>
      </c>
      <c r="I181" s="4"/>
      <c r="J181" s="5"/>
      <c r="K181" s="30"/>
      <c r="L181" s="254"/>
    </row>
    <row r="182" spans="1:12" x14ac:dyDescent="0.3">
      <c r="A182" s="181" t="str">
        <f>IF(OR(ISBLANK(KCA_Energy14[[#This Row],[Base Year 
Estimates (kt)]]),ISBLANK(KCA_Energy14[[#This Row],[Current Year
Estimates (kt)]])),"Entry Optional","")</f>
        <v>Entry Optional</v>
      </c>
      <c r="B182" s="233"/>
      <c r="C182" s="231"/>
      <c r="D182" s="232"/>
      <c r="E182" s="3"/>
      <c r="F182" s="3"/>
      <c r="G182" s="159"/>
      <c r="H182" s="160" t="str">
        <f>IFERROR((IF($C$14="IPCC AR5 (Fifth Assessment)",IF(F182="","",VLOOKUP(D182,GWP,2,FALSE)*F182),IF(F182="","",VLOOKUP(D182,GWP_2006,2,FALSE)*F182))),KCA_Energy14[[#This Row],[Current Year
Estimates (kt)]])</f>
        <v/>
      </c>
      <c r="I182" s="4"/>
      <c r="J182" s="5"/>
      <c r="K182" s="30"/>
      <c r="L182" s="254"/>
    </row>
    <row r="183" spans="1:12" x14ac:dyDescent="0.3">
      <c r="A183" s="181" t="str">
        <f>IF(OR(ISBLANK(KCA_Energy14[[#This Row],[Base Year 
Estimates (kt)]]),ISBLANK(KCA_Energy14[[#This Row],[Current Year
Estimates (kt)]])),"Entry Optional","")</f>
        <v>Entry Optional</v>
      </c>
      <c r="B183" s="233"/>
      <c r="C183" s="231"/>
      <c r="D183" s="232"/>
      <c r="E183" s="3"/>
      <c r="F183" s="3"/>
      <c r="G183" s="159"/>
      <c r="H183" s="160" t="str">
        <f>IFERROR((IF($C$14="IPCC AR5 (Fifth Assessment)",IF(F183="","",VLOOKUP(D183,GWP,2,FALSE)*F183),IF(F183="","",VLOOKUP(D183,GWP_2006,2,FALSE)*F183))),KCA_Energy14[[#This Row],[Current Year
Estimates (kt)]])</f>
        <v/>
      </c>
      <c r="I183" s="4"/>
      <c r="J183" s="5"/>
      <c r="K183" s="30"/>
      <c r="L183" s="254"/>
    </row>
    <row r="184" spans="1:12" x14ac:dyDescent="0.3">
      <c r="A184" s="181" t="str">
        <f>IF(OR(ISBLANK(KCA_Energy14[[#This Row],[Base Year 
Estimates (kt)]]),ISBLANK(KCA_Energy14[[#This Row],[Current Year
Estimates (kt)]])),"Entry Optional","")</f>
        <v>Entry Optional</v>
      </c>
      <c r="B184" s="233"/>
      <c r="C184" s="231"/>
      <c r="D184" s="232"/>
      <c r="E184" s="3"/>
      <c r="F184" s="3"/>
      <c r="G184" s="159"/>
      <c r="H184" s="160" t="str">
        <f>IFERROR((IF($C$14="IPCC AR5 (Fifth Assessment)",IF(F184="","",VLOOKUP(D184,GWP,2,FALSE)*F184),IF(F184="","",VLOOKUP(D184,GWP_2006,2,FALSE)*F184))),KCA_Energy14[[#This Row],[Current Year
Estimates (kt)]])</f>
        <v/>
      </c>
      <c r="I184" s="4"/>
      <c r="J184" s="5"/>
      <c r="K184" s="30"/>
      <c r="L184" s="254"/>
    </row>
    <row r="185" spans="1:12" x14ac:dyDescent="0.3">
      <c r="A185" s="181" t="str">
        <f>IF(OR(ISBLANK(KCA_Energy14[[#This Row],[Base Year 
Estimates (kt)]]),ISBLANK(KCA_Energy14[[#This Row],[Current Year
Estimates (kt)]])),"Entry Optional","")</f>
        <v>Entry Optional</v>
      </c>
      <c r="B185" s="233"/>
      <c r="C185" s="231"/>
      <c r="D185" s="232"/>
      <c r="E185" s="3"/>
      <c r="F185" s="3"/>
      <c r="G185" s="159"/>
      <c r="H185" s="160" t="str">
        <f>IFERROR((IF($C$14="IPCC AR5 (Fifth Assessment)",IF(F185="","",VLOOKUP(D185,GWP,2,FALSE)*F185),IF(F185="","",VLOOKUP(D185,GWP_2006,2,FALSE)*F185))),KCA_Energy14[[#This Row],[Current Year
Estimates (kt)]])</f>
        <v/>
      </c>
      <c r="I185" s="4"/>
      <c r="J185" s="5"/>
      <c r="K185" s="30"/>
      <c r="L185" s="254"/>
    </row>
    <row r="186" spans="1:12" x14ac:dyDescent="0.3">
      <c r="A186" s="181" t="str">
        <f>IF(OR(ISBLANK(KCA_Energy14[[#This Row],[Base Year 
Estimates (kt)]]),ISBLANK(KCA_Energy14[[#This Row],[Current Year
Estimates (kt)]])),"Entry Optional","")</f>
        <v>Entry Optional</v>
      </c>
      <c r="B186" s="233"/>
      <c r="C186" s="231"/>
      <c r="D186" s="232"/>
      <c r="E186" s="3"/>
      <c r="F186" s="3"/>
      <c r="G186" s="159"/>
      <c r="H186" s="160" t="str">
        <f>IFERROR((IF($C$14="IPCC AR5 (Fifth Assessment)",IF(F186="","",VLOOKUP(D186,GWP,2,FALSE)*F186),IF(F186="","",VLOOKUP(D186,GWP_2006,2,FALSE)*F186))),KCA_Energy14[[#This Row],[Current Year
Estimates (kt)]])</f>
        <v/>
      </c>
      <c r="I186" s="4"/>
      <c r="J186" s="5"/>
      <c r="K186" s="30"/>
      <c r="L186" s="254"/>
    </row>
    <row r="187" spans="1:12" x14ac:dyDescent="0.3">
      <c r="A187" s="181" t="str">
        <f>IF(OR(ISBLANK(KCA_Energy14[[#This Row],[Base Year 
Estimates (kt)]]),ISBLANK(KCA_Energy14[[#This Row],[Current Year
Estimates (kt)]])),"Entry Optional","")</f>
        <v>Entry Optional</v>
      </c>
      <c r="B187" s="233"/>
      <c r="C187" s="231"/>
      <c r="D187" s="232"/>
      <c r="E187" s="3"/>
      <c r="F187" s="3"/>
      <c r="G187" s="159"/>
      <c r="H187" s="160" t="str">
        <f>IFERROR((IF($C$14="IPCC AR5 (Fifth Assessment)",IF(F187="","",VLOOKUP(D187,GWP,2,FALSE)*F187),IF(F187="","",VLOOKUP(D187,GWP_2006,2,FALSE)*F187))),KCA_Energy14[[#This Row],[Current Year
Estimates (kt)]])</f>
        <v/>
      </c>
      <c r="I187" s="4"/>
      <c r="J187" s="5"/>
      <c r="K187" s="30"/>
      <c r="L187" s="254"/>
    </row>
    <row r="188" spans="1:12" x14ac:dyDescent="0.3">
      <c r="A188" s="181" t="str">
        <f>IF(OR(ISBLANK(KCA_Energy14[[#This Row],[Base Year 
Estimates (kt)]]),ISBLANK(KCA_Energy14[[#This Row],[Current Year
Estimates (kt)]])),"Entry Optional","")</f>
        <v>Entry Optional</v>
      </c>
      <c r="B188" s="233"/>
      <c r="C188" s="231"/>
      <c r="D188" s="232"/>
      <c r="E188" s="3"/>
      <c r="F188" s="3"/>
      <c r="G188" s="159"/>
      <c r="H188" s="160" t="str">
        <f>IFERROR((IF($C$14="IPCC AR5 (Fifth Assessment)",IF(F188="","",VLOOKUP(D188,GWP,2,FALSE)*F188),IF(F188="","",VLOOKUP(D188,GWP_2006,2,FALSE)*F188))),KCA_Energy14[[#This Row],[Current Year
Estimates (kt)]])</f>
        <v/>
      </c>
      <c r="I188" s="4"/>
      <c r="J188" s="5"/>
      <c r="K188" s="30"/>
      <c r="L188" s="254"/>
    </row>
    <row r="189" spans="1:12" x14ac:dyDescent="0.3">
      <c r="A189" s="181" t="str">
        <f>IF(OR(ISBLANK(KCA_Energy14[[#This Row],[Base Year 
Estimates (kt)]]),ISBLANK(KCA_Energy14[[#This Row],[Current Year
Estimates (kt)]])),"Entry Optional","")</f>
        <v>Entry Optional</v>
      </c>
      <c r="B189" s="236"/>
      <c r="C189" s="231"/>
      <c r="D189" s="234"/>
      <c r="E189" s="3"/>
      <c r="F189" s="3"/>
      <c r="G189" s="159"/>
      <c r="H189" s="160" t="str">
        <f>IFERROR((IF($C$14="IPCC AR5 (Fifth Assessment)",IF(F189="","",VLOOKUP(D189,GWP,2,FALSE)*F189),IF(F189="","",VLOOKUP(D189,GWP_2006,2,FALSE)*F189))),KCA_Energy14[[#This Row],[Current Year
Estimates (kt)]])</f>
        <v/>
      </c>
      <c r="I189" s="4"/>
      <c r="J189" s="5"/>
      <c r="K189" s="30"/>
      <c r="L189" s="242"/>
    </row>
    <row r="190" spans="1:12" x14ac:dyDescent="0.3">
      <c r="A190" s="181" t="str">
        <f>IF(OR(ISBLANK(KCA_Energy14[[#This Row],[Base Year 
Estimates (kt)]]),ISBLANK(KCA_Energy14[[#This Row],[Current Year
Estimates (kt)]])),"Entry Optional","")</f>
        <v>Entry Optional</v>
      </c>
      <c r="B190" s="236"/>
      <c r="C190" s="231"/>
      <c r="D190" s="234"/>
      <c r="E190" s="3"/>
      <c r="F190" s="3"/>
      <c r="G190" s="159"/>
      <c r="H190" s="160" t="str">
        <f>IFERROR((IF($C$14="IPCC AR5 (Fifth Assessment)",IF(F190="","",VLOOKUP(D190,GWP,2,FALSE)*F190),IF(F190="","",VLOOKUP(D190,GWP_2006,2,FALSE)*F190))),KCA_Energy14[[#This Row],[Current Year
Estimates (kt)]])</f>
        <v/>
      </c>
      <c r="I190" s="4"/>
      <c r="J190" s="5"/>
      <c r="K190" s="30"/>
      <c r="L190" s="242"/>
    </row>
    <row r="191" spans="1:12" x14ac:dyDescent="0.3">
      <c r="A191" s="181" t="str">
        <f>IF(OR(ISBLANK(KCA_Energy14[[#This Row],[Base Year 
Estimates (kt)]]),ISBLANK(KCA_Energy14[[#This Row],[Current Year
Estimates (kt)]])),"Entry Optional","")</f>
        <v>Entry Optional</v>
      </c>
      <c r="B191" s="236"/>
      <c r="C191" s="231"/>
      <c r="D191" s="235"/>
      <c r="E191" s="3"/>
      <c r="F191" s="3"/>
      <c r="G191" s="159"/>
      <c r="H191" s="160" t="str">
        <f>IFERROR((IF($C$14="IPCC AR5 (Fifth Assessment)",IF(F191="","",VLOOKUP(D191,GWP,2,FALSE)*F191),IF(F191="","",VLOOKUP(D191,GWP_2006,2,FALSE)*F191))),KCA_Energy14[[#This Row],[Current Year
Estimates (kt)]])</f>
        <v/>
      </c>
      <c r="I191" s="4"/>
      <c r="J191" s="5"/>
      <c r="K191" s="30"/>
      <c r="L191" s="244"/>
    </row>
    <row r="192" spans="1:12" x14ac:dyDescent="0.3">
      <c r="A192" s="181" t="str">
        <f>IF(OR(ISBLANK(KCA_Energy14[[#This Row],[Base Year 
Estimates (kt)]]),ISBLANK(KCA_Energy14[[#This Row],[Current Year
Estimates (kt)]])),"Entry Optional","")</f>
        <v>Entry Optional</v>
      </c>
      <c r="B192" s="236"/>
      <c r="C192" s="231"/>
      <c r="D192" s="234"/>
      <c r="E192" s="3"/>
      <c r="F192" s="3"/>
      <c r="G192" s="159"/>
      <c r="H192" s="160" t="str">
        <f>IFERROR((IF($C$14="IPCC AR5 (Fifth Assessment)",IF(F192="","",VLOOKUP(D192,GWP,2,FALSE)*F192),IF(F192="","",VLOOKUP(D192,GWP_2006,2,FALSE)*F192))),KCA_Energy14[[#This Row],[Current Year
Estimates (kt)]])</f>
        <v/>
      </c>
      <c r="I192" s="4"/>
      <c r="J192" s="5"/>
      <c r="K192" s="30"/>
      <c r="L192" s="244"/>
    </row>
    <row r="193" spans="1:12" x14ac:dyDescent="0.3">
      <c r="A193" s="181" t="str">
        <f>IF(OR(ISBLANK(KCA_Energy14[[#This Row],[Base Year 
Estimates (kt)]]),ISBLANK(KCA_Energy14[[#This Row],[Current Year
Estimates (kt)]])),"Entry Optional","")</f>
        <v>Entry Optional</v>
      </c>
      <c r="B193" s="236"/>
      <c r="C193" s="231"/>
      <c r="D193" s="234"/>
      <c r="E193" s="3"/>
      <c r="F193" s="3"/>
      <c r="G193" s="159"/>
      <c r="H193" s="160" t="str">
        <f>IFERROR((IF($C$14="IPCC AR5 (Fifth Assessment)",IF(F193="","",VLOOKUP(D193,GWP,2,FALSE)*F193),IF(F193="","",VLOOKUP(D193,GWP_2006,2,FALSE)*F193))),KCA_Energy14[[#This Row],[Current Year
Estimates (kt)]])</f>
        <v/>
      </c>
      <c r="I193" s="4"/>
      <c r="J193" s="5"/>
      <c r="K193" s="30"/>
      <c r="L193" s="244"/>
    </row>
    <row r="194" spans="1:12" x14ac:dyDescent="0.3">
      <c r="A194" s="181" t="str">
        <f>IF(OR(ISBLANK(KCA_Energy14[[#This Row],[Base Year 
Estimates (kt)]]),ISBLANK(KCA_Energy14[[#This Row],[Current Year
Estimates (kt)]])),"Entry Optional","")</f>
        <v>Entry Optional</v>
      </c>
      <c r="B194" s="236"/>
      <c r="C194" s="231"/>
      <c r="D194" s="234"/>
      <c r="E194" s="3"/>
      <c r="F194" s="3"/>
      <c r="G194" s="159"/>
      <c r="H194" s="160" t="str">
        <f>IFERROR((IF($C$14="IPCC AR5 (Fifth Assessment)",IF(F194="","",VLOOKUP(D194,GWP,2,FALSE)*F194),IF(F194="","",VLOOKUP(D194,GWP_2006,2,FALSE)*F194))),KCA_Energy14[[#This Row],[Current Year
Estimates (kt)]])</f>
        <v/>
      </c>
      <c r="I194" s="4"/>
      <c r="J194" s="5"/>
      <c r="K194" s="30"/>
      <c r="L194" s="244"/>
    </row>
    <row r="195" spans="1:12" x14ac:dyDescent="0.3">
      <c r="A195" s="181" t="str">
        <f>IF(OR(ISBLANK(KCA_Energy14[[#This Row],[Base Year 
Estimates (kt)]]),ISBLANK(KCA_Energy14[[#This Row],[Current Year
Estimates (kt)]])),"Entry Optional","")</f>
        <v>Entry Optional</v>
      </c>
      <c r="B195" s="236"/>
      <c r="C195" s="231"/>
      <c r="D195" s="234"/>
      <c r="E195" s="3"/>
      <c r="F195" s="3"/>
      <c r="G195" s="159"/>
      <c r="H195" s="160" t="str">
        <f>IFERROR((IF($C$14="IPCC AR5 (Fifth Assessment)",IF(F195="","",VLOOKUP(D195,GWP,2,FALSE)*F195),IF(F195="","",VLOOKUP(D195,GWP_2006,2,FALSE)*F195))),KCA_Energy14[[#This Row],[Current Year
Estimates (kt)]])</f>
        <v/>
      </c>
      <c r="I195" s="4"/>
      <c r="J195" s="5"/>
      <c r="K195" s="30"/>
      <c r="L195" s="244"/>
    </row>
    <row r="196" spans="1:12" x14ac:dyDescent="0.3">
      <c r="A196" s="181" t="str">
        <f>IF(OR(ISBLANK(KCA_Energy14[[#This Row],[Base Year 
Estimates (kt)]]),ISBLANK(KCA_Energy14[[#This Row],[Current Year
Estimates (kt)]])),"Entry Optional","")</f>
        <v>Entry Optional</v>
      </c>
      <c r="B196" s="236"/>
      <c r="C196" s="231"/>
      <c r="D196" s="234"/>
      <c r="E196" s="3"/>
      <c r="F196" s="3"/>
      <c r="G196" s="159"/>
      <c r="H196" s="160" t="str">
        <f>IFERROR((IF($C$14="IPCC AR5 (Fifth Assessment)",IF(F196="","",VLOOKUP(D196,GWP,2,FALSE)*F196),IF(F196="","",VLOOKUP(D196,GWP_2006,2,FALSE)*F196))),KCA_Energy14[[#This Row],[Current Year
Estimates (kt)]])</f>
        <v/>
      </c>
      <c r="I196" s="4"/>
      <c r="J196" s="5"/>
      <c r="K196" s="30"/>
      <c r="L196" s="244"/>
    </row>
    <row r="197" spans="1:12" x14ac:dyDescent="0.3">
      <c r="A197" s="181" t="str">
        <f>IF(OR(ISBLANK(KCA_Energy14[[#This Row],[Base Year 
Estimates (kt)]]),ISBLANK(KCA_Energy14[[#This Row],[Current Year
Estimates (kt)]])),"Entry Optional","")</f>
        <v>Entry Optional</v>
      </c>
      <c r="B197" s="236"/>
      <c r="C197" s="231"/>
      <c r="D197" s="234"/>
      <c r="E197" s="3"/>
      <c r="F197" s="3"/>
      <c r="G197" s="159"/>
      <c r="H197" s="160" t="str">
        <f>IFERROR((IF($C$14="IPCC AR5 (Fifth Assessment)",IF(F197="","",VLOOKUP(D197,GWP,2,FALSE)*F197),IF(F197="","",VLOOKUP(D197,GWP_2006,2,FALSE)*F197))),KCA_Energy14[[#This Row],[Current Year
Estimates (kt)]])</f>
        <v/>
      </c>
      <c r="I197" s="4"/>
      <c r="J197" s="5"/>
      <c r="K197" s="30"/>
      <c r="L197" s="244"/>
    </row>
    <row r="198" spans="1:12" x14ac:dyDescent="0.3">
      <c r="A198" s="181" t="str">
        <f>IF(OR(ISBLANK(KCA_Energy14[[#This Row],[Base Year 
Estimates (kt)]]),ISBLANK(KCA_Energy14[[#This Row],[Current Year
Estimates (kt)]])),"Entry Optional","")</f>
        <v>Entry Optional</v>
      </c>
      <c r="B198" s="236"/>
      <c r="C198" s="231"/>
      <c r="D198" s="234"/>
      <c r="E198" s="3"/>
      <c r="F198" s="3"/>
      <c r="G198" s="159"/>
      <c r="H198" s="160" t="str">
        <f>IFERROR((IF($C$14="IPCC AR5 (Fifth Assessment)",IF(F198="","",VLOOKUP(D198,GWP,2,FALSE)*F198),IF(F198="","",VLOOKUP(D198,GWP_2006,2,FALSE)*F198))),KCA_Energy14[[#This Row],[Current Year
Estimates (kt)]])</f>
        <v/>
      </c>
      <c r="I198" s="4"/>
      <c r="J198" s="5"/>
      <c r="K198" s="30"/>
      <c r="L198" s="244"/>
    </row>
    <row r="199" spans="1:12" x14ac:dyDescent="0.3">
      <c r="A199" s="181" t="str">
        <f>IF(OR(ISBLANK(KCA_Energy14[[#This Row],[Base Year 
Estimates (kt)]]),ISBLANK(KCA_Energy14[[#This Row],[Current Year
Estimates (kt)]])),"Entry Optional","")</f>
        <v>Entry Optional</v>
      </c>
      <c r="B199" s="233"/>
      <c r="C199" s="231"/>
      <c r="D199" s="232"/>
      <c r="E199" s="3"/>
      <c r="F199" s="3"/>
      <c r="G199" s="159"/>
      <c r="H199" s="160" t="str">
        <f>IFERROR((IF($C$14="IPCC AR5 (Fifth Assessment)",IF(F199="","",VLOOKUP(D199,GWP,2,FALSE)*F199),IF(F199="","",VLOOKUP(D199,GWP_2006,2,FALSE)*F199))),KCA_Energy14[[#This Row],[Current Year
Estimates (kt)]])</f>
        <v/>
      </c>
      <c r="I199" s="4"/>
      <c r="J199" s="5"/>
      <c r="K199" s="30"/>
      <c r="L199" s="252"/>
    </row>
    <row r="200" spans="1:12" x14ac:dyDescent="0.3">
      <c r="A200" s="181" t="str">
        <f>IF(OR(ISBLANK(KCA_Energy14[[#This Row],[Base Year 
Estimates (kt)]]),ISBLANK(KCA_Energy14[[#This Row],[Current Year
Estimates (kt)]])),"Entry Optional","")</f>
        <v>Entry Optional</v>
      </c>
      <c r="B200" s="233"/>
      <c r="C200" s="231"/>
      <c r="D200" s="232"/>
      <c r="E200" s="3"/>
      <c r="F200" s="3"/>
      <c r="G200" s="159"/>
      <c r="H200" s="160" t="str">
        <f>IFERROR((IF($C$14="IPCC AR5 (Fifth Assessment)",IF(F200="","",VLOOKUP(D200,GWP,2,FALSE)*F200),IF(F200="","",VLOOKUP(D200,GWP_2006,2,FALSE)*F200))),KCA_Energy14[[#This Row],[Current Year
Estimates (kt)]])</f>
        <v/>
      </c>
      <c r="I200" s="4"/>
      <c r="J200" s="5"/>
      <c r="K200" s="30"/>
      <c r="L200" s="252"/>
    </row>
    <row r="201" spans="1:12" x14ac:dyDescent="0.3">
      <c r="A201" s="181" t="str">
        <f>IF(OR(ISBLANK(KCA_Energy14[[#This Row],[Base Year 
Estimates (kt)]]),ISBLANK(KCA_Energy14[[#This Row],[Current Year
Estimates (kt)]])),"Entry Optional","")</f>
        <v>Entry Optional</v>
      </c>
      <c r="B201" s="233"/>
      <c r="C201" s="231"/>
      <c r="D201" s="232"/>
      <c r="E201" s="3"/>
      <c r="F201" s="3"/>
      <c r="G201" s="159"/>
      <c r="H201" s="160" t="str">
        <f>IFERROR((IF($C$14="IPCC AR5 (Fifth Assessment)",IF(F201="","",VLOOKUP(D201,GWP,2,FALSE)*F201),IF(F201="","",VLOOKUP(D201,GWP_2006,2,FALSE)*F201))),KCA_Energy14[[#This Row],[Current Year
Estimates (kt)]])</f>
        <v/>
      </c>
      <c r="I201" s="4"/>
      <c r="J201" s="5"/>
      <c r="K201" s="30"/>
      <c r="L201" s="252"/>
    </row>
    <row r="202" spans="1:12" x14ac:dyDescent="0.3">
      <c r="A202" s="181" t="str">
        <f>IF(OR(ISBLANK(KCA_Energy14[[#This Row],[Base Year 
Estimates (kt)]]),ISBLANK(KCA_Energy14[[#This Row],[Current Year
Estimates (kt)]])),"Entry Optional","")</f>
        <v>Entry Optional</v>
      </c>
      <c r="B202" s="233"/>
      <c r="C202" s="231"/>
      <c r="D202" s="232"/>
      <c r="E202" s="3"/>
      <c r="F202" s="3"/>
      <c r="G202" s="159"/>
      <c r="H202" s="160" t="str">
        <f>IFERROR((IF($C$14="IPCC AR5 (Fifth Assessment)",IF(F202="","",VLOOKUP(D202,GWP,2,FALSE)*F202),IF(F202="","",VLOOKUP(D202,GWP_2006,2,FALSE)*F202))),KCA_Energy14[[#This Row],[Current Year
Estimates (kt)]])</f>
        <v/>
      </c>
      <c r="I202" s="4"/>
      <c r="J202" s="5"/>
      <c r="K202" s="30"/>
      <c r="L202" s="252"/>
    </row>
    <row r="203" spans="1:12" x14ac:dyDescent="0.3">
      <c r="A203" s="181" t="str">
        <f>IF(OR(ISBLANK(KCA_Energy14[[#This Row],[Base Year 
Estimates (kt)]]),ISBLANK(KCA_Energy14[[#This Row],[Current Year
Estimates (kt)]])),"Entry Optional","")</f>
        <v>Entry Optional</v>
      </c>
      <c r="B203" s="233"/>
      <c r="C203" s="231"/>
      <c r="D203" s="232"/>
      <c r="E203" s="3"/>
      <c r="F203" s="3"/>
      <c r="G203" s="159"/>
      <c r="H203" s="160" t="str">
        <f>IFERROR((IF($C$14="IPCC AR5 (Fifth Assessment)",IF(F203="","",VLOOKUP(D203,GWP,2,FALSE)*F203),IF(F203="","",VLOOKUP(D203,GWP_2006,2,FALSE)*F203))),KCA_Energy14[[#This Row],[Current Year
Estimates (kt)]])</f>
        <v/>
      </c>
      <c r="I203" s="4"/>
      <c r="J203" s="5"/>
      <c r="K203" s="30"/>
      <c r="L203" s="252"/>
    </row>
    <row r="204" spans="1:12" x14ac:dyDescent="0.3">
      <c r="A204" s="181" t="str">
        <f>IF(OR(ISBLANK(KCA_Energy14[[#This Row],[Base Year 
Estimates (kt)]]),ISBLANK(KCA_Energy14[[#This Row],[Current Year
Estimates (kt)]])),"Entry Optional","")</f>
        <v>Entry Optional</v>
      </c>
      <c r="B204" s="233"/>
      <c r="C204" s="231"/>
      <c r="D204" s="232"/>
      <c r="E204" s="3"/>
      <c r="F204" s="3"/>
      <c r="G204" s="159"/>
      <c r="H204" s="160" t="str">
        <f>IFERROR((IF($C$14="IPCC AR5 (Fifth Assessment)",IF(F204="","",VLOOKUP(D204,GWP,2,FALSE)*F204),IF(F204="","",VLOOKUP(D204,GWP_2006,2,FALSE)*F204))),KCA_Energy14[[#This Row],[Current Year
Estimates (kt)]])</f>
        <v/>
      </c>
      <c r="I204" s="4"/>
      <c r="J204" s="5"/>
      <c r="K204" s="30"/>
      <c r="L204" s="252"/>
    </row>
    <row r="205" spans="1:12" x14ac:dyDescent="0.3">
      <c r="A205" s="181" t="str">
        <f>IF(OR(ISBLANK(KCA_Energy14[[#This Row],[Base Year 
Estimates (kt)]]),ISBLANK(KCA_Energy14[[#This Row],[Current Year
Estimates (kt)]])),"Entry Optional","")</f>
        <v>Entry Optional</v>
      </c>
      <c r="B205" s="233"/>
      <c r="C205" s="231"/>
      <c r="D205" s="232"/>
      <c r="E205" s="3"/>
      <c r="F205" s="3"/>
      <c r="G205" s="159"/>
      <c r="H205" s="160" t="str">
        <f>IFERROR((IF($C$14="IPCC AR5 (Fifth Assessment)",IF(F205="","",VLOOKUP(D205,GWP,2,FALSE)*F205),IF(F205="","",VLOOKUP(D205,GWP_2006,2,FALSE)*F205))),KCA_Energy14[[#This Row],[Current Year
Estimates (kt)]])</f>
        <v/>
      </c>
      <c r="I205" s="4"/>
      <c r="J205" s="5"/>
      <c r="K205" s="30"/>
      <c r="L205" s="252"/>
    </row>
    <row r="206" spans="1:12" x14ac:dyDescent="0.3">
      <c r="A206" s="181" t="str">
        <f>IF(OR(ISBLANK(KCA_Energy14[[#This Row],[Base Year 
Estimates (kt)]]),ISBLANK(KCA_Energy14[[#This Row],[Current Year
Estimates (kt)]])),"Entry Optional","")</f>
        <v>Entry Optional</v>
      </c>
      <c r="B206" s="233"/>
      <c r="C206" s="231"/>
      <c r="D206" s="232"/>
      <c r="E206" s="3"/>
      <c r="F206" s="3"/>
      <c r="G206" s="159"/>
      <c r="H206" s="160" t="str">
        <f>IFERROR((IF($C$14="IPCC AR5 (Fifth Assessment)",IF(F206="","",VLOOKUP(D206,GWP,2,FALSE)*F206),IF(F206="","",VLOOKUP(D206,GWP_2006,2,FALSE)*F206))),KCA_Energy14[[#This Row],[Current Year
Estimates (kt)]])</f>
        <v/>
      </c>
      <c r="I206" s="4"/>
      <c r="J206" s="5"/>
      <c r="K206" s="30"/>
      <c r="L206" s="252"/>
    </row>
    <row r="207" spans="1:12" x14ac:dyDescent="0.3">
      <c r="A207" s="181" t="str">
        <f>IF(OR(ISBLANK(KCA_Energy14[[#This Row],[Base Year 
Estimates (kt)]]),ISBLANK(KCA_Energy14[[#This Row],[Current Year
Estimates (kt)]])),"Entry Optional","")</f>
        <v>Entry Optional</v>
      </c>
      <c r="B207" s="233"/>
      <c r="C207" s="231"/>
      <c r="D207" s="232"/>
      <c r="E207" s="3"/>
      <c r="F207" s="3"/>
      <c r="G207" s="159"/>
      <c r="H207" s="160" t="str">
        <f>IFERROR((IF($C$14="IPCC AR5 (Fifth Assessment)",IF(F207="","",VLOOKUP(D207,GWP,2,FALSE)*F207),IF(F207="","",VLOOKUP(D207,GWP_2006,2,FALSE)*F207))),KCA_Energy14[[#This Row],[Current Year
Estimates (kt)]])</f>
        <v/>
      </c>
      <c r="I207" s="4"/>
      <c r="J207" s="5"/>
      <c r="K207" s="30"/>
      <c r="L207" s="252"/>
    </row>
    <row r="208" spans="1:12" x14ac:dyDescent="0.3">
      <c r="A208" s="181" t="str">
        <f>IF(OR(ISBLANK(KCA_Energy14[[#This Row],[Base Year 
Estimates (kt)]]),ISBLANK(KCA_Energy14[[#This Row],[Current Year
Estimates (kt)]])),"Entry Optional","")</f>
        <v>Entry Optional</v>
      </c>
      <c r="B208" s="233"/>
      <c r="C208" s="231"/>
      <c r="D208" s="232"/>
      <c r="E208" s="3"/>
      <c r="F208" s="3"/>
      <c r="G208" s="159"/>
      <c r="H208" s="160" t="str">
        <f>IFERROR((IF($C$14="IPCC AR5 (Fifth Assessment)",IF(F208="","",VLOOKUP(D208,GWP,2,FALSE)*F208),IF(F208="","",VLOOKUP(D208,GWP_2006,2,FALSE)*F208))),KCA_Energy14[[#This Row],[Current Year
Estimates (kt)]])</f>
        <v/>
      </c>
      <c r="I208" s="4"/>
      <c r="J208" s="5"/>
      <c r="K208" s="30"/>
      <c r="L208" s="252"/>
    </row>
    <row r="209" spans="1:12" x14ac:dyDescent="0.3">
      <c r="A209" s="181" t="str">
        <f>IF(OR(ISBLANK(KCA_Energy14[[#This Row],[Base Year 
Estimates (kt)]]),ISBLANK(KCA_Energy14[[#This Row],[Current Year
Estimates (kt)]])),"Entry Optional","")</f>
        <v>Entry Optional</v>
      </c>
      <c r="B209" s="233"/>
      <c r="C209" s="231"/>
      <c r="D209" s="232"/>
      <c r="E209" s="3"/>
      <c r="F209" s="3"/>
      <c r="G209" s="159"/>
      <c r="H209" s="160" t="str">
        <f>IFERROR((IF($C$14="IPCC AR5 (Fifth Assessment)",IF(F209="","",VLOOKUP(D209,GWP,2,FALSE)*F209),IF(F209="","",VLOOKUP(D209,GWP_2006,2,FALSE)*F209))),KCA_Energy14[[#This Row],[Current Year
Estimates (kt)]])</f>
        <v/>
      </c>
      <c r="I209" s="4"/>
      <c r="J209" s="5"/>
      <c r="K209" s="30"/>
      <c r="L209" s="244"/>
    </row>
    <row r="210" spans="1:12" x14ac:dyDescent="0.3">
      <c r="A210" s="181" t="str">
        <f>IF(OR(ISBLANK(KCA_Energy14[[#This Row],[Base Year 
Estimates (kt)]]),ISBLANK(KCA_Energy14[[#This Row],[Current Year
Estimates (kt)]])),"Entry Optional","")</f>
        <v>Entry Optional</v>
      </c>
      <c r="B210" s="233"/>
      <c r="C210" s="231"/>
      <c r="D210" s="232"/>
      <c r="E210" s="3"/>
      <c r="F210" s="3"/>
      <c r="G210" s="159"/>
      <c r="H210" s="160" t="str">
        <f>IFERROR((IF($C$14="IPCC AR5 (Fifth Assessment)",IF(F210="","",VLOOKUP(D210,GWP,2,FALSE)*F210),IF(F210="","",VLOOKUP(D210,GWP_2006,2,FALSE)*F210))),KCA_Energy14[[#This Row],[Current Year
Estimates (kt)]])</f>
        <v/>
      </c>
      <c r="I210" s="4"/>
      <c r="J210" s="5"/>
      <c r="K210" s="30"/>
      <c r="L210" s="244"/>
    </row>
    <row r="211" spans="1:12" x14ac:dyDescent="0.3">
      <c r="A211" s="181" t="str">
        <f>IF(OR(ISBLANK(KCA_Energy14[[#This Row],[Base Year 
Estimates (kt)]]),ISBLANK(KCA_Energy14[[#This Row],[Current Year
Estimates (kt)]])),"Entry Optional","")</f>
        <v>Entry Optional</v>
      </c>
      <c r="B211" s="233"/>
      <c r="C211" s="231"/>
      <c r="D211" s="232"/>
      <c r="E211" s="3"/>
      <c r="F211" s="3"/>
      <c r="G211" s="159"/>
      <c r="H211" s="160" t="str">
        <f>IFERROR((IF($C$14="IPCC AR5 (Fifth Assessment)",IF(F211="","",VLOOKUP(D211,GWP,2,FALSE)*F211),IF(F211="","",VLOOKUP(D211,GWP_2006,2,FALSE)*F211))),KCA_Energy14[[#This Row],[Current Year
Estimates (kt)]])</f>
        <v/>
      </c>
      <c r="I211" s="4"/>
      <c r="J211" s="5"/>
      <c r="K211" s="30"/>
      <c r="L211" s="244"/>
    </row>
    <row r="212" spans="1:12" x14ac:dyDescent="0.3">
      <c r="A212" s="181" t="str">
        <f>IF(OR(ISBLANK(KCA_Energy14[[#This Row],[Base Year 
Estimates (kt)]]),ISBLANK(KCA_Energy14[[#This Row],[Current Year
Estimates (kt)]])),"Entry Optional","")</f>
        <v>Entry Optional</v>
      </c>
      <c r="B212" s="233"/>
      <c r="C212" s="231"/>
      <c r="D212" s="232"/>
      <c r="E212" s="3"/>
      <c r="F212" s="3"/>
      <c r="G212" s="159"/>
      <c r="H212" s="160" t="str">
        <f>IFERROR((IF($C$14="IPCC AR5 (Fifth Assessment)",IF(F212="","",VLOOKUP(D212,GWP,2,FALSE)*F212),IF(F212="","",VLOOKUP(D212,GWP_2006,2,FALSE)*F212))),KCA_Energy14[[#This Row],[Current Year
Estimates (kt)]])</f>
        <v/>
      </c>
      <c r="I212" s="4"/>
      <c r="J212" s="5"/>
      <c r="K212" s="30"/>
      <c r="L212" s="244"/>
    </row>
    <row r="213" spans="1:12" x14ac:dyDescent="0.3">
      <c r="A213" s="181" t="str">
        <f>IF(OR(ISBLANK(KCA_Energy14[[#This Row],[Base Year 
Estimates (kt)]]),ISBLANK(KCA_Energy14[[#This Row],[Current Year
Estimates (kt)]])),"Entry Optional","")</f>
        <v>Entry Optional</v>
      </c>
      <c r="B213" s="233"/>
      <c r="C213" s="231"/>
      <c r="D213" s="232"/>
      <c r="E213" s="3"/>
      <c r="F213" s="3"/>
      <c r="G213" s="159"/>
      <c r="H213" s="160" t="str">
        <f>IFERROR((IF($C$14="IPCC AR5 (Fifth Assessment)",IF(F213="","",VLOOKUP(D213,GWP,2,FALSE)*F213),IF(F213="","",VLOOKUP(D213,GWP_2006,2,FALSE)*F213))),KCA_Energy14[[#This Row],[Current Year
Estimates (kt)]])</f>
        <v/>
      </c>
      <c r="I213" s="4"/>
      <c r="J213" s="5"/>
      <c r="K213" s="30"/>
      <c r="L213" s="244"/>
    </row>
    <row r="214" spans="1:12" x14ac:dyDescent="0.3">
      <c r="A214" s="181" t="str">
        <f>IF(OR(ISBLANK(KCA_Energy14[[#This Row],[Base Year 
Estimates (kt)]]),ISBLANK(KCA_Energy14[[#This Row],[Current Year
Estimates (kt)]])),"Entry Optional","")</f>
        <v>Entry Optional</v>
      </c>
      <c r="B214" s="233"/>
      <c r="C214" s="231"/>
      <c r="D214" s="232"/>
      <c r="E214" s="3"/>
      <c r="F214" s="3"/>
      <c r="G214" s="159"/>
      <c r="H214" s="160" t="str">
        <f>IFERROR((IF($C$14="IPCC AR5 (Fifth Assessment)",IF(F214="","",VLOOKUP(D214,GWP,2,FALSE)*F214),IF(F214="","",VLOOKUP(D214,GWP_2006,2,FALSE)*F214))),KCA_Energy14[[#This Row],[Current Year
Estimates (kt)]])</f>
        <v/>
      </c>
      <c r="I214" s="4"/>
      <c r="J214" s="5"/>
      <c r="K214" s="30"/>
      <c r="L214" s="244"/>
    </row>
    <row r="215" spans="1:12" x14ac:dyDescent="0.3">
      <c r="A215" s="181" t="str">
        <f>IF(OR(ISBLANK(KCA_Energy14[[#This Row],[Base Year 
Estimates (kt)]]),ISBLANK(KCA_Energy14[[#This Row],[Current Year
Estimates (kt)]])),"Entry Optional","")</f>
        <v>Entry Optional</v>
      </c>
      <c r="B215" s="233"/>
      <c r="C215" s="231"/>
      <c r="D215" s="232"/>
      <c r="E215" s="3"/>
      <c r="F215" s="3"/>
      <c r="G215" s="159"/>
      <c r="H215" s="160" t="str">
        <f>IFERROR((IF($C$14="IPCC AR5 (Fifth Assessment)",IF(F215="","",VLOOKUP(D215,GWP,2,FALSE)*F215),IF(F215="","",VLOOKUP(D215,GWP_2006,2,FALSE)*F215))),KCA_Energy14[[#This Row],[Current Year
Estimates (kt)]])</f>
        <v/>
      </c>
      <c r="I215" s="4"/>
      <c r="J215" s="5"/>
      <c r="K215" s="30"/>
      <c r="L215" s="244"/>
    </row>
    <row r="216" spans="1:12" x14ac:dyDescent="0.3">
      <c r="A216" s="181" t="str">
        <f>IF(OR(ISBLANK(KCA_Energy14[[#This Row],[Base Year 
Estimates (kt)]]),ISBLANK(KCA_Energy14[[#This Row],[Current Year
Estimates (kt)]])),"Entry Optional","")</f>
        <v>Entry Optional</v>
      </c>
      <c r="B216" s="233"/>
      <c r="C216" s="231"/>
      <c r="D216" s="232"/>
      <c r="E216" s="3"/>
      <c r="F216" s="3"/>
      <c r="G216" s="159"/>
      <c r="H216" s="160" t="str">
        <f>IFERROR((IF($C$14="IPCC AR5 (Fifth Assessment)",IF(F216="","",VLOOKUP(D216,GWP,2,FALSE)*F216),IF(F216="","",VLOOKUP(D216,GWP_2006,2,FALSE)*F216))),KCA_Energy14[[#This Row],[Current Year
Estimates (kt)]])</f>
        <v/>
      </c>
      <c r="I216" s="4"/>
      <c r="J216" s="5"/>
      <c r="K216" s="30"/>
      <c r="L216" s="244"/>
    </row>
    <row r="217" spans="1:12" x14ac:dyDescent="0.3">
      <c r="A217" s="181" t="str">
        <f>IF(OR(ISBLANK(KCA_Energy14[[#This Row],[Base Year 
Estimates (kt)]]),ISBLANK(KCA_Energy14[[#This Row],[Current Year
Estimates (kt)]])),"Entry Optional","")</f>
        <v>Entry Optional</v>
      </c>
      <c r="B217" s="233"/>
      <c r="C217" s="231"/>
      <c r="D217" s="232"/>
      <c r="E217" s="3"/>
      <c r="F217" s="3"/>
      <c r="G217" s="159"/>
      <c r="H217" s="160" t="str">
        <f>IFERROR((IF($C$14="IPCC AR5 (Fifth Assessment)",IF(F217="","",VLOOKUP(D217,GWP,2,FALSE)*F217),IF(F217="","",VLOOKUP(D217,GWP_2006,2,FALSE)*F217))),KCA_Energy14[[#This Row],[Current Year
Estimates (kt)]])</f>
        <v/>
      </c>
      <c r="I217" s="4"/>
      <c r="J217" s="5"/>
      <c r="K217" s="30"/>
      <c r="L217" s="244"/>
    </row>
    <row r="218" spans="1:12" x14ac:dyDescent="0.3">
      <c r="A218" s="181" t="str">
        <f>IF(OR(ISBLANK(KCA_Energy14[[#This Row],[Base Year 
Estimates (kt)]]),ISBLANK(KCA_Energy14[[#This Row],[Current Year
Estimates (kt)]])),"Entry Optional","")</f>
        <v>Entry Optional</v>
      </c>
      <c r="B218" s="233"/>
      <c r="C218" s="231"/>
      <c r="D218" s="232"/>
      <c r="E218" s="3"/>
      <c r="F218" s="3"/>
      <c r="G218" s="159"/>
      <c r="H218" s="160" t="str">
        <f>IFERROR((IF($C$14="IPCC AR5 (Fifth Assessment)",IF(F218="","",VLOOKUP(D218,GWP,2,FALSE)*F218),IF(F218="","",VLOOKUP(D218,GWP_2006,2,FALSE)*F218))),KCA_Energy14[[#This Row],[Current Year
Estimates (kt)]])</f>
        <v/>
      </c>
      <c r="I218" s="4"/>
      <c r="J218" s="5"/>
      <c r="K218" s="30"/>
      <c r="L218" s="244"/>
    </row>
    <row r="219" spans="1:12" ht="23.4" x14ac:dyDescent="0.45">
      <c r="A219" s="184"/>
      <c r="B219" s="185"/>
      <c r="C219" s="186"/>
      <c r="D219" s="186"/>
      <c r="E219" s="186" t="s">
        <v>98</v>
      </c>
      <c r="F219" s="186"/>
      <c r="G219" s="186"/>
      <c r="H219" s="186"/>
      <c r="I219" s="186"/>
      <c r="J219" s="186"/>
      <c r="K219" s="186"/>
      <c r="L219" s="186"/>
    </row>
    <row r="220" spans="1:12" ht="57" thickBot="1" x14ac:dyDescent="0.5">
      <c r="B220" s="150" t="s">
        <v>17</v>
      </c>
      <c r="C220" s="151" t="s">
        <v>18</v>
      </c>
      <c r="D220" s="152" t="s">
        <v>19</v>
      </c>
      <c r="E220" s="152" t="s">
        <v>20</v>
      </c>
      <c r="F220" s="152" t="s">
        <v>21</v>
      </c>
      <c r="G220" s="152" t="s">
        <v>22</v>
      </c>
      <c r="H220" s="152" t="s">
        <v>23</v>
      </c>
      <c r="I220" s="152" t="s">
        <v>24</v>
      </c>
      <c r="J220" s="152" t="s">
        <v>25</v>
      </c>
      <c r="K220" s="152" t="s">
        <v>26</v>
      </c>
      <c r="L220" s="187" t="s">
        <v>11</v>
      </c>
    </row>
    <row r="221" spans="1:12" ht="19.2" x14ac:dyDescent="0.3">
      <c r="A221" s="155" t="str">
        <f>IF(OR(KCA_Industrial15[[#This Row],[Base Year 
Estimates (kt)]]="",KCA_Industrial15[[#This Row],[Current Year
Estimates (kt)]]=""),"Entry Required","")</f>
        <v>Entry Required</v>
      </c>
      <c r="B221" s="156" t="s">
        <v>99</v>
      </c>
      <c r="C221" s="157" t="s">
        <v>100</v>
      </c>
      <c r="D221" s="174" t="s">
        <v>96</v>
      </c>
      <c r="E221" s="3"/>
      <c r="F221" s="3"/>
      <c r="G221" s="159" t="str">
        <f>IFERROR(IF($C$14="IPCC AR5 (Fifth Assessment)",IF(E221="","",VLOOKUP(D221,GWP,2,FALSE)*E221),IF(E221="","",VLOOKUP(D221,GWP_2006,2,FALSE)*E221)),KCA_Industrial15[[#This Row],[Base Year 
Estimates (kt)]])</f>
        <v/>
      </c>
      <c r="H221" s="160" t="str">
        <f>IFERROR((IF($C$14="IPCC AR5 (Fifth Assessment)",IF(F221="","",VLOOKUP(D221,GWP,2,FALSE)*F221),IF(F221="","",VLOOKUP(D221,GWP_2006,2,FALSE)*F221))),KCA_Industrial15[[#This Row],[Current Year
Estimates (kt)]])</f>
        <v/>
      </c>
      <c r="I221" s="4"/>
      <c r="J221" s="5"/>
      <c r="K221" s="30"/>
      <c r="L221" s="244"/>
    </row>
    <row r="222" spans="1:12" ht="19.2" x14ac:dyDescent="0.3">
      <c r="A222" s="155" t="str">
        <f>IF(OR(ISBLANK(KCA_Industrial15[[#This Row],[Base Year 
Estimates (kt)]]),ISBLANK(KCA_Industrial15[[#This Row],[Current Year
Estimates (kt)]])),"Entry Required","")</f>
        <v>Entry Required</v>
      </c>
      <c r="B222" s="168" t="s">
        <v>101</v>
      </c>
      <c r="C222" s="164" t="s">
        <v>102</v>
      </c>
      <c r="D222" s="163" t="s">
        <v>33</v>
      </c>
      <c r="E222" s="3"/>
      <c r="F222" s="3"/>
      <c r="G222" s="159" t="str">
        <f>IFERROR(IF($C$14="IPCC AR5 (Fifth Assessment)",IF(E222="","",VLOOKUP(D218,GWP,2,FALSE)*E218),IF(E218="","",VLOOKUP(D218,GWP_2006,2,FALSE)*E218)),KCA_Industrial15[[#This Row],[Base Year 
Estimates (kt)]])</f>
        <v/>
      </c>
      <c r="H222" s="160" t="str">
        <f>IFERROR((IF($C$14="IPCC AR5 (Fifth Assessment)",IF(F222="","",VLOOKUP(D222,GWP,2,FALSE)*F222),IF(F222="","",VLOOKUP(D222,GWP_2006,2,FALSE)*F222))),KCA_Industrial15[[#This Row],[Current Year
Estimates (kt)]])</f>
        <v/>
      </c>
      <c r="I222" s="4"/>
      <c r="J222" s="5"/>
      <c r="K222" s="30"/>
      <c r="L222" s="244"/>
    </row>
    <row r="223" spans="1:12" ht="19.2" x14ac:dyDescent="0.3">
      <c r="A223" s="155" t="str">
        <f>IF(OR(ISBLANK(KCA_Industrial15[[#This Row],[Base Year 
Estimates (kt)]]),ISBLANK(KCA_Industrial15[[#This Row],[Current Year
Estimates (kt)]])),"Entry Required","")</f>
        <v>Entry Required</v>
      </c>
      <c r="B223" s="168" t="s">
        <v>103</v>
      </c>
      <c r="C223" s="164" t="s">
        <v>104</v>
      </c>
      <c r="D223" s="163" t="s">
        <v>33</v>
      </c>
      <c r="E223" s="3"/>
      <c r="F223" s="3"/>
      <c r="G223" s="159" t="str">
        <f>IFERROR(IF($C$14="IPCC AR5 (Fifth Assessment)",IF(E223="","",VLOOKUP(D223,GWP,2,FALSE)*E219),IF(E223="","",VLOOKUP(D219,GWP_2006,2,FALSE)*E223)),KCA_Industrial15[[#This Row],[Base Year 
Estimates (kt)]])</f>
        <v/>
      </c>
      <c r="H223" s="160" t="str">
        <f>IFERROR((IF($C$14="IPCC AR5 (Fifth Assessment)",IF(F223="","",VLOOKUP(D223,GWP,2,FALSE)*F223),IF(F223="","",VLOOKUP(D223,GWP_2006,2,FALSE)*F223))),KCA_Industrial15[[#This Row],[Current Year
Estimates (kt)]])</f>
        <v/>
      </c>
      <c r="I223" s="4"/>
      <c r="J223" s="5"/>
      <c r="K223" s="30"/>
      <c r="L223" s="244"/>
    </row>
    <row r="224" spans="1:12" ht="19.2" x14ac:dyDescent="0.3">
      <c r="A224" s="155" t="str">
        <f>IF(OR(ISBLANK(KCA_Industrial15[[#This Row],[Base Year 
Estimates (kt)]]),ISBLANK(KCA_Industrial15[[#This Row],[Current Year
Estimates (kt)]])),"Entry Required","")</f>
        <v>Entry Required</v>
      </c>
      <c r="B224" s="168" t="s">
        <v>105</v>
      </c>
      <c r="C224" s="164" t="s">
        <v>106</v>
      </c>
      <c r="D224" s="163" t="s">
        <v>33</v>
      </c>
      <c r="E224" s="3"/>
      <c r="F224" s="3"/>
      <c r="G224" s="159" t="str">
        <f>IFERROR(IF($C$14="IPCC AR5 (Fifth Assessment)",IF(E224="","",VLOOKUP(D224,GWP,2,FALSE)*E220),IF(E224="","",VLOOKUP(D220,GWP_2006,2,FALSE)*E224)),KCA_Industrial15[[#This Row],[Base Year 
Estimates (kt)]])</f>
        <v/>
      </c>
      <c r="H224" s="160" t="str">
        <f>IFERROR((IF($C$14="IPCC AR5 (Fifth Assessment)",IF(F224="","",VLOOKUP(D224,GWP,2,FALSE)*F224),IF(F224="","",VLOOKUP(D224,GWP_2006,2,FALSE)*F224))),KCA_Industrial15[[#This Row],[Current Year
Estimates (kt)]])</f>
        <v/>
      </c>
      <c r="I224" s="4"/>
      <c r="J224" s="5"/>
      <c r="K224" s="30"/>
      <c r="L224" s="244"/>
    </row>
    <row r="225" spans="1:12" ht="19.2" x14ac:dyDescent="0.3">
      <c r="A225" s="155" t="str">
        <f>IF(OR(ISBLANK(KCA_Industrial15[[#This Row],[Base Year 
Estimates (kt)]]),ISBLANK(KCA_Industrial15[[#This Row],[Current Year
Estimates (kt)]])),"Entry Required","")</f>
        <v>Entry Required</v>
      </c>
      <c r="B225" s="168" t="s">
        <v>107</v>
      </c>
      <c r="C225" s="164" t="s">
        <v>108</v>
      </c>
      <c r="D225" s="163" t="s">
        <v>33</v>
      </c>
      <c r="E225" s="3"/>
      <c r="F225" s="3"/>
      <c r="G225" s="159" t="str">
        <f>IFERROR(IF($C$14="IPCC AR5 (Fifth Assessment)",IF(E225="","",VLOOKUP(D225,GWP,2,FALSE)*E221),IF(E225="","",VLOOKUP(D221,GWP_2006,2,FALSE)*E225)),KCA_Industrial15[[#This Row],[Base Year 
Estimates (kt)]])</f>
        <v/>
      </c>
      <c r="H225" s="160" t="str">
        <f>IFERROR((IF($C$14="IPCC AR5 (Fifth Assessment)",IF(F225="","",VLOOKUP(D225,GWP,2,FALSE)*F225),IF(F225="","",VLOOKUP(D225,GWP_2006,2,FALSE)*F225))),KCA_Industrial15[[#This Row],[Current Year
Estimates (kt)]])</f>
        <v/>
      </c>
      <c r="I225" s="4"/>
      <c r="J225" s="5"/>
      <c r="K225" s="30"/>
      <c r="L225" s="244"/>
    </row>
    <row r="226" spans="1:12" ht="19.2" x14ac:dyDescent="0.3">
      <c r="A226" s="155" t="str">
        <f>IF(OR(KCA_Industrial15[[#This Row],[Base Year 
Estimates (kt)]]="",KCA_Industrial15[[#This Row],[Current Year
Estimates (kt)]]=""),"Entry Required","")</f>
        <v>Entry Required</v>
      </c>
      <c r="B226" s="170" t="s">
        <v>109</v>
      </c>
      <c r="C226" s="157" t="s">
        <v>110</v>
      </c>
      <c r="D226" s="158" t="s">
        <v>29</v>
      </c>
      <c r="E226" s="3"/>
      <c r="F226" s="3"/>
      <c r="G226" s="159" t="str">
        <f>IFERROR(IF($C$14="IPCC AR5 (Fifth Assessment)",IF(E226="","",VLOOKUP(D226,GWP,2,FALSE)*E222),IF(E226="","",VLOOKUP(D222,GWP_2006,2,FALSE)*E226)),KCA_Industrial15[[#This Row],[Base Year 
Estimates (kt)]])</f>
        <v/>
      </c>
      <c r="H226" s="160" t="str">
        <f>IFERROR((IF($C$14="IPCC AR5 (Fifth Assessment)",IF(F226="","",VLOOKUP(D226,GWP,2,FALSE)*F226),IF(F226="","",VLOOKUP(D226,GWP_2006,2,FALSE)*F226))),KCA_Industrial15[[#This Row],[Current Year
Estimates (kt)]])</f>
        <v/>
      </c>
      <c r="I226" s="4"/>
      <c r="J226" s="5"/>
      <c r="K226" s="30"/>
      <c r="L226" s="244"/>
    </row>
    <row r="227" spans="1:12" ht="19.2" x14ac:dyDescent="0.3">
      <c r="A227" s="155" t="str">
        <f>IF(OR(KCA_Industrial15[[#This Row],[Base Year 
Estimates (kt)]]="",KCA_Industrial15[[#This Row],[Current Year
Estimates (kt)]]=""),"Entry Required","")</f>
        <v>Entry Required</v>
      </c>
      <c r="B227" s="170" t="s">
        <v>109</v>
      </c>
      <c r="C227" s="157" t="s">
        <v>110</v>
      </c>
      <c r="D227" s="158" t="s">
        <v>30</v>
      </c>
      <c r="E227" s="3"/>
      <c r="F227" s="3"/>
      <c r="G227" s="159" t="str">
        <f>IFERROR(IF($C$14="IPCC AR5 (Fifth Assessment)",IF(E227="","",VLOOKUP(D227,GWP,2,FALSE)*E223),IF(E227="","",VLOOKUP(D223,GWP_2006,2,FALSE)*E227)),KCA_Industrial15[[#This Row],[Base Year 
Estimates (kt)]])</f>
        <v/>
      </c>
      <c r="H227" s="160" t="str">
        <f>IFERROR((IF($C$14="IPCC AR5 (Fifth Assessment)",IF(F227="","",VLOOKUP(D227,GWP,2,FALSE)*F227),IF(F227="","",VLOOKUP(D227,GWP_2006,2,FALSE)*F227))),KCA_Industrial15[[#This Row],[Current Year
Estimates (kt)]])</f>
        <v/>
      </c>
      <c r="I227" s="4"/>
      <c r="J227" s="5"/>
      <c r="K227" s="30"/>
      <c r="L227" s="244"/>
    </row>
    <row r="228" spans="1:12" ht="19.2" x14ac:dyDescent="0.3">
      <c r="A228" s="155" t="str">
        <f>IF(OR(KCA_Industrial15[[#This Row],[Base Year 
Estimates (kt)]]="",KCA_Industrial15[[#This Row],[Current Year
Estimates (kt)]]=""),"Entry Required","")</f>
        <v>Entry Required</v>
      </c>
      <c r="B228" s="170" t="s">
        <v>109</v>
      </c>
      <c r="C228" s="157" t="s">
        <v>110</v>
      </c>
      <c r="D228" s="158" t="s">
        <v>31</v>
      </c>
      <c r="E228" s="3"/>
      <c r="F228" s="3"/>
      <c r="G228" s="159" t="str">
        <f>IFERROR(IF($C$14="IPCC AR5 (Fifth Assessment)",IF(E228="","",VLOOKUP(D228,GWP,2,FALSE)*E224),IF(E228="","",VLOOKUP(D224,GWP_2006,2,FALSE)*E228)),KCA_Industrial15[[#This Row],[Base Year 
Estimates (kt)]])</f>
        <v/>
      </c>
      <c r="H228" s="160" t="str">
        <f>IFERROR((IF($C$14="IPCC AR5 (Fifth Assessment)",IF(F228="","",VLOOKUP(D228,GWP,2,FALSE)*F228),IF(F228="","",VLOOKUP(D228,GWP_2006,2,FALSE)*F228))),KCA_Industrial15[[#This Row],[Current Year
Estimates (kt)]])</f>
        <v/>
      </c>
      <c r="I228" s="4"/>
      <c r="J228" s="5"/>
      <c r="K228" s="30"/>
      <c r="L228" s="244"/>
    </row>
    <row r="229" spans="1:12" ht="19.2" x14ac:dyDescent="0.3">
      <c r="A229" s="155" t="str">
        <f>IF(OR(ISBLANK(KCA_Industrial15[[#This Row],[Base Year 
Estimates (kt)]]),ISBLANK(KCA_Industrial15[[#This Row],[Current Year
Estimates (kt)]])),"Entry Required","")</f>
        <v>Entry Required</v>
      </c>
      <c r="B229" s="168" t="s">
        <v>111</v>
      </c>
      <c r="C229" s="164" t="s">
        <v>112</v>
      </c>
      <c r="D229" s="163" t="s">
        <v>33</v>
      </c>
      <c r="E229" s="3"/>
      <c r="F229" s="3"/>
      <c r="G229" s="159" t="str">
        <f>IFERROR(IF($C$14="IPCC AR5 (Fifth Assessment)",IF(E229="","",VLOOKUP(D229,GWP,2,FALSE)*E225),IF(E229="","",VLOOKUP(D225,GWP_2006,2,FALSE)*E229)),KCA_Industrial15[[#This Row],[Base Year 
Estimates (kt)]])</f>
        <v/>
      </c>
      <c r="H229" s="160" t="str">
        <f>IFERROR((IF($C$14="IPCC AR5 (Fifth Assessment)",IF(F229="","",VLOOKUP(D229,GWP,2,FALSE)*F229),IF(F229="","",VLOOKUP(D229,GWP_2006,2,FALSE)*F229))),KCA_Industrial15[[#This Row],[Current Year
Estimates (kt)]])</f>
        <v/>
      </c>
      <c r="I229" s="4"/>
      <c r="J229" s="5"/>
      <c r="K229" s="30"/>
      <c r="L229" s="244"/>
    </row>
    <row r="230" spans="1:12" ht="19.2" x14ac:dyDescent="0.3">
      <c r="A230" s="155" t="str">
        <f>IF(OR(ISBLANK(KCA_Industrial15[[#This Row],[Base Year 
Estimates (kt)]]),ISBLANK(KCA_Industrial15[[#This Row],[Current Year
Estimates (kt)]])),"Entry Required","")</f>
        <v>Entry Required</v>
      </c>
      <c r="B230" s="168" t="s">
        <v>113</v>
      </c>
      <c r="C230" s="164" t="s">
        <v>114</v>
      </c>
      <c r="D230" s="163" t="s">
        <v>35</v>
      </c>
      <c r="E230" s="3"/>
      <c r="F230" s="3"/>
      <c r="G230" s="159" t="str">
        <f>IFERROR(IF($C$14="IPCC AR5 (Fifth Assessment)",IF(E230="","",VLOOKUP(D230,GWP,2,FALSE)*E226),IF(E230="","",VLOOKUP(D226,GWP_2006,2,FALSE)*E230)),KCA_Industrial15[[#This Row],[Base Year 
Estimates (kt)]])</f>
        <v/>
      </c>
      <c r="H230" s="160" t="str">
        <f>IFERROR((IF($C$14="IPCC AR5 (Fifth Assessment)",IF(F230="","",VLOOKUP(D230,GWP,2,FALSE)*F230),IF(F230="","",VLOOKUP(D230,GWP_2006,2,FALSE)*F230))),KCA_Industrial15[[#This Row],[Current Year
Estimates (kt)]])</f>
        <v/>
      </c>
      <c r="I230" s="4"/>
      <c r="J230" s="5"/>
      <c r="K230" s="30"/>
      <c r="L230" s="244"/>
    </row>
    <row r="231" spans="1:12" ht="19.2" x14ac:dyDescent="0.3">
      <c r="A231" s="155" t="str">
        <f>IF(OR(ISBLANK(KCA_Industrial15[[#This Row],[Base Year 
Estimates (kt)]]),ISBLANK(KCA_Industrial15[[#This Row],[Current Year
Estimates (kt)]])),"Entry Required","")</f>
        <v>Entry Required</v>
      </c>
      <c r="B231" s="168" t="s">
        <v>115</v>
      </c>
      <c r="C231" s="164" t="s">
        <v>116</v>
      </c>
      <c r="D231" s="163" t="s">
        <v>35</v>
      </c>
      <c r="E231" s="3"/>
      <c r="F231" s="3"/>
      <c r="G231" s="159" t="str">
        <f>IFERROR(IF($C$14="IPCC AR5 (Fifth Assessment)",IF(E231="","",VLOOKUP(D231,GWP,2,FALSE)*E227),IF(E231="","",VLOOKUP(D227,GWP_2006,2,FALSE)*E231)),KCA_Industrial15[[#This Row],[Base Year 
Estimates (kt)]])</f>
        <v/>
      </c>
      <c r="H231" s="160" t="str">
        <f>IFERROR((IF($C$14="IPCC AR5 (Fifth Assessment)",IF(F231="","",VLOOKUP(D231,GWP,2,FALSE)*F231),IF(F231="","",VLOOKUP(D231,GWP_2006,2,FALSE)*F231))),KCA_Industrial15[[#This Row],[Current Year
Estimates (kt)]])</f>
        <v/>
      </c>
      <c r="I231" s="4"/>
      <c r="J231" s="5"/>
      <c r="K231" s="30"/>
      <c r="L231" s="244"/>
    </row>
    <row r="232" spans="1:12" ht="19.2" x14ac:dyDescent="0.3">
      <c r="A232" s="155" t="str">
        <f>IF(OR(ISBLANK(KCA_Industrial15[[#This Row],[Base Year 
Estimates (kt)]]),ISBLANK(KCA_Industrial15[[#This Row],[Current Year
Estimates (kt)]])),"Entry Required","")</f>
        <v>Entry Required</v>
      </c>
      <c r="B232" s="168" t="s">
        <v>117</v>
      </c>
      <c r="C232" s="164" t="s">
        <v>118</v>
      </c>
      <c r="D232" s="163" t="s">
        <v>35</v>
      </c>
      <c r="E232" s="3"/>
      <c r="F232" s="3"/>
      <c r="G232" s="159" t="str">
        <f>IFERROR(IF($C$14="IPCC AR5 (Fifth Assessment)",IF(E232="","",VLOOKUP(D232,GWP,2,FALSE)*E228),IF(E232="","",VLOOKUP(D228,GWP_2006,2,FALSE)*E232)),KCA_Industrial15[[#This Row],[Base Year 
Estimates (kt)]])</f>
        <v/>
      </c>
      <c r="H232" s="160" t="str">
        <f>IFERROR((IF($C$14="IPCC AR5 (Fifth Assessment)",IF(F232="","",VLOOKUP(D232,GWP,2,FALSE)*F232),IF(F232="","",VLOOKUP(D232,GWP_2006,2,FALSE)*F232))),KCA_Industrial15[[#This Row],[Current Year
Estimates (kt)]])</f>
        <v/>
      </c>
      <c r="I232" s="4"/>
      <c r="J232" s="5"/>
      <c r="K232" s="30"/>
      <c r="L232" s="244"/>
    </row>
    <row r="233" spans="1:12" ht="19.2" x14ac:dyDescent="0.3">
      <c r="A233" s="155" t="str">
        <f>IF(OR(ISBLANK(KCA_Industrial15[[#This Row],[Base Year 
Estimates (kt)]]),ISBLANK(KCA_Industrial15[[#This Row],[Current Year
Estimates (kt)]])),"Entry Required","")</f>
        <v>Entry Required</v>
      </c>
      <c r="B233" s="168" t="s">
        <v>119</v>
      </c>
      <c r="C233" s="164" t="s">
        <v>120</v>
      </c>
      <c r="D233" s="163" t="s">
        <v>33</v>
      </c>
      <c r="E233" s="3"/>
      <c r="F233" s="3"/>
      <c r="G233" s="159" t="str">
        <f>IFERROR(IF($C$14="IPCC AR5 (Fifth Assessment)",IF(E233="","",VLOOKUP(D233,GWP,2,FALSE)*E229),IF(E233="","",VLOOKUP(D229,GWP_2006,2,FALSE)*E233)),KCA_Industrial15[[#This Row],[Base Year 
Estimates (kt)]])</f>
        <v/>
      </c>
      <c r="H233" s="160" t="str">
        <f>IFERROR((IF($C$14="IPCC AR5 (Fifth Assessment)",IF(F233="","",VLOOKUP(D233,GWP,2,FALSE)*F233),IF(F233="","",VLOOKUP(D233,GWP_2006,2,FALSE)*F233))),KCA_Industrial15[[#This Row],[Current Year
Estimates (kt)]])</f>
        <v/>
      </c>
      <c r="I233" s="4"/>
      <c r="J233" s="5"/>
      <c r="K233" s="30"/>
      <c r="L233" s="244"/>
    </row>
    <row r="234" spans="1:12" ht="19.2" x14ac:dyDescent="0.3">
      <c r="A234" s="155" t="str">
        <f>IF(OR(ISBLANK(KCA_Industrial15[[#This Row],[Base Year 
Estimates (kt)]]),ISBLANK(KCA_Industrial15[[#This Row],[Current Year
Estimates (kt)]])),"Entry Required","")</f>
        <v>Entry Required</v>
      </c>
      <c r="B234" s="168" t="s">
        <v>119</v>
      </c>
      <c r="C234" s="164" t="s">
        <v>120</v>
      </c>
      <c r="D234" s="163" t="s">
        <v>34</v>
      </c>
      <c r="E234" s="3"/>
      <c r="F234" s="3"/>
      <c r="G234" s="159" t="str">
        <f>IFERROR(IF($C$14="IPCC AR5 (Fifth Assessment)",IF(E234="","",VLOOKUP(D234,GWP,2,FALSE)*E230),IF(E234="","",VLOOKUP(D230,GWP_2006,2,FALSE)*E234)),KCA_Industrial15[[#This Row],[Base Year 
Estimates (kt)]])</f>
        <v/>
      </c>
      <c r="H234" s="160" t="str">
        <f>IFERROR((IF($C$14="IPCC AR5 (Fifth Assessment)",IF(F234="","",VLOOKUP(D234,GWP,2,FALSE)*F234),IF(F234="","",VLOOKUP(D234,GWP_2006,2,FALSE)*F234))),KCA_Industrial15[[#This Row],[Current Year
Estimates (kt)]])</f>
        <v/>
      </c>
      <c r="I234" s="4"/>
      <c r="J234" s="5"/>
      <c r="K234" s="30"/>
      <c r="L234" s="244"/>
    </row>
    <row r="235" spans="1:12" ht="19.2" x14ac:dyDescent="0.3">
      <c r="A235" s="155" t="str">
        <f>IF(OR(ISBLANK(KCA_Industrial15[[#This Row],[Base Year 
Estimates (kt)]]),ISBLANK(KCA_Industrial15[[#This Row],[Current Year
Estimates (kt)]])),"Entry Required","")</f>
        <v>Entry Required</v>
      </c>
      <c r="B235" s="188" t="s">
        <v>121</v>
      </c>
      <c r="C235" s="164" t="s">
        <v>122</v>
      </c>
      <c r="D235" s="163" t="s">
        <v>33</v>
      </c>
      <c r="E235" s="3"/>
      <c r="F235" s="3"/>
      <c r="G235" s="159" t="str">
        <f>IFERROR(IF($C$14="IPCC AR5 (Fifth Assessment)",IF(E235="","",VLOOKUP(D235,GWP,2,FALSE)*E231),IF(E235="","",VLOOKUP(D231,GWP_2006,2,FALSE)*E235)),KCA_Industrial15[[#This Row],[Base Year 
Estimates (kt)]])</f>
        <v/>
      </c>
      <c r="H235" s="160" t="str">
        <f>IFERROR((IF($C$14="IPCC AR5 (Fifth Assessment)",IF(F235="","",VLOOKUP(D235,GWP,2,FALSE)*F235),IF(F235="","",VLOOKUP(D235,GWP_2006,2,FALSE)*F235))),KCA_Industrial15[[#This Row],[Current Year
Estimates (kt)]])</f>
        <v/>
      </c>
      <c r="I235" s="4"/>
      <c r="J235" s="5"/>
      <c r="K235" s="30"/>
      <c r="L235" s="244"/>
    </row>
    <row r="236" spans="1:12" ht="19.2" x14ac:dyDescent="0.3">
      <c r="A236" s="155" t="str">
        <f>IF(OR(ISBLANK(KCA_Industrial15[[#This Row],[Base Year 
Estimates (kt)]]),ISBLANK(KCA_Industrial15[[#This Row],[Current Year
Estimates (kt)]])),"Entry Required","")</f>
        <v>Entry Required</v>
      </c>
      <c r="B236" s="188" t="s">
        <v>123</v>
      </c>
      <c r="C236" s="164" t="s">
        <v>124</v>
      </c>
      <c r="D236" s="163" t="s">
        <v>33</v>
      </c>
      <c r="E236" s="3"/>
      <c r="F236" s="3"/>
      <c r="G236" s="159" t="str">
        <f>IFERROR(IF($C$14="IPCC AR5 (Fifth Assessment)",IF(E236="","",VLOOKUP(D236,GWP,2,FALSE)*E232),IF(E236="","",VLOOKUP(D232,GWP_2006,2,FALSE)*E236)),KCA_Industrial15[[#This Row],[Base Year 
Estimates (kt)]])</f>
        <v/>
      </c>
      <c r="H236" s="160" t="str">
        <f>IFERROR((IF($C$14="IPCC AR5 (Fifth Assessment)",IF(F236="","",VLOOKUP(D236,GWP,2,FALSE)*F236),IF(F236="","",VLOOKUP(D236,GWP_2006,2,FALSE)*F236))),KCA_Industrial15[[#This Row],[Current Year
Estimates (kt)]])</f>
        <v/>
      </c>
      <c r="I236" s="4"/>
      <c r="J236" s="5"/>
      <c r="K236" s="30"/>
      <c r="L236" s="244"/>
    </row>
    <row r="237" spans="1:12" ht="19.2" x14ac:dyDescent="0.3">
      <c r="A237" s="155" t="str">
        <f>IF(OR(ISBLANK(KCA_Industrial15[[#This Row],[Base Year 
Estimates (kt)]]),ISBLANK(KCA_Industrial15[[#This Row],[Current Year
Estimates (kt)]])),"Entry Required","")</f>
        <v>Entry Required</v>
      </c>
      <c r="B237" s="188" t="s">
        <v>125</v>
      </c>
      <c r="C237" s="164" t="s">
        <v>126</v>
      </c>
      <c r="D237" s="163" t="s">
        <v>33</v>
      </c>
      <c r="E237" s="3"/>
      <c r="F237" s="3"/>
      <c r="G237" s="159" t="str">
        <f>IFERROR(IF($C$14="IPCC AR5 (Fifth Assessment)",IF(E237="","",VLOOKUP(D237,GWP,2,FALSE)*E233),IF(E237="","",VLOOKUP(D233,GWP_2006,2,FALSE)*E237)),KCA_Industrial15[[#This Row],[Base Year 
Estimates (kt)]])</f>
        <v/>
      </c>
      <c r="H237" s="160" t="str">
        <f>IFERROR((IF($C$14="IPCC AR5 (Fifth Assessment)",IF(F237="","",VLOOKUP(D237,GWP,2,FALSE)*F237),IF(F237="","",VLOOKUP(D237,GWP_2006,2,FALSE)*F237))),KCA_Industrial15[[#This Row],[Current Year
Estimates (kt)]])</f>
        <v/>
      </c>
      <c r="I237" s="4"/>
      <c r="J237" s="5"/>
      <c r="K237" s="30"/>
      <c r="L237" s="244"/>
    </row>
    <row r="238" spans="1:12" ht="19.2" x14ac:dyDescent="0.3">
      <c r="A238" s="155" t="str">
        <f>IF(OR(ISBLANK(KCA_Industrial15[[#This Row],[Base Year 
Estimates (kt)]]),ISBLANK(KCA_Industrial15[[#This Row],[Current Year
Estimates (kt)]])),"Entry Required","")</f>
        <v>Entry Required</v>
      </c>
      <c r="B238" s="188" t="s">
        <v>125</v>
      </c>
      <c r="C238" s="164" t="s">
        <v>126</v>
      </c>
      <c r="D238" s="163" t="s">
        <v>34</v>
      </c>
      <c r="E238" s="3"/>
      <c r="F238" s="3"/>
      <c r="G238" s="159" t="str">
        <f>IFERROR(IF($C$14="IPCC AR5 (Fifth Assessment)",IF(E238="","",VLOOKUP(D238,GWP,2,FALSE)*E234),IF(E238="","",VLOOKUP(D234,GWP_2006,2,FALSE)*E238)),KCA_Industrial15[[#This Row],[Base Year 
Estimates (kt)]])</f>
        <v/>
      </c>
      <c r="H238" s="160" t="str">
        <f>IFERROR((IF($C$14="IPCC AR5 (Fifth Assessment)",IF(F238="","",VLOOKUP(D238,GWP,2,FALSE)*F238),IF(F238="","",VLOOKUP(D238,GWP_2006,2,FALSE)*F238))),KCA_Industrial15[[#This Row],[Current Year
Estimates (kt)]])</f>
        <v/>
      </c>
      <c r="I238" s="4"/>
      <c r="J238" s="5"/>
      <c r="K238" s="30"/>
      <c r="L238" s="244"/>
    </row>
    <row r="239" spans="1:12" ht="31.2" x14ac:dyDescent="0.3">
      <c r="A239" s="189" t="str">
        <f>IF(OR(KCA_Industrial15[[#This Row],[Base Year 
Estimates (kt)]]="",KCA_Industrial15[[#This Row],[Current Year
Estimates (kt)]]=""),"F-gas Entry below","")</f>
        <v>F-gas Entry below</v>
      </c>
      <c r="B239" s="188" t="s">
        <v>127</v>
      </c>
      <c r="C239" s="164" t="s">
        <v>128</v>
      </c>
      <c r="D239" s="173" t="s">
        <v>129</v>
      </c>
      <c r="E239" s="159" t="s">
        <v>130</v>
      </c>
      <c r="F239" s="159" t="s">
        <v>130</v>
      </c>
      <c r="G239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39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39" s="4"/>
      <c r="J239" s="5"/>
      <c r="K239" s="30"/>
      <c r="L239" s="244"/>
    </row>
    <row r="240" spans="1:12" ht="19.2" x14ac:dyDescent="0.3">
      <c r="A240" s="155" t="str">
        <f>IF(OR(ISBLANK(KCA_Industrial15[[#This Row],[Base Year 
Estimates (kt)]]),ISBLANK(KCA_Industrial15[[#This Row],[Current Year
Estimates (kt)]])),"Entry Required","")</f>
        <v>Entry Required</v>
      </c>
      <c r="B240" s="188" t="s">
        <v>131</v>
      </c>
      <c r="C240" s="164" t="s">
        <v>65</v>
      </c>
      <c r="D240" s="163" t="s">
        <v>33</v>
      </c>
      <c r="E240" s="3"/>
      <c r="F240" s="3"/>
      <c r="G240" s="159" t="str">
        <f>IFERROR(IF($C$14="IPCC AR5 (Fifth Assessment)",IF(E240="","",VLOOKUP(D240,GWP,2,FALSE)*E236),IF(E240="","",VLOOKUP(D236,GWP_2006,2,FALSE)*E240)),KCA_Industrial15[[#This Row],[Base Year 
Estimates (kt)]])</f>
        <v/>
      </c>
      <c r="H240" s="160" t="str">
        <f>IFERROR((IF($C$14="IPCC AR5 (Fifth Assessment)",IF(F240="","",VLOOKUP(D240,GWP,2,FALSE)*F240),IF(F240="","",VLOOKUP(D240,GWP_2006,2,FALSE)*F240))),KCA_Industrial15[[#This Row],[Current Year
Estimates (kt)]])</f>
        <v/>
      </c>
      <c r="I240" s="4"/>
      <c r="J240" s="5"/>
      <c r="K240" s="30"/>
      <c r="L240" s="244"/>
    </row>
    <row r="241" spans="1:12" ht="19.2" x14ac:dyDescent="0.3">
      <c r="A241" s="155" t="str">
        <f>IF(OR(ISBLANK(KCA_Industrial15[[#This Row],[Base Year 
Estimates (kt)]]),ISBLANK(KCA_Industrial15[[#This Row],[Current Year
Estimates (kt)]])),"Entry Required","")</f>
        <v>Entry Required</v>
      </c>
      <c r="B241" s="188" t="s">
        <v>131</v>
      </c>
      <c r="C241" s="164" t="s">
        <v>65</v>
      </c>
      <c r="D241" s="163" t="s">
        <v>34</v>
      </c>
      <c r="E241" s="3"/>
      <c r="F241" s="3"/>
      <c r="G241" s="159" t="str">
        <f>IFERROR(IF($C$14="IPCC AR5 (Fifth Assessment)",IF(E241="","",VLOOKUP(D241,GWP,2,FALSE)*E237),IF(E241="","",VLOOKUP(D237,GWP_2006,2,FALSE)*E241)),KCA_Industrial15[[#This Row],[Base Year 
Estimates (kt)]])</f>
        <v/>
      </c>
      <c r="H241" s="160" t="str">
        <f>IFERROR((IF($C$14="IPCC AR5 (Fifth Assessment)",IF(F241="","",VLOOKUP(D241,GWP,2,FALSE)*F241),IF(F241="","",VLOOKUP(D241,GWP_2006,2,FALSE)*F241))),KCA_Industrial15[[#This Row],[Current Year
Estimates (kt)]])</f>
        <v/>
      </c>
      <c r="I241" s="4"/>
      <c r="J241" s="5"/>
      <c r="K241" s="30"/>
      <c r="L241" s="244"/>
    </row>
    <row r="242" spans="1:12" ht="19.2" x14ac:dyDescent="0.3">
      <c r="A242" s="155" t="str">
        <f>IF(OR(ISBLANK(KCA_Industrial15[[#This Row],[Base Year 
Estimates (kt)]]),ISBLANK(KCA_Industrial15[[#This Row],[Current Year
Estimates (kt)]])),"Entry Required","")</f>
        <v>Entry Required</v>
      </c>
      <c r="B242" s="188" t="s">
        <v>131</v>
      </c>
      <c r="C242" s="164" t="s">
        <v>65</v>
      </c>
      <c r="D242" s="163" t="s">
        <v>35</v>
      </c>
      <c r="E242" s="3"/>
      <c r="F242" s="3"/>
      <c r="G242" s="159" t="str">
        <f>IFERROR(IF($C$14="IPCC AR5 (Fifth Assessment)",IF(E242="","",VLOOKUP(D242,GWP,2,FALSE)*E238),IF(E242="","",VLOOKUP(D238,GWP_2006,2,FALSE)*E242)),KCA_Industrial15[[#This Row],[Base Year 
Estimates (kt)]])</f>
        <v/>
      </c>
      <c r="H242" s="160" t="str">
        <f>IFERROR((IF($C$14="IPCC AR5 (Fifth Assessment)",IF(F242="","",VLOOKUP(D242,GWP,2,FALSE)*F242),IF(F242="","",VLOOKUP(D242,GWP_2006,2,FALSE)*F242))),KCA_Industrial15[[#This Row],[Current Year
Estimates (kt)]])</f>
        <v/>
      </c>
      <c r="I242" s="4"/>
      <c r="J242" s="5"/>
      <c r="K242" s="30"/>
      <c r="L242" s="244"/>
    </row>
    <row r="243" spans="1:12" ht="31.2" x14ac:dyDescent="0.3">
      <c r="A243" s="189" t="str">
        <f>IF(OR(KCA_Industrial15[[#This Row],[Base Year 
Estimates (kt)]]="",KCA_Industrial15[[#This Row],[Current Year
Estimates (kt)]]=""),"F-gas Entry below","")</f>
        <v>F-gas Entry below</v>
      </c>
      <c r="B243" s="188" t="s">
        <v>131</v>
      </c>
      <c r="C243" s="164" t="s">
        <v>65</v>
      </c>
      <c r="D243" s="173" t="s">
        <v>129</v>
      </c>
      <c r="E243" s="159" t="s">
        <v>130</v>
      </c>
      <c r="F243" s="159" t="s">
        <v>130</v>
      </c>
      <c r="G243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43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43" s="4"/>
      <c r="J243" s="5"/>
      <c r="K243" s="30"/>
      <c r="L243" s="244"/>
    </row>
    <row r="244" spans="1:12" ht="19.2" x14ac:dyDescent="0.3">
      <c r="A244" s="155" t="str">
        <f>IF(OR(KCA_Industrial15[[#This Row],[Base Year 
Estimates (kt)]]="",KCA_Industrial15[[#This Row],[Current Year
Estimates (kt)]]=""),"Entry Required","")</f>
        <v>Entry Required</v>
      </c>
      <c r="B244" s="190" t="s">
        <v>132</v>
      </c>
      <c r="C244" s="157" t="s">
        <v>133</v>
      </c>
      <c r="D244" s="158" t="s">
        <v>29</v>
      </c>
      <c r="E244" s="3"/>
      <c r="F244" s="3"/>
      <c r="G244" s="159" t="str">
        <f>IFERROR(IF($C$14="IPCC AR5 (Fifth Assessment)",IF(E244="","",VLOOKUP(D244,GWP,2,FALSE)*E240),IF(E244="","",VLOOKUP(D240,GWP_2006,2,FALSE)*E244)),KCA_Industrial15[[#This Row],[Base Year 
Estimates (kt)]])</f>
        <v/>
      </c>
      <c r="H244" s="160" t="str">
        <f>IFERROR((IF($C$14="IPCC AR5 (Fifth Assessment)",IF(F244="","",VLOOKUP(D244,GWP,2,FALSE)*F244),IF(F244="","",VLOOKUP(D244,GWP_2006,2,FALSE)*F244))),KCA_Industrial15[[#This Row],[Current Year
Estimates (kt)]])</f>
        <v/>
      </c>
      <c r="I244" s="4"/>
      <c r="J244" s="5"/>
      <c r="K244" s="30"/>
      <c r="L244" s="244"/>
    </row>
    <row r="245" spans="1:12" ht="19.2" x14ac:dyDescent="0.3">
      <c r="A245" s="155" t="str">
        <f>IF(OR(KCA_Industrial15[[#This Row],[Base Year 
Estimates (kt)]]="",KCA_Industrial15[[#This Row],[Current Year
Estimates (kt)]]=""),"Entry Required","")</f>
        <v>Entry Required</v>
      </c>
      <c r="B245" s="190" t="s">
        <v>132</v>
      </c>
      <c r="C245" s="157" t="s">
        <v>133</v>
      </c>
      <c r="D245" s="158" t="s">
        <v>30</v>
      </c>
      <c r="E245" s="3"/>
      <c r="F245" s="3"/>
      <c r="G245" s="159" t="str">
        <f>IFERROR(IF($C$14="IPCC AR5 (Fifth Assessment)",IF(E245="","",VLOOKUP(D245,GWP,2,FALSE)*E241),IF(E245="","",VLOOKUP(D241,GWP_2006,2,FALSE)*E245)),KCA_Industrial15[[#This Row],[Base Year 
Estimates (kt)]])</f>
        <v/>
      </c>
      <c r="H245" s="160" t="str">
        <f>IFERROR((IF($C$14="IPCC AR5 (Fifth Assessment)",IF(F245="","",VLOOKUP(D245,GWP,2,FALSE)*F245),IF(F245="","",VLOOKUP(D245,GWP_2006,2,FALSE)*F245))),KCA_Industrial15[[#This Row],[Current Year
Estimates (kt)]])</f>
        <v/>
      </c>
      <c r="I245" s="4"/>
      <c r="J245" s="5"/>
      <c r="K245" s="30"/>
      <c r="L245" s="244"/>
    </row>
    <row r="246" spans="1:12" ht="19.2" x14ac:dyDescent="0.3">
      <c r="A246" s="155" t="str">
        <f>IF(OR(KCA_Industrial15[[#This Row],[Base Year 
Estimates (kt)]]="",KCA_Industrial15[[#This Row],[Current Year
Estimates (kt)]]=""),"Entry Required","")</f>
        <v>Entry Required</v>
      </c>
      <c r="B246" s="190" t="s">
        <v>132</v>
      </c>
      <c r="C246" s="157" t="s">
        <v>133</v>
      </c>
      <c r="D246" s="158" t="s">
        <v>31</v>
      </c>
      <c r="E246" s="3"/>
      <c r="F246" s="3"/>
      <c r="G246" s="159" t="str">
        <f>IFERROR(IF($C$14="IPCC AR5 (Fifth Assessment)",IF(E246="","",VLOOKUP(D246,GWP,2,FALSE)*E242),IF(E246="","",VLOOKUP(D242,GWP_2006,2,FALSE)*E246)),KCA_Industrial15[[#This Row],[Base Year 
Estimates (kt)]])</f>
        <v/>
      </c>
      <c r="H246" s="160" t="str">
        <f>IFERROR((IF($C$14="IPCC AR5 (Fifth Assessment)",IF(F246="","",VLOOKUP(D246,GWP,2,FALSE)*F246),IF(F246="","",VLOOKUP(D246,GWP_2006,2,FALSE)*F246))),KCA_Industrial15[[#This Row],[Current Year
Estimates (kt)]])</f>
        <v/>
      </c>
      <c r="I246" s="4"/>
      <c r="J246" s="5"/>
      <c r="K246" s="30"/>
      <c r="L246" s="244"/>
    </row>
    <row r="247" spans="1:12" ht="19.2" x14ac:dyDescent="0.3">
      <c r="A247" s="155" t="str">
        <f>IF(OR(ISBLANK(KCA_Industrial15[[#This Row],[Base Year 
Estimates (kt)]]),ISBLANK(KCA_Industrial15[[#This Row],[Current Year
Estimates (kt)]])),"Entry Required","")</f>
        <v>Entry Required</v>
      </c>
      <c r="B247" s="188" t="s">
        <v>134</v>
      </c>
      <c r="C247" s="164" t="s">
        <v>135</v>
      </c>
      <c r="D247" s="163" t="s">
        <v>33</v>
      </c>
      <c r="E247" s="3"/>
      <c r="F247" s="3"/>
      <c r="G247" s="159" t="str">
        <f>IFERROR(IF($C$14="IPCC AR5 (Fifth Assessment)",IF(E247="","",VLOOKUP(D247,GWP,2,FALSE)*E243),IF(E247="","",VLOOKUP(D243,GWP_2006,2,FALSE)*E247)),KCA_Industrial15[[#This Row],[Base Year 
Estimates (kt)]])</f>
        <v/>
      </c>
      <c r="H247" s="160" t="str">
        <f>IFERROR((IF($C$14="IPCC AR5 (Fifth Assessment)",IF(F247="","",VLOOKUP(D247,GWP,2,FALSE)*F247),IF(F247="","",VLOOKUP(D247,GWP_2006,2,FALSE)*F247))),KCA_Industrial15[[#This Row],[Current Year
Estimates (kt)]])</f>
        <v/>
      </c>
      <c r="I247" s="4"/>
      <c r="J247" s="5"/>
      <c r="K247" s="30"/>
      <c r="L247" s="244"/>
    </row>
    <row r="248" spans="1:12" ht="19.2" x14ac:dyDescent="0.3">
      <c r="A248" s="155" t="str">
        <f>IF(OR(ISBLANK(KCA_Industrial15[[#This Row],[Base Year 
Estimates (kt)]]),ISBLANK(KCA_Industrial15[[#This Row],[Current Year
Estimates (kt)]])),"Entry Required","")</f>
        <v>Entry Required</v>
      </c>
      <c r="B248" s="188" t="s">
        <v>134</v>
      </c>
      <c r="C248" s="164" t="s">
        <v>135</v>
      </c>
      <c r="D248" s="163" t="s">
        <v>34</v>
      </c>
      <c r="E248" s="3"/>
      <c r="F248" s="3"/>
      <c r="G248" s="159" t="str">
        <f>IFERROR(IF($C$14="IPCC AR5 (Fifth Assessment)",IF(E248="","",VLOOKUP(D248,GWP,2,FALSE)*E244),IF(E248="","",VLOOKUP(D244,GWP_2006,2,FALSE)*E248)),KCA_Industrial15[[#This Row],[Base Year 
Estimates (kt)]])</f>
        <v/>
      </c>
      <c r="H248" s="160" t="str">
        <f>IFERROR((IF($C$14="IPCC AR5 (Fifth Assessment)",IF(F248="","",VLOOKUP(D248,GWP,2,FALSE)*F248),IF(F248="","",VLOOKUP(D248,GWP_2006,2,FALSE)*F248))),KCA_Industrial15[[#This Row],[Current Year
Estimates (kt)]])</f>
        <v/>
      </c>
      <c r="I248" s="4"/>
      <c r="J248" s="5"/>
      <c r="K248" s="30"/>
      <c r="L248" s="244"/>
    </row>
    <row r="249" spans="1:12" ht="19.2" x14ac:dyDescent="0.3">
      <c r="A249" s="155" t="str">
        <f>IF(OR(ISBLANK(KCA_Industrial15[[#This Row],[Base Year 
Estimates (kt)]]),ISBLANK(KCA_Industrial15[[#This Row],[Current Year
Estimates (kt)]])),"Entry Required","")</f>
        <v>Entry Required</v>
      </c>
      <c r="B249" s="188" t="s">
        <v>136</v>
      </c>
      <c r="C249" s="164" t="s">
        <v>137</v>
      </c>
      <c r="D249" s="163" t="s">
        <v>33</v>
      </c>
      <c r="E249" s="3"/>
      <c r="F249" s="3"/>
      <c r="G249" s="159" t="str">
        <f>IFERROR(IF($C$14="IPCC AR5 (Fifth Assessment)",IF(E249="","",VLOOKUP(D249,GWP,2,FALSE)*E245),IF(E249="","",VLOOKUP(D245,GWP_2006,2,FALSE)*E249)),KCA_Industrial15[[#This Row],[Base Year 
Estimates (kt)]])</f>
        <v/>
      </c>
      <c r="H249" s="160" t="str">
        <f>IFERROR((IF($C$14="IPCC AR5 (Fifth Assessment)",IF(F249="","",VLOOKUP(D249,GWP,2,FALSE)*F249),IF(F249="","",VLOOKUP(D249,GWP_2006,2,FALSE)*F249))),KCA_Industrial15[[#This Row],[Current Year
Estimates (kt)]])</f>
        <v/>
      </c>
      <c r="I249" s="4"/>
      <c r="J249" s="5"/>
      <c r="K249" s="30"/>
      <c r="L249" s="244"/>
    </row>
    <row r="250" spans="1:12" ht="19.2" x14ac:dyDescent="0.3">
      <c r="A250" s="155" t="str">
        <f>IF(OR(ISBLANK(KCA_Industrial15[[#This Row],[Base Year 
Estimates (kt)]]),ISBLANK(KCA_Industrial15[[#This Row],[Current Year
Estimates (kt)]])),"Entry Required","")</f>
        <v>Entry Required</v>
      </c>
      <c r="B250" s="188" t="s">
        <v>136</v>
      </c>
      <c r="C250" s="164" t="s">
        <v>137</v>
      </c>
      <c r="D250" s="163" t="s">
        <v>34</v>
      </c>
      <c r="E250" s="3"/>
      <c r="F250" s="3"/>
      <c r="G250" s="159" t="str">
        <f>IFERROR(IF($C$14="IPCC AR5 (Fifth Assessment)",IF(E250="","",VLOOKUP(D250,GWP,2,FALSE)*E246),IF(E250="","",VLOOKUP(D246,GWP_2006,2,FALSE)*E250)),KCA_Industrial15[[#This Row],[Base Year 
Estimates (kt)]])</f>
        <v/>
      </c>
      <c r="H250" s="160" t="str">
        <f>IFERROR((IF($C$14="IPCC AR5 (Fifth Assessment)",IF(F250="","",VLOOKUP(D250,GWP,2,FALSE)*F250),IF(F250="","",VLOOKUP(D250,GWP_2006,2,FALSE)*F250))),KCA_Industrial15[[#This Row],[Current Year
Estimates (kt)]])</f>
        <v/>
      </c>
      <c r="I250" s="4"/>
      <c r="J250" s="5"/>
      <c r="K250" s="30"/>
      <c r="L250" s="244"/>
    </row>
    <row r="251" spans="1:12" ht="19.2" x14ac:dyDescent="0.3">
      <c r="A251" s="155" t="str">
        <f>IF(OR(ISBLANK(KCA_Industrial15[[#This Row],[Base Year 
Estimates (kt)]]),ISBLANK(KCA_Industrial15[[#This Row],[Current Year
Estimates (kt)]])),"Entry Required","")</f>
        <v>Entry Required</v>
      </c>
      <c r="B251" s="188" t="s">
        <v>138</v>
      </c>
      <c r="C251" s="164" t="s">
        <v>139</v>
      </c>
      <c r="D251" s="163" t="s">
        <v>33</v>
      </c>
      <c r="E251" s="3"/>
      <c r="F251" s="3"/>
      <c r="G251" s="159" t="str">
        <f>IFERROR(IF($C$14="IPCC AR5 (Fifth Assessment)",IF(E251="","",VLOOKUP(D251,GWP,2,FALSE)*E247),IF(E251="","",VLOOKUP(D247,GWP_2006,2,FALSE)*E251)),KCA_Industrial15[[#This Row],[Base Year 
Estimates (kt)]])</f>
        <v/>
      </c>
      <c r="H251" s="160" t="str">
        <f>IFERROR((IF($C$14="IPCC AR5 (Fifth Assessment)",IF(F251="","",VLOOKUP(D251,GWP,2,FALSE)*F251),IF(F251="","",VLOOKUP(D251,GWP_2006,2,FALSE)*F251))),KCA_Industrial15[[#This Row],[Current Year
Estimates (kt)]])</f>
        <v/>
      </c>
      <c r="I251" s="4"/>
      <c r="J251" s="5"/>
      <c r="K251" s="30"/>
      <c r="L251" s="244"/>
    </row>
    <row r="252" spans="1:12" ht="31.2" x14ac:dyDescent="0.3">
      <c r="A252" s="189" t="str">
        <f>IF(OR(KCA_Industrial15[[#This Row],[Base Year 
Estimates (kt)]]="",KCA_Industrial15[[#This Row],[Current Year
Estimates (kt)]]=""),"F-gas Entry below","")</f>
        <v>F-gas Entry below</v>
      </c>
      <c r="B252" s="188" t="s">
        <v>138</v>
      </c>
      <c r="C252" s="164" t="s">
        <v>139</v>
      </c>
      <c r="D252" s="173" t="s">
        <v>129</v>
      </c>
      <c r="E252" s="159" t="s">
        <v>130</v>
      </c>
      <c r="F252" s="159" t="s">
        <v>130</v>
      </c>
      <c r="G252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52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52" s="4"/>
      <c r="J252" s="5"/>
      <c r="K252" s="30"/>
      <c r="L252" s="244"/>
    </row>
    <row r="253" spans="1:12" ht="19.2" x14ac:dyDescent="0.3">
      <c r="A253" s="155" t="str">
        <f>IF(OR(ISBLANK(KCA_Industrial15[[#This Row],[Base Year 
Estimates (kt)]]),ISBLANK(KCA_Industrial15[[#This Row],[Current Year
Estimates (kt)]])),"Entry Required","")</f>
        <v>Entry Required</v>
      </c>
      <c r="B253" s="188" t="s">
        <v>140</v>
      </c>
      <c r="C253" s="164" t="s">
        <v>141</v>
      </c>
      <c r="D253" s="163" t="s">
        <v>33</v>
      </c>
      <c r="E253" s="3"/>
      <c r="F253" s="3"/>
      <c r="G253" s="159" t="str">
        <f>IFERROR(IF($C$14="IPCC AR5 (Fifth Assessment)",IF(E253="","",VLOOKUP(D253,GWP,2,FALSE)*E249),IF(E253="","",VLOOKUP(D249,GWP_2006,2,FALSE)*E253)),KCA_Industrial15[[#This Row],[Base Year 
Estimates (kt)]])</f>
        <v/>
      </c>
      <c r="H253" s="160" t="str">
        <f>IFERROR((IF($C$14="IPCC AR5 (Fifth Assessment)",IF(F253="","",VLOOKUP(D253,GWP,2,FALSE)*F253),IF(F253="","",VLOOKUP(D253,GWP_2006,2,FALSE)*F253))),KCA_Industrial15[[#This Row],[Current Year
Estimates (kt)]])</f>
        <v/>
      </c>
      <c r="I253" s="4"/>
      <c r="J253" s="5"/>
      <c r="K253" s="30"/>
      <c r="L253" s="244"/>
    </row>
    <row r="254" spans="1:12" ht="31.2" x14ac:dyDescent="0.3">
      <c r="A254" s="189" t="str">
        <f>IF(OR(KCA_Industrial15[[#This Row],[Base Year 
Estimates (kt)]]="",KCA_Industrial15[[#This Row],[Current Year
Estimates (kt)]]=""),"F-gas Entry below","")</f>
        <v>F-gas Entry below</v>
      </c>
      <c r="B254" s="188" t="s">
        <v>140</v>
      </c>
      <c r="C254" s="164" t="s">
        <v>141</v>
      </c>
      <c r="D254" s="173" t="s">
        <v>129</v>
      </c>
      <c r="E254" s="159" t="s">
        <v>130</v>
      </c>
      <c r="F254" s="159" t="s">
        <v>130</v>
      </c>
      <c r="G254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54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54" s="4"/>
      <c r="J254" s="5"/>
      <c r="K254" s="30"/>
      <c r="L254" s="244"/>
    </row>
    <row r="255" spans="1:12" ht="19.2" x14ac:dyDescent="0.3">
      <c r="A255" s="155" t="str">
        <f>IF(OR(ISBLANK(KCA_Industrial15[[#This Row],[Base Year 
Estimates (kt)]]),ISBLANK(KCA_Industrial15[[#This Row],[Current Year
Estimates (kt)]])),"Entry Required","")</f>
        <v>Entry Required</v>
      </c>
      <c r="B255" s="188" t="s">
        <v>142</v>
      </c>
      <c r="C255" s="164" t="s">
        <v>143</v>
      </c>
      <c r="D255" s="163" t="s">
        <v>33</v>
      </c>
      <c r="E255" s="3"/>
      <c r="F255" s="3"/>
      <c r="G255" s="159" t="str">
        <f>IFERROR(IF($C$14="IPCC AR5 (Fifth Assessment)",IF(E255="","",VLOOKUP(D255,GWP,2,FALSE)*E251),IF(E255="","",VLOOKUP(D251,GWP_2006,2,FALSE)*E255)),KCA_Industrial15[[#This Row],[Base Year 
Estimates (kt)]])</f>
        <v/>
      </c>
      <c r="H255" s="160" t="str">
        <f>IFERROR((IF($C$14="IPCC AR5 (Fifth Assessment)",IF(F255="","",VLOOKUP(D255,GWP,2,FALSE)*F255),IF(F255="","",VLOOKUP(D255,GWP_2006,2,FALSE)*F255))),KCA_Industrial15[[#This Row],[Current Year
Estimates (kt)]])</f>
        <v/>
      </c>
      <c r="I255" s="4"/>
      <c r="J255" s="5"/>
      <c r="K255" s="30"/>
      <c r="L255" s="244"/>
    </row>
    <row r="256" spans="1:12" ht="19.2" x14ac:dyDescent="0.3">
      <c r="A256" s="155" t="str">
        <f>IF(OR(ISBLANK(KCA_Industrial15[[#This Row],[Base Year 
Estimates (kt)]]),ISBLANK(KCA_Industrial15[[#This Row],[Current Year
Estimates (kt)]])),"Entry Required","")</f>
        <v>Entry Required</v>
      </c>
      <c r="B256" s="188" t="s">
        <v>144</v>
      </c>
      <c r="C256" s="164" t="s">
        <v>145</v>
      </c>
      <c r="D256" s="163" t="s">
        <v>33</v>
      </c>
      <c r="E256" s="3"/>
      <c r="F256" s="3"/>
      <c r="G256" s="159" t="str">
        <f>IFERROR(IF($C$14="IPCC AR5 (Fifth Assessment)",IF(E256="","",VLOOKUP(D256,GWP,2,FALSE)*E252),IF(E256="","",VLOOKUP(D252,GWP_2006,2,FALSE)*E256)),KCA_Industrial15[[#This Row],[Base Year 
Estimates (kt)]])</f>
        <v/>
      </c>
      <c r="H256" s="160" t="str">
        <f>IFERROR((IF($C$14="IPCC AR5 (Fifth Assessment)",IF(F256="","",VLOOKUP(D256,GWP,2,FALSE)*F256),IF(F256="","",VLOOKUP(D256,GWP_2006,2,FALSE)*F256))),KCA_Industrial15[[#This Row],[Current Year
Estimates (kt)]])</f>
        <v/>
      </c>
      <c r="I256" s="4"/>
      <c r="J256" s="5"/>
      <c r="K256" s="30"/>
      <c r="L256" s="244"/>
    </row>
    <row r="257" spans="1:12" ht="19.2" x14ac:dyDescent="0.3">
      <c r="A257" s="155" t="str">
        <f>IF(OR(ISBLANK(KCA_Industrial15[[#This Row],[Base Year 
Estimates (kt)]]),ISBLANK(KCA_Industrial15[[#This Row],[Current Year
Estimates (kt)]])),"Entry Required","")</f>
        <v>Entry Required</v>
      </c>
      <c r="B257" s="188" t="s">
        <v>146</v>
      </c>
      <c r="C257" s="164" t="s">
        <v>65</v>
      </c>
      <c r="D257" s="163" t="s">
        <v>33</v>
      </c>
      <c r="E257" s="3"/>
      <c r="F257" s="3"/>
      <c r="G257" s="159" t="str">
        <f>IFERROR(IF($C$14="IPCC AR5 (Fifth Assessment)",IF(E257="","",VLOOKUP(D257,GWP,2,FALSE)*E253),IF(E257="","",VLOOKUP(D253,GWP_2006,2,FALSE)*E257)),KCA_Industrial15[[#This Row],[Base Year 
Estimates (kt)]])</f>
        <v/>
      </c>
      <c r="H257" s="160" t="str">
        <f>IFERROR((IF($C$14="IPCC AR5 (Fifth Assessment)",IF(F257="","",VLOOKUP(D257,GWP,2,FALSE)*F257),IF(F257="","",VLOOKUP(D257,GWP_2006,2,FALSE)*F257))),KCA_Industrial15[[#This Row],[Current Year
Estimates (kt)]])</f>
        <v/>
      </c>
      <c r="I257" s="4"/>
      <c r="J257" s="5"/>
      <c r="K257" s="30"/>
      <c r="L257" s="244"/>
    </row>
    <row r="258" spans="1:12" ht="19.2" x14ac:dyDescent="0.3">
      <c r="A258" s="155" t="str">
        <f>IF(OR(ISBLANK(KCA_Industrial15[[#This Row],[Base Year 
Estimates (kt)]]),ISBLANK(KCA_Industrial15[[#This Row],[Current Year
Estimates (kt)]])),"Entry Required","")</f>
        <v>Entry Required</v>
      </c>
      <c r="B258" s="188" t="s">
        <v>146</v>
      </c>
      <c r="C258" s="164" t="s">
        <v>65</v>
      </c>
      <c r="D258" s="163" t="s">
        <v>34</v>
      </c>
      <c r="E258" s="3"/>
      <c r="F258" s="3"/>
      <c r="G258" s="159" t="str">
        <f>IFERROR(IF($C$14="IPCC AR5 (Fifth Assessment)",IF(E258="","",VLOOKUP(D258,GWP,2,FALSE)*E254),IF(E258="","",VLOOKUP(D254,GWP_2006,2,FALSE)*E258)),KCA_Industrial15[[#This Row],[Base Year 
Estimates (kt)]])</f>
        <v/>
      </c>
      <c r="H258" s="160" t="str">
        <f>IFERROR((IF($C$14="IPCC AR5 (Fifth Assessment)",IF(F258="","",VLOOKUP(D258,GWP,2,FALSE)*F258),IF(F258="","",VLOOKUP(D258,GWP_2006,2,FALSE)*F258))),KCA_Industrial15[[#This Row],[Current Year
Estimates (kt)]])</f>
        <v/>
      </c>
      <c r="I258" s="4"/>
      <c r="J258" s="5"/>
      <c r="K258" s="30"/>
      <c r="L258" s="244"/>
    </row>
    <row r="259" spans="1:12" ht="19.2" x14ac:dyDescent="0.3">
      <c r="A259" s="155" t="str">
        <f>IF(OR(ISBLANK(KCA_Industrial15[[#This Row],[Base Year 
Estimates (kt)]]),ISBLANK(KCA_Industrial15[[#This Row],[Current Year
Estimates (kt)]])),"Entry Required","")</f>
        <v>Entry Required</v>
      </c>
      <c r="B259" s="188" t="s">
        <v>146</v>
      </c>
      <c r="C259" s="164" t="s">
        <v>65</v>
      </c>
      <c r="D259" s="163" t="s">
        <v>35</v>
      </c>
      <c r="E259" s="3"/>
      <c r="F259" s="3"/>
      <c r="G259" s="159" t="str">
        <f>IFERROR(IF($C$14="IPCC AR5 (Fifth Assessment)",IF(E259="","",VLOOKUP(D259,GWP,2,FALSE)*E255),IF(E259="","",VLOOKUP(D255,GWP_2006,2,FALSE)*E259)),KCA_Industrial15[[#This Row],[Base Year 
Estimates (kt)]])</f>
        <v/>
      </c>
      <c r="H259" s="160" t="str">
        <f>IFERROR((IF($C$14="IPCC AR5 (Fifth Assessment)",IF(F259="","",VLOOKUP(D259,GWP,2,FALSE)*F259),IF(F259="","",VLOOKUP(D259,GWP_2006,2,FALSE)*F259))),KCA_Industrial15[[#This Row],[Current Year
Estimates (kt)]])</f>
        <v/>
      </c>
      <c r="I259" s="4"/>
      <c r="J259" s="5"/>
      <c r="K259" s="30"/>
      <c r="L259" s="244"/>
    </row>
    <row r="260" spans="1:12" ht="31.2" x14ac:dyDescent="0.3">
      <c r="A260" s="189" t="str">
        <f>IF(OR(KCA_Industrial15[[#This Row],[Base Year 
Estimates (kt)]]="",KCA_Industrial15[[#This Row],[Current Year
Estimates (kt)]]=""),"F-gas Entry below","")</f>
        <v>F-gas Entry below</v>
      </c>
      <c r="B260" s="188" t="s">
        <v>146</v>
      </c>
      <c r="C260" s="164" t="s">
        <v>65</v>
      </c>
      <c r="D260" s="173" t="s">
        <v>129</v>
      </c>
      <c r="E260" s="159" t="s">
        <v>130</v>
      </c>
      <c r="F260" s="159" t="s">
        <v>130</v>
      </c>
      <c r="G260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0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0" s="4"/>
      <c r="J260" s="5"/>
      <c r="K260" s="30"/>
      <c r="L260" s="244"/>
    </row>
    <row r="261" spans="1:12" ht="19.2" x14ac:dyDescent="0.3">
      <c r="A261" s="155" t="str">
        <f>IF(OR(ISBLANK(KCA_Industrial15[[#This Row],[Base Year 
Estimates (kt)]]),ISBLANK(KCA_Industrial15[[#This Row],[Current Year
Estimates (kt)]])),"Entry Required","")</f>
        <v>Entry Required</v>
      </c>
      <c r="B261" s="190" t="s">
        <v>147</v>
      </c>
      <c r="C261" s="157" t="s">
        <v>148</v>
      </c>
      <c r="D261" s="174" t="s">
        <v>96</v>
      </c>
      <c r="E261" s="3"/>
      <c r="F261" s="3"/>
      <c r="G261" s="159" t="str">
        <f>IFERROR(IF($C$14="IPCC AR5 (Fifth Assessment)",IF(E261="","",VLOOKUP(D261,GWP,2,FALSE)*E257),IF(E261="","",VLOOKUP(D257,GWP_2006,2,FALSE)*E261)),KCA_Industrial15[[#This Row],[Base Year 
Estimates (kt)]])</f>
        <v/>
      </c>
      <c r="H261" s="160" t="str">
        <f>IFERROR((IF($C$14="IPCC AR5 (Fifth Assessment)",IF(F261="","",VLOOKUP(D261,GWP,2,FALSE)*F261),IF(F261="","",VLOOKUP(D261,GWP_2006,2,FALSE)*F261))),KCA_Industrial15[[#This Row],[Current Year
Estimates (kt)]])</f>
        <v/>
      </c>
      <c r="I261" s="4"/>
      <c r="J261" s="5"/>
      <c r="K261" s="30"/>
      <c r="L261" s="244"/>
    </row>
    <row r="262" spans="1:12" ht="31.2" x14ac:dyDescent="0.3">
      <c r="A262" s="189" t="str">
        <f>IF(OR(KCA_Industrial15[[#This Row],[Base Year 
Estimates (kt)]]="",KCA_Industrial15[[#This Row],[Current Year
Estimates (kt)]]=""),"F-gas Entry below","")</f>
        <v>F-gas Entry below</v>
      </c>
      <c r="B262" s="190" t="s">
        <v>149</v>
      </c>
      <c r="C262" s="191" t="s">
        <v>150</v>
      </c>
      <c r="D262" s="192" t="s">
        <v>129</v>
      </c>
      <c r="E262" s="159" t="s">
        <v>130</v>
      </c>
      <c r="F262" s="159" t="s">
        <v>130</v>
      </c>
      <c r="G262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2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2" s="4"/>
      <c r="J262" s="5"/>
      <c r="K262" s="30"/>
      <c r="L262" s="244"/>
    </row>
    <row r="263" spans="1:12" ht="19.2" x14ac:dyDescent="0.3">
      <c r="A263" s="155" t="str">
        <f>IF(OR(KCA_Industrial15[[#This Row],[Base Year 
Estimates (kt)]]="",KCA_Industrial15[[#This Row],[Current Year
Estimates (kt)]]=""),"Entry Required","")</f>
        <v>Entry Required</v>
      </c>
      <c r="B263" s="190" t="s">
        <v>151</v>
      </c>
      <c r="C263" s="157" t="s">
        <v>152</v>
      </c>
      <c r="D263" s="174" t="s">
        <v>96</v>
      </c>
      <c r="E263" s="3"/>
      <c r="F263" s="3"/>
      <c r="G263" s="159" t="str">
        <f>IFERROR(IF($C$14="IPCC AR5 (Fifth Assessment)",IF(E263="","",VLOOKUP(D263,GWP,2,FALSE)*E259),IF(E263="","",VLOOKUP(D259,GWP_2006,2,FALSE)*E263)),KCA_Industrial15[[#This Row],[Base Year 
Estimates (kt)]])</f>
        <v/>
      </c>
      <c r="H263" s="160" t="str">
        <f>IFERROR((IF($C$14="IPCC AR5 (Fifth Assessment)",IF(F263="","",VLOOKUP(D263,GWP,2,FALSE)*F263),IF(F263="","",VLOOKUP(D263,GWP_2006,2,FALSE)*F263))),KCA_Industrial15[[#This Row],[Current Year
Estimates (kt)]])</f>
        <v/>
      </c>
      <c r="I263" s="4"/>
      <c r="J263" s="5"/>
      <c r="K263" s="30"/>
      <c r="L263" s="244"/>
    </row>
    <row r="264" spans="1:12" ht="31.2" x14ac:dyDescent="0.3">
      <c r="A264" s="189" t="str">
        <f>IF(OR(KCA_Industrial15[[#This Row],[Base Year 
Estimates (kt)]]="",KCA_Industrial15[[#This Row],[Current Year
Estimates (kt)]]=""),"F-gas Entry below","")</f>
        <v>F-gas Entry below</v>
      </c>
      <c r="B264" s="188" t="s">
        <v>153</v>
      </c>
      <c r="C264" s="164" t="s">
        <v>154</v>
      </c>
      <c r="D264" s="173" t="s">
        <v>129</v>
      </c>
      <c r="E264" s="159" t="s">
        <v>130</v>
      </c>
      <c r="F264" s="159" t="s">
        <v>130</v>
      </c>
      <c r="G264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4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4" s="4"/>
      <c r="J264" s="5"/>
      <c r="K264" s="30"/>
      <c r="L264" s="244"/>
    </row>
    <row r="265" spans="1:12" ht="19.2" x14ac:dyDescent="0.3">
      <c r="A265" s="155" t="str">
        <f>IF(OR(ISBLANK(KCA_Industrial15[[#This Row],[Base Year 
Estimates (kt)]]),ISBLANK(KCA_Industrial15[[#This Row],[Current Year
Estimates (kt)]])),"Entry Required","")</f>
        <v>Entry Required</v>
      </c>
      <c r="B265" s="188" t="s">
        <v>153</v>
      </c>
      <c r="C265" s="164" t="s">
        <v>154</v>
      </c>
      <c r="D265" s="163" t="s">
        <v>33</v>
      </c>
      <c r="E265" s="3"/>
      <c r="F265" s="3"/>
      <c r="G265" s="159" t="str">
        <f>IFERROR(IF($C$14="IPCC AR5 (Fifth Assessment)",IF(E265="","",VLOOKUP(D265,GWP,2,FALSE)*E261),IF(E265="","",VLOOKUP(D261,GWP_2006,2,FALSE)*E265)),KCA_Industrial15[[#This Row],[Base Year 
Estimates (kt)]])</f>
        <v/>
      </c>
      <c r="H265" s="160" t="str">
        <f>IFERROR((IF($C$14="IPCC AR5 (Fifth Assessment)",IF(F265="","",VLOOKUP(D265,GWP,2,FALSE)*F265),IF(F265="","",VLOOKUP(D265,GWP_2006,2,FALSE)*F265))),KCA_Industrial15[[#This Row],[Current Year
Estimates (kt)]])</f>
        <v/>
      </c>
      <c r="I265" s="4"/>
      <c r="J265" s="5"/>
      <c r="K265" s="30"/>
      <c r="L265" s="244"/>
    </row>
    <row r="266" spans="1:12" ht="31.2" x14ac:dyDescent="0.3">
      <c r="A266" s="189" t="str">
        <f>IF(OR(KCA_Industrial15[[#This Row],[Base Year 
Estimates (kt)]]="",KCA_Industrial15[[#This Row],[Current Year
Estimates (kt)]]=""),"F-gas Entry below","")</f>
        <v>F-gas Entry below</v>
      </c>
      <c r="B266" s="188" t="s">
        <v>155</v>
      </c>
      <c r="C266" s="164" t="s">
        <v>156</v>
      </c>
      <c r="D266" s="173" t="s">
        <v>129</v>
      </c>
      <c r="E266" s="159" t="s">
        <v>130</v>
      </c>
      <c r="F266" s="159" t="s">
        <v>130</v>
      </c>
      <c r="G266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6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6" s="4"/>
      <c r="J266" s="5"/>
      <c r="K266" s="30"/>
      <c r="L266" s="244"/>
    </row>
    <row r="267" spans="1:12" ht="31.2" x14ac:dyDescent="0.3">
      <c r="A267" s="189" t="str">
        <f>IF(OR(KCA_Industrial15[[#This Row],[Base Year 
Estimates (kt)]]="",KCA_Industrial15[[#This Row],[Current Year
Estimates (kt)]]=""),"F-gas Entry below","")</f>
        <v>F-gas Entry below</v>
      </c>
      <c r="B267" s="188" t="s">
        <v>157</v>
      </c>
      <c r="C267" s="164" t="s">
        <v>158</v>
      </c>
      <c r="D267" s="173" t="s">
        <v>129</v>
      </c>
      <c r="E267" s="159" t="s">
        <v>130</v>
      </c>
      <c r="F267" s="159" t="s">
        <v>130</v>
      </c>
      <c r="G267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7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7" s="4"/>
      <c r="J267" s="5"/>
      <c r="K267" s="30"/>
      <c r="L267" s="244"/>
    </row>
    <row r="268" spans="1:12" ht="31.2" x14ac:dyDescent="0.3">
      <c r="A268" s="189" t="str">
        <f>IF(OR(KCA_Industrial15[[#This Row],[Base Year 
Estimates (kt)]]="",KCA_Industrial15[[#This Row],[Current Year
Estimates (kt)]]=""),"F-gas Entry below","")</f>
        <v>F-gas Entry below</v>
      </c>
      <c r="B268" s="188" t="s">
        <v>159</v>
      </c>
      <c r="C268" s="164" t="s">
        <v>160</v>
      </c>
      <c r="D268" s="173" t="s">
        <v>129</v>
      </c>
      <c r="E268" s="159" t="s">
        <v>130</v>
      </c>
      <c r="F268" s="159" t="s">
        <v>130</v>
      </c>
      <c r="G268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8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8" s="4"/>
      <c r="J268" s="5"/>
      <c r="K268" s="30"/>
      <c r="L268" s="244"/>
    </row>
    <row r="269" spans="1:12" ht="31.2" x14ac:dyDescent="0.3">
      <c r="A269" s="189" t="str">
        <f>IF(OR(KCA_Industrial15[[#This Row],[Base Year 
Estimates (kt)]]="",KCA_Industrial15[[#This Row],[Current Year
Estimates (kt)]]=""),"F-gas Entry below","")</f>
        <v>F-gas Entry below</v>
      </c>
      <c r="B269" s="188" t="s">
        <v>161</v>
      </c>
      <c r="C269" s="164" t="s">
        <v>162</v>
      </c>
      <c r="D269" s="173" t="s">
        <v>129</v>
      </c>
      <c r="E269" s="159" t="s">
        <v>130</v>
      </c>
      <c r="F269" s="159" t="s">
        <v>130</v>
      </c>
      <c r="G269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69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69" s="4"/>
      <c r="J269" s="5"/>
      <c r="K269" s="30"/>
      <c r="L269" s="244"/>
    </row>
    <row r="270" spans="1:12" ht="31.2" x14ac:dyDescent="0.3">
      <c r="A270" s="189" t="str">
        <f>IF(OR(KCA_Industrial15[[#This Row],[Base Year 
Estimates (kt)]]="",KCA_Industrial15[[#This Row],[Current Year
Estimates (kt)]]=""),"F-gas Entry below","")</f>
        <v>F-gas Entry below</v>
      </c>
      <c r="B270" s="188" t="s">
        <v>163</v>
      </c>
      <c r="C270" s="164" t="s">
        <v>164</v>
      </c>
      <c r="D270" s="173" t="s">
        <v>129</v>
      </c>
      <c r="E270" s="159" t="s">
        <v>130</v>
      </c>
      <c r="F270" s="159" t="s">
        <v>130</v>
      </c>
      <c r="G270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70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70" s="4"/>
      <c r="J270" s="5"/>
      <c r="K270" s="30"/>
      <c r="L270" s="244"/>
    </row>
    <row r="271" spans="1:12" ht="19.2" x14ac:dyDescent="0.3">
      <c r="A271" s="155" t="str">
        <f>IF(OR(ISBLANK(KCA_Industrial15[[#This Row],[Base Year 
Estimates (kt)]]),ISBLANK(KCA_Industrial15[[#This Row],[Current Year
Estimates (kt)]])),"Entry Required","")</f>
        <v>Entry Required</v>
      </c>
      <c r="B271" s="190" t="s">
        <v>165</v>
      </c>
      <c r="C271" s="157" t="s">
        <v>166</v>
      </c>
      <c r="D271" s="174" t="s">
        <v>96</v>
      </c>
      <c r="E271" s="3"/>
      <c r="F271" s="3"/>
      <c r="G271" s="159" t="str">
        <f>IFERROR(IF($C$14="IPCC AR5 (Fifth Assessment)",IF(E271="","",VLOOKUP(D271,GWP,2,FALSE)*E267),IF(E271="","",VLOOKUP(D267,GWP_2006,2,FALSE)*E271)),KCA_Industrial15[[#This Row],[Base Year 
Estimates (kt)]])</f>
        <v/>
      </c>
      <c r="H271" s="160" t="str">
        <f>IFERROR((IF($C$14="IPCC AR5 (Fifth Assessment)",IF(F271="","",VLOOKUP(D271,GWP,2,FALSE)*F271),IF(F271="","",VLOOKUP(D271,GWP_2006,2,FALSE)*F271))),KCA_Industrial15[[#This Row],[Current Year
Estimates (kt)]])</f>
        <v/>
      </c>
      <c r="I271" s="4"/>
      <c r="J271" s="5"/>
      <c r="K271" s="30"/>
      <c r="L271" s="244"/>
    </row>
    <row r="272" spans="1:12" ht="19.2" x14ac:dyDescent="0.3">
      <c r="A272" s="155" t="str">
        <f>IF(OR(ISBLANK(KCA_Industrial15[[#This Row],[Base Year 
Estimates (kt)]]),ISBLANK(KCA_Industrial15[[#This Row],[Current Year
Estimates (kt)]])),"Entry Required","")</f>
        <v>Entry Required</v>
      </c>
      <c r="B272" s="190" t="s">
        <v>165</v>
      </c>
      <c r="C272" s="157" t="s">
        <v>166</v>
      </c>
      <c r="D272" s="158" t="s">
        <v>30</v>
      </c>
      <c r="E272" s="3"/>
      <c r="F272" s="3"/>
      <c r="G272" s="159" t="str">
        <f>IFERROR(IF($C$14="IPCC AR5 (Fifth Assessment)",IF(E272="","",VLOOKUP(D272,GWP,2,FALSE)*E268),IF(E272="","",VLOOKUP(D268,GWP_2006,2,FALSE)*E272)),KCA_Industrial15[[#This Row],[Base Year 
Estimates (kt)]])</f>
        <v/>
      </c>
      <c r="H272" s="160" t="str">
        <f>IFERROR((IF($C$14="IPCC AR5 (Fifth Assessment)",IF(F272="","",VLOOKUP(D272,GWP,2,FALSE)*F272),IF(F272="","",VLOOKUP(D272,GWP_2006,2,FALSE)*F272))),KCA_Industrial15[[#This Row],[Current Year
Estimates (kt)]])</f>
        <v/>
      </c>
      <c r="I272" s="4"/>
      <c r="J272" s="5"/>
      <c r="K272" s="30"/>
      <c r="L272" s="244"/>
    </row>
    <row r="273" spans="1:12" ht="19.2" x14ac:dyDescent="0.3">
      <c r="A273" s="155" t="str">
        <f>IF(OR(ISBLANK(KCA_Industrial15[[#This Row],[Base Year 
Estimates (kt)]]),ISBLANK(KCA_Industrial15[[#This Row],[Current Year
Estimates (kt)]])),"Entry Required","")</f>
        <v>Entry Required</v>
      </c>
      <c r="B273" s="190" t="s">
        <v>165</v>
      </c>
      <c r="C273" s="157" t="s">
        <v>166</v>
      </c>
      <c r="D273" s="158" t="s">
        <v>31</v>
      </c>
      <c r="E273" s="3"/>
      <c r="F273" s="3"/>
      <c r="G273" s="159" t="str">
        <f>IFERROR(IF($C$14="IPCC AR5 (Fifth Assessment)",IF(E273="","",VLOOKUP(D273,GWP,2,FALSE)*E269),IF(E273="","",VLOOKUP(D269,GWP_2006,2,FALSE)*E273)),KCA_Industrial15[[#This Row],[Base Year 
Estimates (kt)]])</f>
        <v/>
      </c>
      <c r="H273" s="160" t="str">
        <f>IFERROR((IF($C$14="IPCC AR5 (Fifth Assessment)",IF(F273="","",VLOOKUP(D273,GWP,2,FALSE)*F273),IF(F273="","",VLOOKUP(D273,GWP_2006,2,FALSE)*F273))),KCA_Industrial15[[#This Row],[Current Year
Estimates (kt)]])</f>
        <v/>
      </c>
      <c r="I273" s="4"/>
      <c r="J273" s="5"/>
      <c r="K273" s="30"/>
      <c r="L273" s="244"/>
    </row>
    <row r="274" spans="1:12" ht="31.2" x14ac:dyDescent="0.3">
      <c r="A274" s="189" t="str">
        <f>IF(OR(KCA_Industrial15[[#This Row],[Base Year 
Estimates (kt)]]="",KCA_Industrial15[[#This Row],[Current Year
Estimates (kt)]]=""),"F-gas Entry below","")</f>
        <v>F-gas Entry below</v>
      </c>
      <c r="B274" s="190" t="s">
        <v>165</v>
      </c>
      <c r="C274" s="193" t="s">
        <v>166</v>
      </c>
      <c r="D274" s="192" t="s">
        <v>129</v>
      </c>
      <c r="E274" s="159" t="s">
        <v>130</v>
      </c>
      <c r="F274" s="159" t="s">
        <v>130</v>
      </c>
      <c r="G274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74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74" s="4"/>
      <c r="J274" s="5"/>
      <c r="K274" s="30"/>
      <c r="L274" s="244"/>
    </row>
    <row r="275" spans="1:12" ht="19.2" x14ac:dyDescent="0.3">
      <c r="A275" s="155" t="str">
        <f>IF(OR(ISBLANK(KCA_Industrial15[[#This Row],[Base Year 
Estimates (kt)]]),ISBLANK(KCA_Industrial15[[#This Row],[Current Year
Estimates (kt)]])),"Entry Required","")</f>
        <v>Entry Required</v>
      </c>
      <c r="B275" s="190" t="s">
        <v>167</v>
      </c>
      <c r="C275" s="193" t="s">
        <v>65</v>
      </c>
      <c r="D275" s="158" t="s">
        <v>29</v>
      </c>
      <c r="E275" s="3"/>
      <c r="F275" s="3"/>
      <c r="G275" s="159" t="str">
        <f>IFERROR(IF($C$14="IPCC AR5 (Fifth Assessment)",IF(E275="","",VLOOKUP(D275,GWP,2,FALSE)*E271),IF(E275="","",VLOOKUP(D271,GWP_2006,2,FALSE)*E275)),KCA_Industrial15[[#This Row],[Base Year 
Estimates (kt)]])</f>
        <v/>
      </c>
      <c r="H275" s="160" t="str">
        <f>IFERROR((IF($C$14="IPCC AR5 (Fifth Assessment)",IF(F275="","",VLOOKUP(D275,GWP,2,FALSE)*F275),IF(F275="","",VLOOKUP(D275,GWP_2006,2,FALSE)*F275))),KCA_Industrial15[[#This Row],[Current Year
Estimates (kt)]])</f>
        <v/>
      </c>
      <c r="I275" s="4"/>
      <c r="J275" s="5"/>
      <c r="K275" s="30"/>
      <c r="L275" s="244"/>
    </row>
    <row r="276" spans="1:12" ht="19.2" x14ac:dyDescent="0.3">
      <c r="A276" s="155" t="str">
        <f>IF(OR(ISBLANK(KCA_Industrial15[[#This Row],[Base Year 
Estimates (kt)]]),ISBLANK(KCA_Industrial15[[#This Row],[Current Year
Estimates (kt)]])),"Entry Required","")</f>
        <v>Entry Required</v>
      </c>
      <c r="B276" s="190" t="s">
        <v>167</v>
      </c>
      <c r="C276" s="193" t="s">
        <v>65</v>
      </c>
      <c r="D276" s="158" t="s">
        <v>30</v>
      </c>
      <c r="E276" s="3"/>
      <c r="F276" s="3"/>
      <c r="G276" s="159" t="str">
        <f>IFERROR(IF($C$14="IPCC AR5 (Fifth Assessment)",IF(E276="","",VLOOKUP(D276,GWP,2,FALSE)*E272),IF(E276="","",VLOOKUP(D272,GWP_2006,2,FALSE)*E276)),KCA_Industrial15[[#This Row],[Base Year 
Estimates (kt)]])</f>
        <v/>
      </c>
      <c r="H276" s="160" t="str">
        <f>IFERROR((IF($C$14="IPCC AR5 (Fifth Assessment)",IF(F276="","",VLOOKUP(D276,GWP,2,FALSE)*F276),IF(F276="","",VLOOKUP(D276,GWP_2006,2,FALSE)*F276))),KCA_Industrial15[[#This Row],[Current Year
Estimates (kt)]])</f>
        <v/>
      </c>
      <c r="I276" s="4"/>
      <c r="J276" s="5"/>
      <c r="K276" s="30"/>
      <c r="L276" s="244"/>
    </row>
    <row r="277" spans="1:12" ht="19.2" x14ac:dyDescent="0.3">
      <c r="A277" s="155" t="str">
        <f>IF(OR(ISBLANK(KCA_Industrial15[[#This Row],[Base Year 
Estimates (kt)]]),ISBLANK(KCA_Industrial15[[#This Row],[Current Year
Estimates (kt)]])),"Entry Required","")</f>
        <v>Entry Required</v>
      </c>
      <c r="B277" s="190" t="s">
        <v>167</v>
      </c>
      <c r="C277" s="193" t="s">
        <v>65</v>
      </c>
      <c r="D277" s="158" t="s">
        <v>31</v>
      </c>
      <c r="E277" s="3"/>
      <c r="F277" s="3"/>
      <c r="G277" s="159" t="str">
        <f>IFERROR(IF($C$14="IPCC AR5 (Fifth Assessment)",IF(E277="","",VLOOKUP(D277,GWP,2,FALSE)*E273),IF(E277="","",VLOOKUP(D273,GWP_2006,2,FALSE)*E277)),KCA_Industrial15[[#This Row],[Base Year 
Estimates (kt)]])</f>
        <v/>
      </c>
      <c r="H277" s="160" t="str">
        <f>IFERROR((IF($C$14="IPCC AR5 (Fifth Assessment)",IF(F277="","",VLOOKUP(D277,GWP,2,FALSE)*F277),IF(F277="","",VLOOKUP(D277,GWP_2006,2,FALSE)*F277))),KCA_Industrial15[[#This Row],[Current Year
Estimates (kt)]])</f>
        <v/>
      </c>
      <c r="I277" s="4"/>
      <c r="J277" s="5"/>
      <c r="K277" s="30"/>
      <c r="L277" s="244"/>
    </row>
    <row r="278" spans="1:12" ht="31.2" x14ac:dyDescent="0.3">
      <c r="A278" s="189" t="str">
        <f>IF(OR(KCA_Industrial15[[#This Row],[Base Year 
Estimates (kt)]]="",KCA_Industrial15[[#This Row],[Current Year
Estimates (kt)]]=""),"F-gas Entry below","")</f>
        <v>F-gas Entry below</v>
      </c>
      <c r="B278" s="190" t="s">
        <v>167</v>
      </c>
      <c r="C278" s="193" t="s">
        <v>65</v>
      </c>
      <c r="D278" s="192" t="s">
        <v>129</v>
      </c>
      <c r="E278" s="159" t="s">
        <v>130</v>
      </c>
      <c r="F278" s="159" t="s">
        <v>130</v>
      </c>
      <c r="G278" s="159" t="str">
        <f>IF(KCA_Industrial15[[#This Row],[Base Year 
Estimates (kt)]]=0,0,IF(AND(SUMIF(F_Gas16[CRT Code],KCA_Industrial15[[#This Row],[CRT Code]],F_Gas16[Base Year Estimates
(kt CO2e)])=0,SUMIF(F_Gas16[CRT Code],KCA_Industrial15[[#This Row],[CRT Code]],F_Gas16[Current Year Estimates
(kt CO2e)])=0),KCA_Industrial15[[#This Row],[Base Year 
Estimates (kt)]],SUMIF(F_Gas16[CRT Code],KCA_Industrial15[[#This Row],[CRT Code]],F_Gas16[Base Year Estimates
(kt CO2e)])))</f>
        <v/>
      </c>
      <c r="H278" s="160" t="str">
        <f>IF(KCA_Industrial15[[#This Row],[Current Year
Estimates (kt)]]=0,0,IF(AND(SUMIF(F_Gas16[CRT Code],KCA_Industrial15[[#This Row],[CRT Code]],F_Gas16[Current Year Estimates
(kt CO2e)])=0,SUMIF(F_Gas16[CRT Code],KCA_Industrial15[[#This Row],[CRT Code]],F_Gas16[Current Year Estimates
(kt CO2e)])=0),KCA_Industrial15[[#This Row],[Current Year
Estimates (kt)]],SUMIF(F_Gas16[CRT Code],KCA_Industrial15[[#This Row],[CRT Code]],F_Gas16[Current Year Estimates
(kt CO2e)])))</f>
        <v/>
      </c>
      <c r="I278" s="4"/>
      <c r="J278" s="5"/>
      <c r="K278" s="30"/>
      <c r="L278" s="244"/>
    </row>
    <row r="279" spans="1:12" x14ac:dyDescent="0.3">
      <c r="A279" s="175"/>
      <c r="B279" s="176" t="s">
        <v>97</v>
      </c>
      <c r="C279" s="177"/>
      <c r="D279" s="178"/>
      <c r="E279" s="179"/>
      <c r="F279" s="179"/>
      <c r="G279" s="179"/>
      <c r="H279" s="180"/>
      <c r="I279" s="19"/>
      <c r="J279" s="20"/>
      <c r="K279" s="31"/>
      <c r="L279" s="246"/>
    </row>
    <row r="280" spans="1:12" x14ac:dyDescent="0.3">
      <c r="A280" s="194" t="str">
        <f>IF(OR(ISBLANK(KCA_Industrial15[[#This Row],[Base Year 
Estimates (kt)]]),ISBLANK(KCA_Industrial15[[#This Row],[Current Year
Estimates (kt)]])),"Entry Optional","")</f>
        <v>Entry Optional</v>
      </c>
      <c r="B280" s="230"/>
      <c r="C280" s="231"/>
      <c r="D280" s="232"/>
      <c r="E280" s="3"/>
      <c r="F280" s="3"/>
      <c r="G280" s="159" t="str">
        <f>IFERROR(IF($C$14="IPCC AR5 (Fifth Assessment)",IF(E280="","",VLOOKUP(D280,GWP,2,FALSE)*E280),IF(E280="","",VLOOKUP(D280,GWP_2006,2,FALSE)*E280)),KCA_Industrial15[[#This Row],[Base Year 
Estimates (kt)]])</f>
        <v/>
      </c>
      <c r="H280" s="160" t="str">
        <f>IFERROR(IF($C$14="IPCC AR5 (Fifth Assessment)",IF(F280="","",VLOOKUP(D280,GWP,2,FALSE)*F280),IF(F280="","",VLOOKUP(D280,GWP_2006,2,FALSE)*F280)),KCA_Industrial15[[#This Row],[Current Year
Estimates (kt)]])</f>
        <v/>
      </c>
      <c r="I280" s="4"/>
      <c r="J280" s="5"/>
      <c r="K280" s="30"/>
      <c r="L280" s="244"/>
    </row>
    <row r="281" spans="1:12" x14ac:dyDescent="0.3">
      <c r="A281" s="194" t="str">
        <f>IF(OR(ISBLANK(KCA_Industrial15[[#This Row],[Base Year 
Estimates (kt)]]),ISBLANK(KCA_Industrial15[[#This Row],[Current Year
Estimates (kt)]])),"Entry Optional","")</f>
        <v>Entry Optional</v>
      </c>
      <c r="B281" s="230"/>
      <c r="C281" s="231"/>
      <c r="D281" s="232"/>
      <c r="E281" s="3"/>
      <c r="F281" s="3"/>
      <c r="G281" s="159" t="str">
        <f>IFERROR(IF($C$14="IPCC AR5 (Fifth Assessment)",IF(E281="","",VLOOKUP(D281,GWP,2,FALSE)*E281),IF(E281="","",VLOOKUP(D281,GWP_2006,2,FALSE)*E281)),KCA_Industrial15[[#This Row],[Base Year 
Estimates (kt)]])</f>
        <v/>
      </c>
      <c r="H281" s="160" t="str">
        <f>IFERROR(IF($C$14="IPCC AR5 (Fifth Assessment)",IF(F281="","",VLOOKUP(D281,GWP,2,FALSE)*F281),IF(F281="","",VLOOKUP(D281,GWP_2006,2,FALSE)*F281)),KCA_Industrial15[[#This Row],[Current Year
Estimates (kt)]])</f>
        <v/>
      </c>
      <c r="I281" s="4"/>
      <c r="J281" s="5"/>
      <c r="K281" s="30"/>
      <c r="L281" s="244"/>
    </row>
    <row r="282" spans="1:12" x14ac:dyDescent="0.3">
      <c r="A282" s="194" t="str">
        <f>IF(OR(ISBLANK(KCA_Industrial15[[#This Row],[Base Year 
Estimates (kt)]]),ISBLANK(KCA_Industrial15[[#This Row],[Current Year
Estimates (kt)]])),"Entry Optional","")</f>
        <v>Entry Optional</v>
      </c>
      <c r="B282" s="230"/>
      <c r="C282" s="231"/>
      <c r="D282" s="232"/>
      <c r="E282" s="3"/>
      <c r="F282" s="3"/>
      <c r="G282" s="159" t="str">
        <f>IFERROR(IF($C$14="IPCC AR5 (Fifth Assessment)",IF(E282="","",VLOOKUP(D282,GWP,2,FALSE)*E282),IF(E282="","",VLOOKUP(D282,GWP_2006,2,FALSE)*E282)),KCA_Industrial15[[#This Row],[Base Year 
Estimates (kt)]])</f>
        <v/>
      </c>
      <c r="H282" s="160" t="str">
        <f>IFERROR(IF($C$14="IPCC AR5 (Fifth Assessment)",IF(F282="","",VLOOKUP(D282,GWP,2,FALSE)*F282),IF(F282="","",VLOOKUP(D282,GWP_2006,2,FALSE)*F282)),KCA_Industrial15[[#This Row],[Current Year
Estimates (kt)]])</f>
        <v/>
      </c>
      <c r="I282" s="4"/>
      <c r="J282" s="5"/>
      <c r="K282" s="30"/>
      <c r="L282" s="244"/>
    </row>
    <row r="283" spans="1:12" x14ac:dyDescent="0.3">
      <c r="A283" s="194" t="str">
        <f>IF(OR(ISBLANK(KCA_Industrial15[[#This Row],[Base Year 
Estimates (kt)]]),ISBLANK(KCA_Industrial15[[#This Row],[Current Year
Estimates (kt)]])),"Entry Optional","")</f>
        <v>Entry Optional</v>
      </c>
      <c r="B283" s="230"/>
      <c r="C283" s="231"/>
      <c r="D283" s="232"/>
      <c r="E283" s="3"/>
      <c r="F283" s="3"/>
      <c r="G283" s="159" t="str">
        <f>IFERROR(IF($C$14="IPCC AR5 (Fifth Assessment)",IF(E283="","",VLOOKUP(D283,GWP,2,FALSE)*E283),IF(E283="","",VLOOKUP(D283,GWP_2006,2,FALSE)*E283)),KCA_Industrial15[[#This Row],[Base Year 
Estimates (kt)]])</f>
        <v/>
      </c>
      <c r="H283" s="160" t="str">
        <f>IFERROR(IF($C$14="IPCC AR5 (Fifth Assessment)",IF(F283="","",VLOOKUP(D283,GWP,2,FALSE)*F283),IF(F283="","",VLOOKUP(D283,GWP_2006,2,FALSE)*F283)),KCA_Industrial15[[#This Row],[Current Year
Estimates (kt)]])</f>
        <v/>
      </c>
      <c r="I283" s="4"/>
      <c r="J283" s="5"/>
      <c r="K283" s="30"/>
      <c r="L283" s="244"/>
    </row>
    <row r="284" spans="1:12" x14ac:dyDescent="0.3">
      <c r="A284" s="194" t="str">
        <f>IF(OR(ISBLANK(KCA_Industrial15[[#This Row],[Base Year 
Estimates (kt)]]),ISBLANK(KCA_Industrial15[[#This Row],[Current Year
Estimates (kt)]])),"Entry Optional","")</f>
        <v>Entry Optional</v>
      </c>
      <c r="B284" s="230"/>
      <c r="C284" s="231"/>
      <c r="D284" s="232"/>
      <c r="E284" s="3"/>
      <c r="F284" s="3"/>
      <c r="G284" s="159" t="str">
        <f>IFERROR(IF($C$14="IPCC AR5 (Fifth Assessment)",IF(E284="","",VLOOKUP(D284,GWP,2,FALSE)*E284),IF(E284="","",VLOOKUP(D284,GWP_2006,2,FALSE)*E284)),KCA_Industrial15[[#This Row],[Base Year 
Estimates (kt)]])</f>
        <v/>
      </c>
      <c r="H284" s="160" t="str">
        <f>IFERROR(IF($C$14="IPCC AR5 (Fifth Assessment)",IF(F284="","",VLOOKUP(D284,GWP,2,FALSE)*F284),IF(F284="","",VLOOKUP(D284,GWP_2006,2,FALSE)*F284)),KCA_Industrial15[[#This Row],[Current Year
Estimates (kt)]])</f>
        <v/>
      </c>
      <c r="I284" s="4"/>
      <c r="J284" s="5"/>
      <c r="K284" s="30"/>
      <c r="L284" s="244"/>
    </row>
    <row r="285" spans="1:12" x14ac:dyDescent="0.3">
      <c r="A285" s="194" t="str">
        <f>IF(OR(ISBLANK(KCA_Industrial15[[#This Row],[Base Year 
Estimates (kt)]]),ISBLANK(KCA_Industrial15[[#This Row],[Current Year
Estimates (kt)]])),"Entry Optional","")</f>
        <v>Entry Optional</v>
      </c>
      <c r="B285" s="230"/>
      <c r="C285" s="231"/>
      <c r="D285" s="232"/>
      <c r="E285" s="3"/>
      <c r="F285" s="3"/>
      <c r="G285" s="159" t="str">
        <f>IFERROR(IF($C$14="IPCC AR5 (Fifth Assessment)",IF(E285="","",VLOOKUP(D285,GWP,2,FALSE)*E285),IF(E285="","",VLOOKUP(D285,GWP_2006,2,FALSE)*E285)),KCA_Industrial15[[#This Row],[Base Year 
Estimates (kt)]])</f>
        <v/>
      </c>
      <c r="H285" s="160" t="str">
        <f>IFERROR(IF($C$14="IPCC AR5 (Fifth Assessment)",IF(F285="","",VLOOKUP(D285,GWP,2,FALSE)*F285),IF(F285="","",VLOOKUP(D285,GWP_2006,2,FALSE)*F285)),KCA_Industrial15[[#This Row],[Current Year
Estimates (kt)]])</f>
        <v/>
      </c>
      <c r="I285" s="4"/>
      <c r="J285" s="5"/>
      <c r="K285" s="30"/>
      <c r="L285" s="244"/>
    </row>
    <row r="286" spans="1:12" x14ac:dyDescent="0.3">
      <c r="A286" s="194" t="str">
        <f>IF(OR(ISBLANK(KCA_Industrial15[[#This Row],[Base Year 
Estimates (kt)]]),ISBLANK(KCA_Industrial15[[#This Row],[Current Year
Estimates (kt)]])),"Entry Optional","")</f>
        <v>Entry Optional</v>
      </c>
      <c r="B286" s="230"/>
      <c r="C286" s="231"/>
      <c r="D286" s="232"/>
      <c r="E286" s="3"/>
      <c r="F286" s="3"/>
      <c r="G286" s="159" t="str">
        <f>IFERROR(IF($C$14="IPCC AR5 (Fifth Assessment)",IF(E286="","",VLOOKUP(D286,GWP,2,FALSE)*E286),IF(E286="","",VLOOKUP(D286,GWP_2006,2,FALSE)*E286)),KCA_Industrial15[[#This Row],[Base Year 
Estimates (kt)]])</f>
        <v/>
      </c>
      <c r="H286" s="160" t="str">
        <f>IFERROR(IF($C$14="IPCC AR5 (Fifth Assessment)",IF(F286="","",VLOOKUP(D286,GWP,2,FALSE)*F286),IF(F286="","",VLOOKUP(D286,GWP_2006,2,FALSE)*F286)),KCA_Industrial15[[#This Row],[Current Year
Estimates (kt)]])</f>
        <v/>
      </c>
      <c r="I286" s="4"/>
      <c r="J286" s="5"/>
      <c r="K286" s="30"/>
      <c r="L286" s="244"/>
    </row>
    <row r="287" spans="1:12" x14ac:dyDescent="0.3">
      <c r="A287" s="194" t="str">
        <f>IF(OR(ISBLANK(KCA_Industrial15[[#This Row],[Base Year 
Estimates (kt)]]),ISBLANK(KCA_Industrial15[[#This Row],[Current Year
Estimates (kt)]])),"Entry Optional","")</f>
        <v>Entry Optional</v>
      </c>
      <c r="B287" s="230"/>
      <c r="C287" s="231"/>
      <c r="D287" s="232"/>
      <c r="E287" s="3"/>
      <c r="F287" s="3"/>
      <c r="G287" s="159" t="str">
        <f>IFERROR(IF($C$14="IPCC AR5 (Fifth Assessment)",IF(E287="","",VLOOKUP(D287,GWP,2,FALSE)*E287),IF(E287="","",VLOOKUP(D287,GWP_2006,2,FALSE)*E287)),KCA_Industrial15[[#This Row],[Base Year 
Estimates (kt)]])</f>
        <v/>
      </c>
      <c r="H287" s="160" t="str">
        <f>IFERROR(IF($C$14="IPCC AR5 (Fifth Assessment)",IF(F287="","",VLOOKUP(D287,GWP,2,FALSE)*F287),IF(F287="","",VLOOKUP(D287,GWP_2006,2,FALSE)*F287)),KCA_Industrial15[[#This Row],[Current Year
Estimates (kt)]])</f>
        <v/>
      </c>
      <c r="I287" s="4"/>
      <c r="J287" s="5"/>
      <c r="K287" s="30"/>
      <c r="L287" s="244"/>
    </row>
    <row r="288" spans="1:12" x14ac:dyDescent="0.3">
      <c r="A288" s="194" t="str">
        <f>IF(OR(ISBLANK(KCA_Industrial15[[#This Row],[Base Year 
Estimates (kt)]]),ISBLANK(KCA_Industrial15[[#This Row],[Current Year
Estimates (kt)]])),"Entry Optional","")</f>
        <v>Entry Optional</v>
      </c>
      <c r="B288" s="230"/>
      <c r="C288" s="231"/>
      <c r="D288" s="232"/>
      <c r="E288" s="3"/>
      <c r="F288" s="3"/>
      <c r="G288" s="159" t="str">
        <f>IFERROR(IF($C$14="IPCC AR5 (Fifth Assessment)",IF(E288="","",VLOOKUP(D288,GWP,2,FALSE)*E288),IF(E288="","",VLOOKUP(D288,GWP_2006,2,FALSE)*E288)),KCA_Industrial15[[#This Row],[Base Year 
Estimates (kt)]])</f>
        <v/>
      </c>
      <c r="H288" s="160" t="str">
        <f>IFERROR(IF($C$14="IPCC AR5 (Fifth Assessment)",IF(F288="","",VLOOKUP(D288,GWP,2,FALSE)*F288),IF(F288="","",VLOOKUP(D288,GWP_2006,2,FALSE)*F288)),KCA_Industrial15[[#This Row],[Current Year
Estimates (kt)]])</f>
        <v/>
      </c>
      <c r="I288" s="4"/>
      <c r="J288" s="5"/>
      <c r="K288" s="30"/>
      <c r="L288" s="244"/>
    </row>
    <row r="289" spans="1:12" x14ac:dyDescent="0.3">
      <c r="A289" s="194" t="str">
        <f>IF(OR(ISBLANK(KCA_Industrial15[[#This Row],[Base Year 
Estimates (kt)]]),ISBLANK(KCA_Industrial15[[#This Row],[Current Year
Estimates (kt)]])),"Entry Optional","")</f>
        <v>Entry Optional</v>
      </c>
      <c r="B289" s="230"/>
      <c r="C289" s="231"/>
      <c r="D289" s="232"/>
      <c r="E289" s="3"/>
      <c r="F289" s="3"/>
      <c r="G289" s="159" t="str">
        <f>IFERROR(IF($C$14="IPCC AR5 (Fifth Assessment)",IF(E289="","",VLOOKUP(D289,GWP,2,FALSE)*E289),IF(E289="","",VLOOKUP(D289,GWP_2006,2,FALSE)*E289)),KCA_Industrial15[[#This Row],[Base Year 
Estimates (kt)]])</f>
        <v/>
      </c>
      <c r="H289" s="160" t="str">
        <f>IFERROR(IF($C$14="IPCC AR5 (Fifth Assessment)",IF(F289="","",VLOOKUP(D289,GWP,2,FALSE)*F289),IF(F289="","",VLOOKUP(D289,GWP_2006,2,FALSE)*F289)),KCA_Industrial15[[#This Row],[Current Year
Estimates (kt)]])</f>
        <v/>
      </c>
      <c r="I289" s="4"/>
      <c r="J289" s="5"/>
      <c r="K289" s="30"/>
      <c r="L289" s="244"/>
    </row>
    <row r="290" spans="1:12" x14ac:dyDescent="0.3">
      <c r="A290" s="194" t="str">
        <f>IF(OR(ISBLANK(KCA_Industrial15[[#This Row],[Base Year 
Estimates (kt)]]),ISBLANK(KCA_Industrial15[[#This Row],[Current Year
Estimates (kt)]])),"Entry Optional","")</f>
        <v>Entry Optional</v>
      </c>
      <c r="B290" s="230"/>
      <c r="C290" s="231"/>
      <c r="D290" s="232"/>
      <c r="E290" s="3"/>
      <c r="F290" s="3"/>
      <c r="G290" s="159" t="str">
        <f>IFERROR(IF($C$14="IPCC AR5 (Fifth Assessment)",IF(E290="","",VLOOKUP(D290,GWP,2,FALSE)*E290),IF(E290="","",VLOOKUP(D290,GWP_2006,2,FALSE)*E290)),KCA_Industrial15[[#This Row],[Base Year 
Estimates (kt)]])</f>
        <v/>
      </c>
      <c r="H290" s="160" t="str">
        <f>IFERROR(IF($C$14="IPCC AR5 (Fifth Assessment)",IF(F290="","",VLOOKUP(D290,GWP,2,FALSE)*F290),IF(F290="","",VLOOKUP(D290,GWP_2006,2,FALSE)*F290)),KCA_Industrial15[[#This Row],[Current Year
Estimates (kt)]])</f>
        <v/>
      </c>
      <c r="I290" s="4"/>
      <c r="J290" s="5"/>
      <c r="K290" s="30"/>
      <c r="L290" s="244"/>
    </row>
    <row r="291" spans="1:12" x14ac:dyDescent="0.3">
      <c r="A291" s="194" t="str">
        <f>IF(OR(ISBLANK(KCA_Industrial15[[#This Row],[Base Year 
Estimates (kt)]]),ISBLANK(KCA_Industrial15[[#This Row],[Current Year
Estimates (kt)]])),"Entry Optional","")</f>
        <v>Entry Optional</v>
      </c>
      <c r="B291" s="230"/>
      <c r="C291" s="231"/>
      <c r="D291" s="232"/>
      <c r="E291" s="3"/>
      <c r="F291" s="3"/>
      <c r="G291" s="159" t="str">
        <f>IFERROR(IF($C$14="IPCC AR5 (Fifth Assessment)",IF(E291="","",VLOOKUP(D291,GWP,2,FALSE)*E291),IF(E291="","",VLOOKUP(D291,GWP_2006,2,FALSE)*E291)),KCA_Industrial15[[#This Row],[Base Year 
Estimates (kt)]])</f>
        <v/>
      </c>
      <c r="H291" s="160" t="str">
        <f>IFERROR(IF($C$14="IPCC AR5 (Fifth Assessment)",IF(F291="","",VLOOKUP(D291,GWP,2,FALSE)*F291),IF(F291="","",VLOOKUP(D291,GWP_2006,2,FALSE)*F291)),KCA_Industrial15[[#This Row],[Current Year
Estimates (kt)]])</f>
        <v/>
      </c>
      <c r="I291" s="4"/>
      <c r="J291" s="5"/>
      <c r="K291" s="30"/>
      <c r="L291" s="244"/>
    </row>
    <row r="292" spans="1:12" x14ac:dyDescent="0.3">
      <c r="A292" s="194" t="str">
        <f>IF(OR(ISBLANK(KCA_Industrial15[[#This Row],[Base Year 
Estimates (kt)]]),ISBLANK(KCA_Industrial15[[#This Row],[Current Year
Estimates (kt)]])),"Entry Optional","")</f>
        <v>Entry Optional</v>
      </c>
      <c r="B292" s="230"/>
      <c r="C292" s="231"/>
      <c r="D292" s="232"/>
      <c r="E292" s="3"/>
      <c r="F292" s="3"/>
      <c r="G292" s="159" t="str">
        <f>IFERROR(IF($C$14="IPCC AR5 (Fifth Assessment)",IF(E292="","",VLOOKUP(D292,GWP,2,FALSE)*E292),IF(E292="","",VLOOKUP(D292,GWP_2006,2,FALSE)*E292)),KCA_Industrial15[[#This Row],[Base Year 
Estimates (kt)]])</f>
        <v/>
      </c>
      <c r="H292" s="160" t="str">
        <f>IFERROR(IF($C$14="IPCC AR5 (Fifth Assessment)",IF(F292="","",VLOOKUP(D292,GWP,2,FALSE)*F292),IF(F292="","",VLOOKUP(D292,GWP_2006,2,FALSE)*F292)),KCA_Industrial15[[#This Row],[Current Year
Estimates (kt)]])</f>
        <v/>
      </c>
      <c r="I292" s="4"/>
      <c r="J292" s="5"/>
      <c r="K292" s="30"/>
      <c r="L292" s="244"/>
    </row>
    <row r="293" spans="1:12" x14ac:dyDescent="0.3">
      <c r="A293" s="194" t="str">
        <f>IF(OR(ISBLANK(KCA_Industrial15[[#This Row],[Base Year 
Estimates (kt)]]),ISBLANK(KCA_Industrial15[[#This Row],[Current Year
Estimates (kt)]])),"Entry Optional","")</f>
        <v>Entry Optional</v>
      </c>
      <c r="B293" s="230"/>
      <c r="C293" s="231"/>
      <c r="D293" s="232"/>
      <c r="E293" s="3"/>
      <c r="F293" s="3"/>
      <c r="G293" s="159" t="str">
        <f>IFERROR(IF($C$14="IPCC AR5 (Fifth Assessment)",IF(E293="","",VLOOKUP(D293,GWP,2,FALSE)*E293),IF(E293="","",VLOOKUP(D293,GWP_2006,2,FALSE)*E293)),KCA_Industrial15[[#This Row],[Base Year 
Estimates (kt)]])</f>
        <v/>
      </c>
      <c r="H293" s="160" t="str">
        <f>IFERROR(IF($C$14="IPCC AR5 (Fifth Assessment)",IF(F293="","",VLOOKUP(D293,GWP,2,FALSE)*F293),IF(F293="","",VLOOKUP(D293,GWP_2006,2,FALSE)*F293)),KCA_Industrial15[[#This Row],[Current Year
Estimates (kt)]])</f>
        <v/>
      </c>
      <c r="I293" s="4"/>
      <c r="J293" s="5"/>
      <c r="K293" s="30"/>
      <c r="L293" s="244"/>
    </row>
    <row r="294" spans="1:12" x14ac:dyDescent="0.3">
      <c r="A294" s="194" t="str">
        <f>IF(OR(ISBLANK(KCA_Industrial15[[#This Row],[Base Year 
Estimates (kt)]]),ISBLANK(KCA_Industrial15[[#This Row],[Current Year
Estimates (kt)]])),"Entry Optional","")</f>
        <v>Entry Optional</v>
      </c>
      <c r="B294" s="230"/>
      <c r="C294" s="231"/>
      <c r="D294" s="232"/>
      <c r="E294" s="3"/>
      <c r="F294" s="3"/>
      <c r="G294" s="159" t="str">
        <f>IFERROR(IF($C$14="IPCC AR5 (Fifth Assessment)",IF(E294="","",VLOOKUP(D294,GWP,2,FALSE)*E294),IF(E294="","",VLOOKUP(D294,GWP_2006,2,FALSE)*E294)),KCA_Industrial15[[#This Row],[Base Year 
Estimates (kt)]])</f>
        <v/>
      </c>
      <c r="H294" s="160" t="str">
        <f>IFERROR(IF($C$14="IPCC AR5 (Fifth Assessment)",IF(F294="","",VLOOKUP(D294,GWP,2,FALSE)*F294),IF(F294="","",VLOOKUP(D294,GWP_2006,2,FALSE)*F294)),KCA_Industrial15[[#This Row],[Current Year
Estimates (kt)]])</f>
        <v/>
      </c>
      <c r="I294" s="4"/>
      <c r="J294" s="5"/>
      <c r="K294" s="30"/>
      <c r="L294" s="244"/>
    </row>
    <row r="295" spans="1:12" x14ac:dyDescent="0.3">
      <c r="A295" s="194" t="str">
        <f>IF(OR(ISBLANK(KCA_Industrial15[[#This Row],[Base Year 
Estimates (kt)]]),ISBLANK(KCA_Industrial15[[#This Row],[Current Year
Estimates (kt)]])),"Entry Optional","")</f>
        <v>Entry Optional</v>
      </c>
      <c r="B295" s="230"/>
      <c r="C295" s="231"/>
      <c r="D295" s="232"/>
      <c r="E295" s="3"/>
      <c r="F295" s="3"/>
      <c r="G295" s="159" t="str">
        <f>IFERROR(IF($C$14="IPCC AR5 (Fifth Assessment)",IF(E295="","",VLOOKUP(D295,GWP,2,FALSE)*E295),IF(E295="","",VLOOKUP(D295,GWP_2006,2,FALSE)*E295)),KCA_Industrial15[[#This Row],[Base Year 
Estimates (kt)]])</f>
        <v/>
      </c>
      <c r="H295" s="160" t="str">
        <f>IFERROR(IF($C$14="IPCC AR5 (Fifth Assessment)",IF(F295="","",VLOOKUP(D295,GWP,2,FALSE)*F295),IF(F295="","",VLOOKUP(D295,GWP_2006,2,FALSE)*F295)),KCA_Industrial15[[#This Row],[Current Year
Estimates (kt)]])</f>
        <v/>
      </c>
      <c r="I295" s="4"/>
      <c r="J295" s="5"/>
      <c r="K295" s="30"/>
      <c r="L295" s="244"/>
    </row>
    <row r="296" spans="1:12" x14ac:dyDescent="0.3">
      <c r="A296" s="194" t="str">
        <f>IF(OR(ISBLANK(KCA_Industrial15[[#This Row],[Base Year 
Estimates (kt)]]),ISBLANK(KCA_Industrial15[[#This Row],[Current Year
Estimates (kt)]])),"Entry Optional","")</f>
        <v>Entry Optional</v>
      </c>
      <c r="B296" s="230"/>
      <c r="C296" s="231"/>
      <c r="D296" s="232"/>
      <c r="E296" s="3"/>
      <c r="F296" s="3"/>
      <c r="G296" s="159" t="str">
        <f>IFERROR(IF($C$14="IPCC AR5 (Fifth Assessment)",IF(E296="","",VLOOKUP(D296,GWP,2,FALSE)*E296),IF(E296="","",VLOOKUP(D296,GWP_2006,2,FALSE)*E296)),KCA_Industrial15[[#This Row],[Base Year 
Estimates (kt)]])</f>
        <v/>
      </c>
      <c r="H296" s="160" t="str">
        <f>IFERROR(IF($C$14="IPCC AR5 (Fifth Assessment)",IF(F296="","",VLOOKUP(D296,GWP,2,FALSE)*F296),IF(F296="","",VLOOKUP(D296,GWP_2006,2,FALSE)*F296)),KCA_Industrial15[[#This Row],[Current Year
Estimates (kt)]])</f>
        <v/>
      </c>
      <c r="I296" s="4"/>
      <c r="J296" s="5"/>
      <c r="K296" s="30"/>
      <c r="L296" s="244"/>
    </row>
    <row r="297" spans="1:12" x14ac:dyDescent="0.3">
      <c r="A297" s="194" t="str">
        <f>IF(OR(ISBLANK(KCA_Industrial15[[#This Row],[Base Year 
Estimates (kt)]]),ISBLANK(KCA_Industrial15[[#This Row],[Current Year
Estimates (kt)]])),"Entry Optional","")</f>
        <v>Entry Optional</v>
      </c>
      <c r="B297" s="230"/>
      <c r="C297" s="231"/>
      <c r="D297" s="232"/>
      <c r="E297" s="3"/>
      <c r="F297" s="3"/>
      <c r="G297" s="159" t="str">
        <f>IFERROR(IF($C$14="IPCC AR5 (Fifth Assessment)",IF(E297="","",VLOOKUP(D297,GWP,2,FALSE)*E297),IF(E297="","",VLOOKUP(D297,GWP_2006,2,FALSE)*E297)),KCA_Industrial15[[#This Row],[Base Year 
Estimates (kt)]])</f>
        <v/>
      </c>
      <c r="H297" s="160" t="str">
        <f>IFERROR(IF($C$14="IPCC AR5 (Fifth Assessment)",IF(F297="","",VLOOKUP(D297,GWP,2,FALSE)*F297),IF(F297="","",VLOOKUP(D297,GWP_2006,2,FALSE)*F297)),KCA_Industrial15[[#This Row],[Current Year
Estimates (kt)]])</f>
        <v/>
      </c>
      <c r="I297" s="4"/>
      <c r="J297" s="5"/>
      <c r="K297" s="30"/>
      <c r="L297" s="244"/>
    </row>
    <row r="298" spans="1:12" x14ac:dyDescent="0.3">
      <c r="A298" s="194" t="str">
        <f>IF(OR(ISBLANK(KCA_Industrial15[[#This Row],[Base Year 
Estimates (kt)]]),ISBLANK(KCA_Industrial15[[#This Row],[Current Year
Estimates (kt)]])),"Entry Optional","")</f>
        <v>Entry Optional</v>
      </c>
      <c r="B298" s="230"/>
      <c r="C298" s="231"/>
      <c r="D298" s="232"/>
      <c r="E298" s="3"/>
      <c r="F298" s="3"/>
      <c r="G298" s="159" t="str">
        <f>IFERROR(IF($C$14="IPCC AR5 (Fifth Assessment)",IF(E298="","",VLOOKUP(D298,GWP,2,FALSE)*E298),IF(E298="","",VLOOKUP(D298,GWP_2006,2,FALSE)*E298)),KCA_Industrial15[[#This Row],[Base Year 
Estimates (kt)]])</f>
        <v/>
      </c>
      <c r="H298" s="160" t="str">
        <f>IFERROR(IF($C$14="IPCC AR5 (Fifth Assessment)",IF(F298="","",VLOOKUP(D298,GWP,2,FALSE)*F298),IF(F298="","",VLOOKUP(D298,GWP_2006,2,FALSE)*F298)),KCA_Industrial15[[#This Row],[Current Year
Estimates (kt)]])</f>
        <v/>
      </c>
      <c r="I298" s="4"/>
      <c r="J298" s="5"/>
      <c r="K298" s="30"/>
      <c r="L298" s="244"/>
    </row>
    <row r="299" spans="1:12" x14ac:dyDescent="0.3">
      <c r="A299" s="194" t="str">
        <f>IF(OR(ISBLANK(KCA_Industrial15[[#This Row],[Base Year 
Estimates (kt)]]),ISBLANK(KCA_Industrial15[[#This Row],[Current Year
Estimates (kt)]])),"Entry Optional","")</f>
        <v>Entry Optional</v>
      </c>
      <c r="B299" s="230"/>
      <c r="C299" s="231"/>
      <c r="D299" s="232"/>
      <c r="E299" s="3"/>
      <c r="F299" s="3"/>
      <c r="G299" s="159" t="str">
        <f>IFERROR(IF($C$14="IPCC AR5 (Fifth Assessment)",IF(E299="","",VLOOKUP(D299,GWP,2,FALSE)*E299),IF(E299="","",VLOOKUP(D299,GWP_2006,2,FALSE)*E299)),KCA_Industrial15[[#This Row],[Base Year 
Estimates (kt)]])</f>
        <v/>
      </c>
      <c r="H299" s="160" t="str">
        <f>IFERROR(IF($C$14="IPCC AR5 (Fifth Assessment)",IF(F299="","",VLOOKUP(D299,GWP,2,FALSE)*F299),IF(F299="","",VLOOKUP(D299,GWP_2006,2,FALSE)*F299)),KCA_Industrial15[[#This Row],[Current Year
Estimates (kt)]])</f>
        <v/>
      </c>
      <c r="I299" s="4"/>
      <c r="J299" s="5"/>
      <c r="K299" s="30"/>
      <c r="L299" s="244"/>
    </row>
    <row r="300" spans="1:12" ht="23.4" x14ac:dyDescent="0.45">
      <c r="A300" s="184"/>
      <c r="B300" s="185"/>
      <c r="C300" s="186"/>
      <c r="D300" s="186"/>
      <c r="E300" s="186" t="s">
        <v>168</v>
      </c>
      <c r="F300" s="186"/>
      <c r="G300" s="186"/>
      <c r="H300" s="186"/>
      <c r="I300" s="186"/>
      <c r="J300" s="186"/>
      <c r="K300" s="186"/>
      <c r="L300" s="186"/>
    </row>
    <row r="301" spans="1:12" ht="57" thickBot="1" x14ac:dyDescent="0.5">
      <c r="A301" s="87"/>
      <c r="B301" s="196" t="s">
        <v>17</v>
      </c>
      <c r="C301" s="197" t="s">
        <v>18</v>
      </c>
      <c r="D301" s="198" t="s">
        <v>19</v>
      </c>
      <c r="E301" s="152" t="s">
        <v>20</v>
      </c>
      <c r="F301" s="152" t="s">
        <v>21</v>
      </c>
      <c r="G301" s="152" t="s">
        <v>22</v>
      </c>
      <c r="H301" s="152" t="s">
        <v>23</v>
      </c>
      <c r="I301" s="198" t="s">
        <v>24</v>
      </c>
      <c r="J301" s="198" t="s">
        <v>25</v>
      </c>
      <c r="K301" s="199" t="s">
        <v>26</v>
      </c>
      <c r="L301" s="198" t="s">
        <v>11</v>
      </c>
    </row>
    <row r="302" spans="1:12" ht="19.2" x14ac:dyDescent="0.3">
      <c r="A302" s="155" t="str">
        <f>IF(OR(F_Gas16[[#This Row],[Base Year 
Estimates (kt)]]="",F_Gas16[[#This Row],[Current Year
Estimates (kt)]]=""),"Entry Required","")</f>
        <v>Entry Required</v>
      </c>
      <c r="B302" s="200" t="s">
        <v>127</v>
      </c>
      <c r="C302" s="201" t="s">
        <v>169</v>
      </c>
      <c r="D302" s="202" t="s">
        <v>170</v>
      </c>
      <c r="E302" s="3"/>
      <c r="F302" s="3"/>
      <c r="G302" s="159" t="str">
        <f>IFERROR(IF($C$14="IPCC AR5 (Fifth Assessment)",IF(E302="","",VLOOKUP(D302,GWP,2,FALSE)*E302),IF(E302="","",VLOOKUP(D302,GWP_2006,2,FALSE)*E302)),F_Gas16[[#This Row],[Base Year 
Estimates (kt)]])</f>
        <v/>
      </c>
      <c r="H302" s="203" t="str">
        <f>IFERROR(IF($C$14="IPCC AR5 (Fifth Assessment)",IF(F302="","",VLOOKUP(D302,GWP,2,FALSE)*F302),IF(F302="","",VLOOKUP(D302,GWP_2006,2,FALSE)*F302)),F_Gas16[[#This Row],[Current Year
Estimates (kt)]])</f>
        <v/>
      </c>
      <c r="I302" s="4"/>
      <c r="J302" s="5"/>
      <c r="K302" s="30"/>
      <c r="L302" s="250"/>
    </row>
    <row r="303" spans="1:12" x14ac:dyDescent="0.3">
      <c r="A303" s="155" t="str">
        <f>IF(OR(ISBLANK(F_Gas16[[#This Row],[Base Year 
Estimates (kt)]]),ISBLANK(F_Gas16[[#This Row],[Current Year
Estimates (kt)]])),"Entry Required","")</f>
        <v>Entry Required</v>
      </c>
      <c r="B303" s="204" t="s">
        <v>127</v>
      </c>
      <c r="C303" s="205" t="s">
        <v>128</v>
      </c>
      <c r="D303" s="206" t="s">
        <v>171</v>
      </c>
      <c r="E303" s="3"/>
      <c r="F303" s="3"/>
      <c r="G303" s="159" t="str">
        <f>IFERROR(IF($C$14="IPCC AR5 (Fifth Assessment)",IF(E303="","",VLOOKUP(D303,GWP,2,FALSE)*E303),IF(E303="","",VLOOKUP(D303,GWP_2006,2,FALSE)*E303)),F_Gas16[[#This Row],[Base Year 
Estimates (kt)]])</f>
        <v/>
      </c>
      <c r="H303" s="160" t="str">
        <f>IFERROR(IF($C$14="IPCC AR5 (Fifth Assessment)",IF(F303="","",VLOOKUP(D303,GWP,2,FALSE)*F303),IF(F303="","",VLOOKUP(D303,GWP_2006,2,FALSE)*F303)),F_Gas16[[#This Row],[Current Year
Estimates (kt)]])</f>
        <v/>
      </c>
      <c r="I303" s="4"/>
      <c r="J303" s="5"/>
      <c r="K303" s="30"/>
      <c r="L303" s="244"/>
    </row>
    <row r="304" spans="1:12" x14ac:dyDescent="0.3">
      <c r="A304" s="155" t="str">
        <f>IF(OR(ISBLANK(F_Gas16[[#This Row],[Base Year 
Estimates (kt)]]),ISBLANK(F_Gas16[[#This Row],[Current Year
Estimates (kt)]])),"Entry Required","")</f>
        <v>Entry Required</v>
      </c>
      <c r="B304" s="204" t="s">
        <v>127</v>
      </c>
      <c r="C304" s="205" t="s">
        <v>128</v>
      </c>
      <c r="D304" s="206" t="s">
        <v>172</v>
      </c>
      <c r="E304" s="3"/>
      <c r="F304" s="3"/>
      <c r="G304" s="159" t="str">
        <f>IFERROR(IF($C$14="IPCC AR5 (Fifth Assessment)",IF(E304="","",VLOOKUP(D304,GWP,2,FALSE)*E304),IF(E304="","",VLOOKUP(D304,GWP_2006,2,FALSE)*E304)),F_Gas16[[#This Row],[Base Year 
Estimates (kt)]])</f>
        <v/>
      </c>
      <c r="H304" s="160" t="str">
        <f>IFERROR(IF($C$14="IPCC AR5 (Fifth Assessment)",IF(F304="","",VLOOKUP(D304,GWP,2,FALSE)*F304),IF(F304="","",VLOOKUP(D304,GWP_2006,2,FALSE)*F304)),F_Gas16[[#This Row],[Current Year
Estimates (kt)]])</f>
        <v/>
      </c>
      <c r="I304" s="4"/>
      <c r="J304" s="5"/>
      <c r="K304" s="30"/>
      <c r="L304" s="244"/>
    </row>
    <row r="305" spans="1:12" x14ac:dyDescent="0.3">
      <c r="A305" s="155" t="str">
        <f>IF(OR(ISBLANK(F_Gas16[[#This Row],[Base Year 
Estimates (kt)]]),ISBLANK(F_Gas16[[#This Row],[Current Year
Estimates (kt)]])),"Entry Required","")</f>
        <v>Entry Required</v>
      </c>
      <c r="B305" s="204" t="s">
        <v>127</v>
      </c>
      <c r="C305" s="205" t="s">
        <v>128</v>
      </c>
      <c r="D305" s="206" t="s">
        <v>173</v>
      </c>
      <c r="E305" s="3"/>
      <c r="F305" s="3"/>
      <c r="G305" s="159" t="str">
        <f>IFERROR(IF($C$14="IPCC AR5 (Fifth Assessment)",IF(E305="","",VLOOKUP(D305,GWP,2,FALSE)*E305),IF(E305="","",VLOOKUP(D305,GWP_2006,2,FALSE)*E305)),F_Gas16[[#This Row],[Base Year 
Estimates (kt)]])</f>
        <v/>
      </c>
      <c r="H305" s="160" t="str">
        <f>IFERROR(IF($C$14="IPCC AR5 (Fifth Assessment)",IF(F305="","",VLOOKUP(D305,GWP,2,FALSE)*F305),IF(F305="","",VLOOKUP(D305,GWP_2006,2,FALSE)*F305)),F_Gas16[[#This Row],[Current Year
Estimates (kt)]])</f>
        <v/>
      </c>
      <c r="I305" s="4"/>
      <c r="J305" s="5"/>
      <c r="K305" s="30"/>
      <c r="L305" s="244"/>
    </row>
    <row r="306" spans="1:12" x14ac:dyDescent="0.3">
      <c r="A306" s="155" t="str">
        <f>IF(OR(ISBLANK(F_Gas16[[#This Row],[Base Year 
Estimates (kt)]]),ISBLANK(F_Gas16[[#This Row],[Current Year
Estimates (kt)]])),"Entry Required","")</f>
        <v>Entry Required</v>
      </c>
      <c r="B306" s="204" t="s">
        <v>127</v>
      </c>
      <c r="C306" s="205" t="s">
        <v>128</v>
      </c>
      <c r="D306" s="206" t="s">
        <v>174</v>
      </c>
      <c r="E306" s="3"/>
      <c r="F306" s="3"/>
      <c r="G306" s="159" t="str">
        <f>IFERROR(IF($C$14="IPCC AR5 (Fifth Assessment)",IF(E306="","",VLOOKUP(D306,GWP,2,FALSE)*E306),IF(E306="","",VLOOKUP(D306,GWP_2006,2,FALSE)*E306)),F_Gas16[[#This Row],[Base Year 
Estimates (kt)]])</f>
        <v/>
      </c>
      <c r="H306" s="160" t="str">
        <f>IFERROR(IF($C$14="IPCC AR5 (Fifth Assessment)",IF(F306="","",VLOOKUP(D306,GWP,2,FALSE)*F306),IF(F306="","",VLOOKUP(D306,GWP_2006,2,FALSE)*F306)),F_Gas16[[#This Row],[Current Year
Estimates (kt)]])</f>
        <v/>
      </c>
      <c r="I306" s="4"/>
      <c r="J306" s="5"/>
      <c r="K306" s="30"/>
      <c r="L306" s="244"/>
    </row>
    <row r="307" spans="1:12" x14ac:dyDescent="0.3">
      <c r="A307" s="155" t="str">
        <f>IF(OR(ISBLANK(F_Gas16[[#This Row],[Base Year 
Estimates (kt)]]),ISBLANK(F_Gas16[[#This Row],[Current Year
Estimates (kt)]])),"Entry Required","")</f>
        <v>Entry Required</v>
      </c>
      <c r="B307" s="204" t="s">
        <v>127</v>
      </c>
      <c r="C307" s="205" t="s">
        <v>128</v>
      </c>
      <c r="D307" s="206" t="s">
        <v>175</v>
      </c>
      <c r="E307" s="3"/>
      <c r="F307" s="3"/>
      <c r="G307" s="159" t="str">
        <f>IFERROR(IF($C$14="IPCC AR5 (Fifth Assessment)",IF(E307="","",VLOOKUP(D307,GWP,2,FALSE)*E307),IF(E307="","",VLOOKUP(D307,GWP_2006,2,FALSE)*E307)),F_Gas16[[#This Row],[Base Year 
Estimates (kt)]])</f>
        <v/>
      </c>
      <c r="H307" s="160" t="str">
        <f>IFERROR(IF($C$14="IPCC AR5 (Fifth Assessment)",IF(F307="","",VLOOKUP(D307,GWP,2,FALSE)*F307),IF(F307="","",VLOOKUP(D307,GWP_2006,2,FALSE)*F307)),F_Gas16[[#This Row],[Current Year
Estimates (kt)]])</f>
        <v/>
      </c>
      <c r="I307" s="4"/>
      <c r="J307" s="5"/>
      <c r="K307" s="30"/>
      <c r="L307" s="244"/>
    </row>
    <row r="308" spans="1:12" ht="19.2" x14ac:dyDescent="0.3">
      <c r="A308" s="155" t="str">
        <f>IF(OR(ISBLANK(F_Gas16[[#This Row],[Base Year 
Estimates (kt)]]),ISBLANK(F_Gas16[[#This Row],[Current Year
Estimates (kt)]])),"Entry Required","")</f>
        <v>Entry Required</v>
      </c>
      <c r="B308" s="204" t="s">
        <v>127</v>
      </c>
      <c r="C308" s="205" t="s">
        <v>128</v>
      </c>
      <c r="D308" s="206" t="s">
        <v>176</v>
      </c>
      <c r="E308" s="3"/>
      <c r="F308" s="3"/>
      <c r="G308" s="159" t="str">
        <f>IFERROR(IF($C$14="IPCC AR5 (Fifth Assessment)",IF(E308="","",VLOOKUP(D308,GWP,2,FALSE)*E308),IF(E308="","",VLOOKUP(D308,GWP_2006,2,FALSE)*E308)),F_Gas16[[#This Row],[Base Year 
Estimates (kt)]])</f>
        <v/>
      </c>
      <c r="H308" s="160" t="str">
        <f>IFERROR(IF($C$14="IPCC AR5 (Fifth Assessment)",IF(F308="","",VLOOKUP(D308,GWP,2,FALSE)*F308),IF(F308="","",VLOOKUP(D308,GWP_2006,2,FALSE)*F308)),F_Gas16[[#This Row],[Current Year
Estimates (kt)]])</f>
        <v/>
      </c>
      <c r="I308" s="4"/>
      <c r="J308" s="5"/>
      <c r="K308" s="30"/>
      <c r="L308" s="244"/>
    </row>
    <row r="309" spans="1:12" ht="19.2" x14ac:dyDescent="0.3">
      <c r="A309" s="155" t="str">
        <f>IF(OR(ISBLANK(F_Gas16[[#This Row],[Base Year 
Estimates (kt)]]),ISBLANK(F_Gas16[[#This Row],[Current Year
Estimates (kt)]])),"Entry Required","")</f>
        <v>Entry Required</v>
      </c>
      <c r="B309" s="204" t="s">
        <v>127</v>
      </c>
      <c r="C309" s="205" t="s">
        <v>128</v>
      </c>
      <c r="D309" s="206" t="s">
        <v>177</v>
      </c>
      <c r="E309" s="3"/>
      <c r="F309" s="3"/>
      <c r="G309" s="159" t="str">
        <f>IFERROR(IF($C$14="IPCC AR5 (Fifth Assessment)",IF(E309="","",VLOOKUP(D309,GWP,2,FALSE)*E309),IF(E309="","",VLOOKUP(D309,GWP_2006,2,FALSE)*E309)),F_Gas16[[#This Row],[Base Year 
Estimates (kt)]])</f>
        <v/>
      </c>
      <c r="H309" s="160" t="str">
        <f>IFERROR(IF($C$14="IPCC AR5 (Fifth Assessment)",IF(F309="","",VLOOKUP(D309,GWP,2,FALSE)*F309),IF(F309="","",VLOOKUP(D309,GWP_2006,2,FALSE)*F309)),F_Gas16[[#This Row],[Current Year
Estimates (kt)]])</f>
        <v/>
      </c>
      <c r="I309" s="4"/>
      <c r="J309" s="5"/>
      <c r="K309" s="30"/>
      <c r="L309" s="244"/>
    </row>
    <row r="310" spans="1:12" ht="19.2" x14ac:dyDescent="0.3">
      <c r="A310" s="155" t="str">
        <f>IF(OR(ISBLANK(F_Gas16[[#This Row],[Base Year 
Estimates (kt)]]),ISBLANK(F_Gas16[[#This Row],[Current Year
Estimates (kt)]])),"Entry Required","")</f>
        <v>Entry Required</v>
      </c>
      <c r="B310" s="204" t="s">
        <v>127</v>
      </c>
      <c r="C310" s="205" t="s">
        <v>128</v>
      </c>
      <c r="D310" s="206" t="s">
        <v>178</v>
      </c>
      <c r="E310" s="3"/>
      <c r="F310" s="3"/>
      <c r="G310" s="159" t="str">
        <f>IFERROR(IF($C$14="IPCC AR5 (Fifth Assessment)",IF(E310="","",VLOOKUP(D310,GWP,2,FALSE)*E310),IF(E310="","",VLOOKUP(D310,GWP_2006,2,FALSE)*E310)),F_Gas16[[#This Row],[Base Year 
Estimates (kt)]])</f>
        <v/>
      </c>
      <c r="H310" s="160" t="str">
        <f>IFERROR(IF($C$14="IPCC AR5 (Fifth Assessment)",IF(F310="","",VLOOKUP(D310,GWP,2,FALSE)*F310),IF(F310="","",VLOOKUP(D310,GWP_2006,2,FALSE)*F310)),F_Gas16[[#This Row],[Current Year
Estimates (kt)]])</f>
        <v/>
      </c>
      <c r="I310" s="4"/>
      <c r="J310" s="5"/>
      <c r="K310" s="30"/>
      <c r="L310" s="244"/>
    </row>
    <row r="311" spans="1:12" ht="19.2" x14ac:dyDescent="0.3">
      <c r="A311" s="155" t="str">
        <f>IF(OR(ISBLANK(F_Gas16[[#This Row],[Base Year 
Estimates (kt)]]),ISBLANK(F_Gas16[[#This Row],[Current Year
Estimates (kt)]])),"Entry Required","")</f>
        <v>Entry Required</v>
      </c>
      <c r="B311" s="204" t="s">
        <v>127</v>
      </c>
      <c r="C311" s="205" t="s">
        <v>128</v>
      </c>
      <c r="D311" s="206" t="s">
        <v>179</v>
      </c>
      <c r="E311" s="3"/>
      <c r="F311" s="3"/>
      <c r="G311" s="159" t="str">
        <f>IFERROR(IF($C$14="IPCC AR5 (Fifth Assessment)",IF(E311="","",VLOOKUP(D311,GWP,2,FALSE)*E311),IF(E311="","",VLOOKUP(D311,GWP_2006,2,FALSE)*E311)),F_Gas16[[#This Row],[Base Year 
Estimates (kt)]])</f>
        <v/>
      </c>
      <c r="H311" s="160" t="str">
        <f>IFERROR(IF($C$14="IPCC AR5 (Fifth Assessment)",IF(F311="","",VLOOKUP(D311,GWP,2,FALSE)*F311),IF(F311="","",VLOOKUP(D311,GWP_2006,2,FALSE)*F311)),F_Gas16[[#This Row],[Current Year
Estimates (kt)]])</f>
        <v/>
      </c>
      <c r="I311" s="4"/>
      <c r="J311" s="5"/>
      <c r="K311" s="30"/>
      <c r="L311" s="244"/>
    </row>
    <row r="312" spans="1:12" ht="19.2" x14ac:dyDescent="0.3">
      <c r="A312" s="155" t="str">
        <f>IF(OR(ISBLANK(F_Gas16[[#This Row],[Base Year 
Estimates (kt)]]),ISBLANK(F_Gas16[[#This Row],[Current Year
Estimates (kt)]])),"Entry Required","")</f>
        <v>Entry Required</v>
      </c>
      <c r="B312" s="204" t="s">
        <v>127</v>
      </c>
      <c r="C312" s="205" t="s">
        <v>128</v>
      </c>
      <c r="D312" s="206" t="s">
        <v>180</v>
      </c>
      <c r="E312" s="3"/>
      <c r="F312" s="3"/>
      <c r="G312" s="159" t="str">
        <f>IFERROR(IF($C$14="IPCC AR5 (Fifth Assessment)",IF(E312="","",VLOOKUP(D312,GWP,2,FALSE)*E312),IF(E312="","",VLOOKUP(D312,GWP_2006,2,FALSE)*E312)),F_Gas16[[#This Row],[Base Year 
Estimates (kt)]])</f>
        <v/>
      </c>
      <c r="H312" s="160" t="str">
        <f>IFERROR(IF($C$14="IPCC AR5 (Fifth Assessment)",IF(F312="","",VLOOKUP(D312,GWP,2,FALSE)*F312),IF(F312="","",VLOOKUP(D312,GWP_2006,2,FALSE)*F312)),F_Gas16[[#This Row],[Current Year
Estimates (kt)]])</f>
        <v/>
      </c>
      <c r="I312" s="4"/>
      <c r="J312" s="5"/>
      <c r="K312" s="30"/>
      <c r="L312" s="244"/>
    </row>
    <row r="313" spans="1:12" ht="19.2" x14ac:dyDescent="0.3">
      <c r="A313" s="155" t="str">
        <f>IF(OR(ISBLANK(F_Gas16[[#This Row],[Base Year 
Estimates (kt)]]),ISBLANK(F_Gas16[[#This Row],[Current Year
Estimates (kt)]])),"Entry Required","")</f>
        <v>Entry Required</v>
      </c>
      <c r="B313" s="204" t="s">
        <v>127</v>
      </c>
      <c r="C313" s="205" t="s">
        <v>128</v>
      </c>
      <c r="D313" s="206" t="s">
        <v>181</v>
      </c>
      <c r="E313" s="3"/>
      <c r="F313" s="3"/>
      <c r="G313" s="159" t="str">
        <f>IFERROR(IF($C$14="IPCC AR5 (Fifth Assessment)",IF(E313="","",VLOOKUP(D313,GWP,2,FALSE)*E313),IF(E313="","",VLOOKUP(D313,GWP_2006,2,FALSE)*E313)),F_Gas16[[#This Row],[Base Year 
Estimates (kt)]])</f>
        <v/>
      </c>
      <c r="H313" s="160" t="str">
        <f>IFERROR(IF($C$14="IPCC AR5 (Fifth Assessment)",IF(F313="","",VLOOKUP(D313,GWP,2,FALSE)*F313),IF(F313="","",VLOOKUP(D313,GWP_2006,2,FALSE)*F313)),F_Gas16[[#This Row],[Current Year
Estimates (kt)]])</f>
        <v/>
      </c>
      <c r="I313" s="4"/>
      <c r="J313" s="5"/>
      <c r="K313" s="30"/>
      <c r="L313" s="244"/>
    </row>
    <row r="314" spans="1:12" x14ac:dyDescent="0.3">
      <c r="A314" s="189" t="str">
        <f>IF(OR(ISBLANK(F_Gas16[[#This Row],[Base Year 
Estimates (kt)]]),ISBLANK(F_Gas16[[#This Row],[Current Year
Estimates (kt)]])),"Entry Optional","")</f>
        <v>Entry Optional</v>
      </c>
      <c r="B314" s="207" t="s">
        <v>131</v>
      </c>
      <c r="C314" s="208" t="s">
        <v>65</v>
      </c>
      <c r="D314" s="209"/>
      <c r="E314" s="3"/>
      <c r="F314" s="3"/>
      <c r="G314" s="159" t="str">
        <f>IFERROR(IF($C$14="IPCC AR5 (Fifth Assessment)",IF(E314="","",VLOOKUP(D314,GWP,2,FALSE)*E314),IF(E314="","",VLOOKUP(D314,GWP_2006,2,FALSE)*E314)),F_Gas16[[#This Row],[Base Year 
Estimates (kt)]])</f>
        <v/>
      </c>
      <c r="H314" s="160" t="str">
        <f>IFERROR(IF($C$14="IPCC AR5 (Fifth Assessment)",IF(F314="","",VLOOKUP(D314,GWP,2,FALSE)*F314),IF(F314="","",VLOOKUP(D314,GWP_2006,2,FALSE)*F314)),F_Gas16[[#This Row],[Current Year
Estimates (kt)]])</f>
        <v/>
      </c>
      <c r="I314" s="4"/>
      <c r="J314" s="5"/>
      <c r="K314" s="30"/>
      <c r="L314" s="244"/>
    </row>
    <row r="315" spans="1:12" ht="19.2" x14ac:dyDescent="0.3">
      <c r="A315" s="155" t="str">
        <f>IF(OR(F_Gas16[[#This Row],[Base Year 
Estimates (kt)]]="",F_Gas16[[#This Row],[Current Year
Estimates (kt)]]=""),"Entry Required","")</f>
        <v>Entry Required</v>
      </c>
      <c r="B315" s="210" t="s">
        <v>138</v>
      </c>
      <c r="C315" s="211" t="s">
        <v>182</v>
      </c>
      <c r="D315" s="202" t="s">
        <v>170</v>
      </c>
      <c r="E315" s="3"/>
      <c r="F315" s="3"/>
      <c r="G315" s="159" t="str">
        <f>IFERROR(IF($C$14="IPCC AR5 (Fifth Assessment)",IF(E315="","",VLOOKUP(D315,GWP,2,FALSE)*E315),IF(E315="","",VLOOKUP(D315,GWP_2006,2,FALSE)*E315)),F_Gas16[[#This Row],[Base Year 
Estimates (kt)]])</f>
        <v/>
      </c>
      <c r="H315" s="160" t="str">
        <f>IFERROR(IF($C$14="IPCC AR5 (Fifth Assessment)",IF(F315="","",VLOOKUP(D315,GWP,2,FALSE)*F315),IF(F315="","",VLOOKUP(D315,GWP_2006,2,FALSE)*F315)),F_Gas16[[#This Row],[Current Year
Estimates (kt)]])</f>
        <v/>
      </c>
      <c r="I315" s="4"/>
      <c r="J315" s="5"/>
      <c r="K315" s="30"/>
      <c r="L315" s="244"/>
    </row>
    <row r="316" spans="1:12" ht="19.2" x14ac:dyDescent="0.3">
      <c r="A316" s="155" t="str">
        <f>IF(OR(ISBLANK(F_Gas16[[#This Row],[Base Year 
Estimates (kt)]]),ISBLANK(F_Gas16[[#This Row],[Current Year
Estimates (kt)]])),"Entry Required","")</f>
        <v>Entry Required</v>
      </c>
      <c r="B316" s="204" t="s">
        <v>138</v>
      </c>
      <c r="C316" s="205" t="s">
        <v>139</v>
      </c>
      <c r="D316" s="206" t="s">
        <v>177</v>
      </c>
      <c r="E316" s="3"/>
      <c r="F316" s="3"/>
      <c r="G316" s="159" t="str">
        <f>IFERROR(IF($C$14="IPCC AR5 (Fifth Assessment)",IF(E316="","",VLOOKUP(D316,GWP,2,FALSE)*E316),IF(E316="","",VLOOKUP(D316,GWP_2006,2,FALSE)*E316)),F_Gas16[[#This Row],[Base Year 
Estimates (kt)]])</f>
        <v/>
      </c>
      <c r="H316" s="160" t="str">
        <f>IFERROR(IF($C$14="IPCC AR5 (Fifth Assessment)",IF(F316="","",VLOOKUP(D316,GWP,2,FALSE)*F316),IF(F316="","",VLOOKUP(D316,GWP_2006,2,FALSE)*F316)),F_Gas16[[#This Row],[Current Year
Estimates (kt)]])</f>
        <v/>
      </c>
      <c r="I316" s="4"/>
      <c r="J316" s="5"/>
      <c r="K316" s="30"/>
      <c r="L316" s="244"/>
    </row>
    <row r="317" spans="1:12" ht="19.2" x14ac:dyDescent="0.3">
      <c r="A317" s="155" t="str">
        <f>IF(OR(ISBLANK(F_Gas16[[#This Row],[Base Year 
Estimates (kt)]]),ISBLANK(F_Gas16[[#This Row],[Current Year
Estimates (kt)]])),"Entry Required","")</f>
        <v>Entry Required</v>
      </c>
      <c r="B317" s="204" t="s">
        <v>138</v>
      </c>
      <c r="C317" s="205" t="s">
        <v>139</v>
      </c>
      <c r="D317" s="206" t="s">
        <v>178</v>
      </c>
      <c r="E317" s="3"/>
      <c r="F317" s="3"/>
      <c r="G317" s="159" t="str">
        <f>IFERROR(IF($C$14="IPCC AR5 (Fifth Assessment)",IF(E317="","",VLOOKUP(D317,GWP,2,FALSE)*E317),IF(E317="","",VLOOKUP(D317,GWP_2006,2,FALSE)*E317)),F_Gas16[[#This Row],[Base Year 
Estimates (kt)]])</f>
        <v/>
      </c>
      <c r="H317" s="160" t="str">
        <f>IFERROR(IF($C$14="IPCC AR5 (Fifth Assessment)",IF(F317="","",VLOOKUP(D317,GWP,2,FALSE)*F317),IF(F317="","",VLOOKUP(D317,GWP_2006,2,FALSE)*F317)),F_Gas16[[#This Row],[Current Year
Estimates (kt)]])</f>
        <v/>
      </c>
      <c r="I317" s="4"/>
      <c r="J317" s="5"/>
      <c r="K317" s="30"/>
      <c r="L317" s="244"/>
    </row>
    <row r="318" spans="1:12" ht="19.2" x14ac:dyDescent="0.3">
      <c r="A318" s="155" t="str">
        <f>IF(OR(ISBLANK(F_Gas16[[#This Row],[Base Year 
Estimates (kt)]]),ISBLANK(F_Gas16[[#This Row],[Current Year
Estimates (kt)]])),"Entry Required","")</f>
        <v>Entry Required</v>
      </c>
      <c r="B318" s="204" t="s">
        <v>138</v>
      </c>
      <c r="C318" s="205" t="s">
        <v>139</v>
      </c>
      <c r="D318" s="206" t="s">
        <v>181</v>
      </c>
      <c r="E318" s="3"/>
      <c r="F318" s="3"/>
      <c r="G318" s="159" t="str">
        <f>IFERROR(IF($C$14="IPCC AR5 (Fifth Assessment)",IF(E318="","",VLOOKUP(D318,GWP,2,FALSE)*E318),IF(E318="","",VLOOKUP(D318,GWP_2006,2,FALSE)*E318)),F_Gas16[[#This Row],[Base Year 
Estimates (kt)]])</f>
        <v/>
      </c>
      <c r="H318" s="160" t="str">
        <f>IFERROR(IF($C$14="IPCC AR5 (Fifth Assessment)",IF(F318="","",VLOOKUP(D318,GWP,2,FALSE)*F318),IF(F318="","",VLOOKUP(D318,GWP_2006,2,FALSE)*F318)),F_Gas16[[#This Row],[Current Year
Estimates (kt)]])</f>
        <v/>
      </c>
      <c r="I318" s="4"/>
      <c r="J318" s="5"/>
      <c r="K318" s="30"/>
      <c r="L318" s="244"/>
    </row>
    <row r="319" spans="1:12" ht="19.2" x14ac:dyDescent="0.3">
      <c r="A319" s="155" t="str">
        <f>IF(OR(F_Gas16[[#This Row],[Base Year 
Estimates (kt)]]="",F_Gas16[[#This Row],[Current Year
Estimates (kt)]]=""),"Entry Required","")</f>
        <v>Entry Required</v>
      </c>
      <c r="B319" s="210" t="s">
        <v>140</v>
      </c>
      <c r="C319" s="211" t="s">
        <v>183</v>
      </c>
      <c r="D319" s="202" t="s">
        <v>170</v>
      </c>
      <c r="E319" s="3"/>
      <c r="F319" s="3"/>
      <c r="G319" s="159" t="str">
        <f>IFERROR(IF($C$14="IPCC AR5 (Fifth Assessment)",IF(E319="","",VLOOKUP(D319,GWP,2,FALSE)*E319),IF(E319="","",VLOOKUP(D319,GWP_2006,2,FALSE)*E319)),F_Gas16[[#This Row],[Base Year 
Estimates (kt)]])</f>
        <v/>
      </c>
      <c r="H319" s="160" t="str">
        <f>IFERROR(IF($C$14="IPCC AR5 (Fifth Assessment)",IF(F319="","",VLOOKUP(D319,GWP,2,FALSE)*F319),IF(F319="","",VLOOKUP(D319,GWP_2006,2,FALSE)*F319)),F_Gas16[[#This Row],[Current Year
Estimates (kt)]])</f>
        <v/>
      </c>
      <c r="I319" s="4"/>
      <c r="J319" s="5"/>
      <c r="K319" s="30"/>
      <c r="L319" s="244"/>
    </row>
    <row r="320" spans="1:12" ht="19.2" x14ac:dyDescent="0.3">
      <c r="A320" s="155" t="str">
        <f>IF(OR(ISBLANK(F_Gas16[[#This Row],[Base Year 
Estimates (kt)]]),ISBLANK(F_Gas16[[#This Row],[Current Year
Estimates (kt)]])),"Entry Required","")</f>
        <v>Entry Required</v>
      </c>
      <c r="B320" s="204" t="s">
        <v>140</v>
      </c>
      <c r="C320" s="205" t="s">
        <v>141</v>
      </c>
      <c r="D320" s="206" t="s">
        <v>181</v>
      </c>
      <c r="E320" s="3"/>
      <c r="F320" s="3"/>
      <c r="G320" s="159" t="str">
        <f>IFERROR(IF($C$14="IPCC AR5 (Fifth Assessment)",IF(E320="","",VLOOKUP(D320,GWP,2,FALSE)*E320),IF(E320="","",VLOOKUP(D320,GWP_2006,2,FALSE)*E320)),F_Gas16[[#This Row],[Base Year 
Estimates (kt)]])</f>
        <v/>
      </c>
      <c r="H320" s="160" t="str">
        <f>IFERROR(IF($C$14="IPCC AR5 (Fifth Assessment)",IF(F320="","",VLOOKUP(D320,GWP,2,FALSE)*F320),IF(F320="","",VLOOKUP(D320,GWP_2006,2,FALSE)*F320)),F_Gas16[[#This Row],[Current Year
Estimates (kt)]])</f>
        <v/>
      </c>
      <c r="I320" s="4"/>
      <c r="J320" s="5"/>
      <c r="K320" s="30"/>
      <c r="L320" s="244"/>
    </row>
    <row r="321" spans="1:12" x14ac:dyDescent="0.3">
      <c r="A321" s="155" t="str">
        <f>IF(OR(ISBLANK(F_Gas16[[#This Row],[Base Year 
Estimates (kt)]]),ISBLANK(F_Gas16[[#This Row],[Current Year
Estimates (kt)]])),"Entry Required","")</f>
        <v>Entry Required</v>
      </c>
      <c r="B321" s="204" t="s">
        <v>140</v>
      </c>
      <c r="C321" s="205" t="s">
        <v>141</v>
      </c>
      <c r="D321" s="206" t="s">
        <v>172</v>
      </c>
      <c r="E321" s="3"/>
      <c r="F321" s="3"/>
      <c r="G321" s="159" t="str">
        <f>IFERROR(IF($C$14="IPCC AR5 (Fifth Assessment)",IF(E321="","",VLOOKUP(D321,GWP,2,FALSE)*E321),IF(E321="","",VLOOKUP(D321,GWP_2006,2,FALSE)*E321)),F_Gas16[[#This Row],[Base Year 
Estimates (kt)]])</f>
        <v/>
      </c>
      <c r="H321" s="160" t="str">
        <f>IFERROR(IF($C$14="IPCC AR5 (Fifth Assessment)",IF(F321="","",VLOOKUP(D321,GWP,2,FALSE)*F321),IF(F321="","",VLOOKUP(D321,GWP_2006,2,FALSE)*F321)),F_Gas16[[#This Row],[Current Year
Estimates (kt)]])</f>
        <v/>
      </c>
      <c r="I321" s="4"/>
      <c r="J321" s="5"/>
      <c r="K321" s="30"/>
      <c r="L321" s="244"/>
    </row>
    <row r="322" spans="1:12" ht="19.2" x14ac:dyDescent="0.3">
      <c r="A322" s="155" t="str">
        <f>IF(OR(ISBLANK(F_Gas16[[#This Row],[Base Year 
Estimates (kt)]]),ISBLANK(F_Gas16[[#This Row],[Current Year
Estimates (kt)]])),"Entry Required","")</f>
        <v>Entry Required</v>
      </c>
      <c r="B322" s="207" t="s">
        <v>146</v>
      </c>
      <c r="C322" s="208" t="s">
        <v>184</v>
      </c>
      <c r="D322" s="202" t="s">
        <v>170</v>
      </c>
      <c r="E322" s="3"/>
      <c r="F322" s="3"/>
      <c r="G322" s="159" t="str">
        <f>IFERROR(IF($C$14="IPCC AR5 (Fifth Assessment)",IF(E322="","",VLOOKUP(D322,GWP,2,FALSE)*E322),IF(E322="","",VLOOKUP(D322,GWP_2006,2,FALSE)*E322)),F_Gas16[[#This Row],[Base Year 
Estimates (kt)]])</f>
        <v/>
      </c>
      <c r="H322" s="160" t="str">
        <f>IFERROR(IF($C$14="IPCC AR5 (Fifth Assessment)",IF(F322="","",VLOOKUP(D322,GWP,2,FALSE)*F322),IF(F322="","",VLOOKUP(D322,GWP_2006,2,FALSE)*F322)),F_Gas16[[#This Row],[Current Year
Estimates (kt)]])</f>
        <v/>
      </c>
      <c r="I322" s="4"/>
      <c r="J322" s="5"/>
      <c r="K322" s="30"/>
      <c r="L322" s="244"/>
    </row>
    <row r="323" spans="1:12" x14ac:dyDescent="0.3">
      <c r="A323" s="189" t="str">
        <f>IF(OR(ISBLANK(F_Gas16[[#This Row],[Base Year 
Estimates (kt)]]),ISBLANK(F_Gas16[[#This Row],[Current Year
Estimates (kt)]])),"Entry Optional","")</f>
        <v>Entry Optional</v>
      </c>
      <c r="B323" s="207" t="s">
        <v>146</v>
      </c>
      <c r="C323" s="208" t="s">
        <v>65</v>
      </c>
      <c r="D323" s="209"/>
      <c r="E323" s="3"/>
      <c r="F323" s="3"/>
      <c r="G323" s="159" t="str">
        <f>IFERROR(IF($C$14="IPCC AR5 (Fifth Assessment)",IF(E323="","",VLOOKUP(D323,GWP,2,FALSE)*E323),IF(E323="","",VLOOKUP(D323,GWP_2006,2,FALSE)*E323)),F_Gas16[[#This Row],[Base Year 
Estimates (kt)]])</f>
        <v/>
      </c>
      <c r="H323" s="160" t="str">
        <f>IFERROR(IF($C$14="IPCC AR5 (Fifth Assessment)",IF(F323="","",VLOOKUP(D323,GWP,2,FALSE)*F323),IF(F323="","",VLOOKUP(D323,GWP_2006,2,FALSE)*F323)),F_Gas16[[#This Row],[Current Year
Estimates (kt)]])</f>
        <v/>
      </c>
      <c r="I323" s="4"/>
      <c r="J323" s="5"/>
      <c r="K323" s="30"/>
      <c r="L323" s="244"/>
    </row>
    <row r="324" spans="1:12" ht="19.2" x14ac:dyDescent="0.3">
      <c r="A324" s="155" t="str">
        <f>IF(OR(F_Gas16[[#This Row],[Base Year 
Estimates (kt)]]="",F_Gas16[[#This Row],[Current Year
Estimates (kt)]]=""),"Entry Required","")</f>
        <v>Entry Required</v>
      </c>
      <c r="B324" s="210" t="s">
        <v>149</v>
      </c>
      <c r="C324" s="211" t="s">
        <v>185</v>
      </c>
      <c r="D324" s="202" t="s">
        <v>170</v>
      </c>
      <c r="E324" s="3"/>
      <c r="F324" s="3"/>
      <c r="G324" s="159" t="str">
        <f>IFERROR(IF($C$14="IPCC AR5 (Fifth Assessment)",IF(E324="","",VLOOKUP(D324,GWP,2,FALSE)*E324),IF(E324="","",VLOOKUP(D324,GWP_2006,2,FALSE)*E324)),F_Gas16[[#This Row],[Base Year 
Estimates (kt)]])</f>
        <v/>
      </c>
      <c r="H324" s="160" t="str">
        <f>IFERROR(IF($C$14="IPCC AR5 (Fifth Assessment)",IF(F324="","",VLOOKUP(D324,GWP,2,FALSE)*F324),IF(F324="","",VLOOKUP(D324,GWP_2006,2,FALSE)*F324)),F_Gas16[[#This Row],[Current Year
Estimates (kt)]])</f>
        <v/>
      </c>
      <c r="I324" s="4"/>
      <c r="J324" s="5"/>
      <c r="K324" s="30"/>
      <c r="L324" s="244"/>
    </row>
    <row r="325" spans="1:12" x14ac:dyDescent="0.3">
      <c r="A325" s="155" t="str">
        <f>IF(OR(ISBLANK(F_Gas16[[#This Row],[Base Year 
Estimates (kt)]]),ISBLANK(F_Gas16[[#This Row],[Current Year
Estimates (kt)]])),"Entry Required","")</f>
        <v>Entry Required</v>
      </c>
      <c r="B325" s="204" t="s">
        <v>149</v>
      </c>
      <c r="C325" s="205" t="s">
        <v>150</v>
      </c>
      <c r="D325" s="206" t="s">
        <v>171</v>
      </c>
      <c r="E325" s="3"/>
      <c r="F325" s="3"/>
      <c r="G325" s="159" t="str">
        <f>IFERROR(IF($C$14="IPCC AR5 (Fifth Assessment)",IF(E325="","",VLOOKUP(D325,GWP,2,FALSE)*E325),IF(E325="","",VLOOKUP(D325,GWP_2006,2,FALSE)*E325)),F_Gas16[[#This Row],[Base Year 
Estimates (kt)]])</f>
        <v/>
      </c>
      <c r="H325" s="160" t="str">
        <f>IFERROR(IF($C$14="IPCC AR5 (Fifth Assessment)",IF(F325="","",VLOOKUP(D325,GWP,2,FALSE)*F325),IF(F325="","",VLOOKUP(D325,GWP_2006,2,FALSE)*F325)),F_Gas16[[#This Row],[Current Year
Estimates (kt)]])</f>
        <v/>
      </c>
      <c r="I325" s="4"/>
      <c r="J325" s="5"/>
      <c r="K325" s="30"/>
      <c r="L325" s="244"/>
    </row>
    <row r="326" spans="1:12" x14ac:dyDescent="0.3">
      <c r="A326" s="155" t="str">
        <f>IF(OR(ISBLANK(F_Gas16[[#This Row],[Base Year 
Estimates (kt)]]),ISBLANK(F_Gas16[[#This Row],[Current Year
Estimates (kt)]])),"Entry Required","")</f>
        <v>Entry Required</v>
      </c>
      <c r="B326" s="204" t="s">
        <v>149</v>
      </c>
      <c r="C326" s="205" t="s">
        <v>150</v>
      </c>
      <c r="D326" s="206" t="s">
        <v>173</v>
      </c>
      <c r="E326" s="3"/>
      <c r="F326" s="3"/>
      <c r="G326" s="159" t="str">
        <f>IFERROR(IF($C$14="IPCC AR5 (Fifth Assessment)",IF(E326="","",VLOOKUP(D326,GWP,2,FALSE)*E326),IF(E326="","",VLOOKUP(D326,GWP_2006,2,FALSE)*E326)),F_Gas16[[#This Row],[Base Year 
Estimates (kt)]])</f>
        <v/>
      </c>
      <c r="H326" s="160" t="str">
        <f>IFERROR(IF($C$14="IPCC AR5 (Fifth Assessment)",IF(F326="","",VLOOKUP(D326,GWP,2,FALSE)*F326),IF(F326="","",VLOOKUP(D326,GWP_2006,2,FALSE)*F326)),F_Gas16[[#This Row],[Current Year
Estimates (kt)]])</f>
        <v/>
      </c>
      <c r="I326" s="4"/>
      <c r="J326" s="5"/>
      <c r="K326" s="30"/>
      <c r="L326" s="244"/>
    </row>
    <row r="327" spans="1:12" x14ac:dyDescent="0.3">
      <c r="A327" s="155" t="str">
        <f>IF(OR(ISBLANK(F_Gas16[[#This Row],[Base Year 
Estimates (kt)]]),ISBLANK(F_Gas16[[#This Row],[Current Year
Estimates (kt)]])),"Entry Required","")</f>
        <v>Entry Required</v>
      </c>
      <c r="B327" s="204" t="s">
        <v>149</v>
      </c>
      <c r="C327" s="205" t="s">
        <v>150</v>
      </c>
      <c r="D327" s="206" t="s">
        <v>186</v>
      </c>
      <c r="E327" s="3"/>
      <c r="F327" s="3"/>
      <c r="G327" s="159" t="str">
        <f>IFERROR(IF($C$14="IPCC AR5 (Fifth Assessment)",IF(E327="","",VLOOKUP(D327,GWP,2,FALSE)*E327),IF(E327="","",VLOOKUP(D327,GWP_2006,2,FALSE)*E327)),F_Gas16[[#This Row],[Base Year 
Estimates (kt)]])</f>
        <v/>
      </c>
      <c r="H327" s="160" t="str">
        <f>IFERROR(IF($C$14="IPCC AR5 (Fifth Assessment)",IF(F327="","",VLOOKUP(D327,GWP,2,FALSE)*F327),IF(F327="","",VLOOKUP(D327,GWP_2006,2,FALSE)*F327)),F_Gas16[[#This Row],[Current Year
Estimates (kt)]])</f>
        <v/>
      </c>
      <c r="I327" s="4"/>
      <c r="J327" s="5"/>
      <c r="K327" s="30"/>
      <c r="L327" s="244"/>
    </row>
    <row r="328" spans="1:12" ht="19.2" x14ac:dyDescent="0.3">
      <c r="A328" s="155" t="str">
        <f>IF(OR(ISBLANK(F_Gas16[[#This Row],[Base Year 
Estimates (kt)]]),ISBLANK(F_Gas16[[#This Row],[Current Year
Estimates (kt)]])),"Entry Required","")</f>
        <v>Entry Required</v>
      </c>
      <c r="B328" s="204" t="s">
        <v>149</v>
      </c>
      <c r="C328" s="205" t="s">
        <v>150</v>
      </c>
      <c r="D328" s="206" t="s">
        <v>177</v>
      </c>
      <c r="E328" s="3"/>
      <c r="F328" s="3"/>
      <c r="G328" s="159" t="str">
        <f>IFERROR(IF($C$14="IPCC AR5 (Fifth Assessment)",IF(E328="","",VLOOKUP(D328,GWP,2,FALSE)*E328),IF(E328="","",VLOOKUP(D328,GWP_2006,2,FALSE)*E328)),F_Gas16[[#This Row],[Base Year 
Estimates (kt)]])</f>
        <v/>
      </c>
      <c r="H328" s="160" t="str">
        <f>IFERROR(IF($C$14="IPCC AR5 (Fifth Assessment)",IF(F328="","",VLOOKUP(D328,GWP,2,FALSE)*F328),IF(F328="","",VLOOKUP(D328,GWP_2006,2,FALSE)*F328)),F_Gas16[[#This Row],[Current Year
Estimates (kt)]])</f>
        <v/>
      </c>
      <c r="I328" s="4"/>
      <c r="J328" s="5"/>
      <c r="K328" s="30"/>
      <c r="L328" s="244"/>
    </row>
    <row r="329" spans="1:12" ht="19.2" x14ac:dyDescent="0.3">
      <c r="A329" s="155" t="str">
        <f>IF(OR(ISBLANK(F_Gas16[[#This Row],[Base Year 
Estimates (kt)]]),ISBLANK(F_Gas16[[#This Row],[Current Year
Estimates (kt)]])),"Entry Required","")</f>
        <v>Entry Required</v>
      </c>
      <c r="B329" s="204" t="s">
        <v>149</v>
      </c>
      <c r="C329" s="205" t="s">
        <v>150</v>
      </c>
      <c r="D329" s="206" t="s">
        <v>178</v>
      </c>
      <c r="E329" s="3"/>
      <c r="F329" s="3"/>
      <c r="G329" s="159" t="str">
        <f>IFERROR(IF($C$14="IPCC AR5 (Fifth Assessment)",IF(E329="","",VLOOKUP(D329,GWP,2,FALSE)*E329),IF(E329="","",VLOOKUP(D329,GWP_2006,2,FALSE)*E329)),F_Gas16[[#This Row],[Base Year 
Estimates (kt)]])</f>
        <v/>
      </c>
      <c r="H329" s="160" t="str">
        <f>IFERROR(IF($C$14="IPCC AR5 (Fifth Assessment)",IF(F329="","",VLOOKUP(D329,GWP,2,FALSE)*F329),IF(F329="","",VLOOKUP(D329,GWP_2006,2,FALSE)*F329)),F_Gas16[[#This Row],[Current Year
Estimates (kt)]])</f>
        <v/>
      </c>
      <c r="I329" s="4"/>
      <c r="J329" s="5"/>
      <c r="K329" s="30"/>
      <c r="L329" s="244"/>
    </row>
    <row r="330" spans="1:12" ht="19.2" x14ac:dyDescent="0.3">
      <c r="A330" s="155" t="str">
        <f>IF(OR(ISBLANK(F_Gas16[[#This Row],[Base Year 
Estimates (kt)]]),ISBLANK(F_Gas16[[#This Row],[Current Year
Estimates (kt)]])),"Entry Required","")</f>
        <v>Entry Required</v>
      </c>
      <c r="B330" s="204" t="s">
        <v>149</v>
      </c>
      <c r="C330" s="205" t="s">
        <v>150</v>
      </c>
      <c r="D330" s="206" t="s">
        <v>179</v>
      </c>
      <c r="E330" s="3"/>
      <c r="F330" s="3"/>
      <c r="G330" s="159" t="str">
        <f>IFERROR(IF($C$14="IPCC AR5 (Fifth Assessment)",IF(E330="","",VLOOKUP(D330,GWP,2,FALSE)*E330),IF(E330="","",VLOOKUP(D330,GWP_2006,2,FALSE)*E330)),F_Gas16[[#This Row],[Base Year 
Estimates (kt)]])</f>
        <v/>
      </c>
      <c r="H330" s="160" t="str">
        <f>IFERROR(IF($C$14="IPCC AR5 (Fifth Assessment)",IF(F330="","",VLOOKUP(D330,GWP,2,FALSE)*F330),IF(F330="","",VLOOKUP(D330,GWP_2006,2,FALSE)*F330)),F_Gas16[[#This Row],[Current Year
Estimates (kt)]])</f>
        <v/>
      </c>
      <c r="I330" s="4"/>
      <c r="J330" s="5"/>
      <c r="K330" s="30"/>
      <c r="L330" s="244"/>
    </row>
    <row r="331" spans="1:12" ht="19.2" x14ac:dyDescent="0.3">
      <c r="A331" s="155" t="str">
        <f>IF(OR(ISBLANK(F_Gas16[[#This Row],[Base Year 
Estimates (kt)]]),ISBLANK(F_Gas16[[#This Row],[Current Year
Estimates (kt)]])),"Entry Required","")</f>
        <v>Entry Required</v>
      </c>
      <c r="B331" s="204" t="s">
        <v>149</v>
      </c>
      <c r="C331" s="205" t="s">
        <v>150</v>
      </c>
      <c r="D331" s="206" t="s">
        <v>176</v>
      </c>
      <c r="E331" s="3"/>
      <c r="F331" s="3"/>
      <c r="G331" s="159" t="str">
        <f>IFERROR(IF($C$14="IPCC AR5 (Fifth Assessment)",IF(E331="","",VLOOKUP(D331,GWP,2,FALSE)*E331),IF(E331="","",VLOOKUP(D331,GWP_2006,2,FALSE)*E331)),F_Gas16[[#This Row],[Base Year 
Estimates (kt)]])</f>
        <v/>
      </c>
      <c r="H331" s="160" t="str">
        <f>IFERROR(IF($C$14="IPCC AR5 (Fifth Assessment)",IF(F331="","",VLOOKUP(D331,GWP,2,FALSE)*F331),IF(F331="","",VLOOKUP(D331,GWP_2006,2,FALSE)*F331)),F_Gas16[[#This Row],[Current Year
Estimates (kt)]])</f>
        <v/>
      </c>
      <c r="I331" s="4"/>
      <c r="J331" s="5"/>
      <c r="K331" s="30"/>
      <c r="L331" s="244"/>
    </row>
    <row r="332" spans="1:12" ht="19.2" x14ac:dyDescent="0.3">
      <c r="A332" s="155" t="str">
        <f>IF(OR(ISBLANK(F_Gas16[[#This Row],[Base Year 
Estimates (kt)]]),ISBLANK(F_Gas16[[#This Row],[Current Year
Estimates (kt)]])),"Entry Required","")</f>
        <v>Entry Required</v>
      </c>
      <c r="B332" s="204" t="s">
        <v>149</v>
      </c>
      <c r="C332" s="205" t="s">
        <v>150</v>
      </c>
      <c r="D332" s="206" t="s">
        <v>181</v>
      </c>
      <c r="E332" s="3"/>
      <c r="F332" s="3"/>
      <c r="G332" s="159" t="str">
        <f>IFERROR(IF($C$14="IPCC AR5 (Fifth Assessment)",IF(E332="","",VLOOKUP(D332,GWP,2,FALSE)*E332),IF(E332="","",VLOOKUP(D332,GWP_2006,2,FALSE)*E332)),F_Gas16[[#This Row],[Base Year 
Estimates (kt)]])</f>
        <v/>
      </c>
      <c r="H332" s="160" t="str">
        <f>IFERROR(IF($C$14="IPCC AR5 (Fifth Assessment)",IF(F332="","",VLOOKUP(D332,GWP,2,FALSE)*F332),IF(F332="","",VLOOKUP(D332,GWP_2006,2,FALSE)*F332)),F_Gas16[[#This Row],[Current Year
Estimates (kt)]])</f>
        <v/>
      </c>
      <c r="I332" s="4"/>
      <c r="J332" s="5"/>
      <c r="K332" s="30"/>
      <c r="L332" s="244"/>
    </row>
    <row r="333" spans="1:12" ht="19.2" x14ac:dyDescent="0.3">
      <c r="A333" s="155" t="str">
        <f>IF(OR(ISBLANK(F_Gas16[[#This Row],[Base Year 
Estimates (kt)]]),ISBLANK(F_Gas16[[#This Row],[Current Year
Estimates (kt)]])),"Entry Required","")</f>
        <v>Entry Required</v>
      </c>
      <c r="B333" s="204" t="s">
        <v>149</v>
      </c>
      <c r="C333" s="205" t="s">
        <v>150</v>
      </c>
      <c r="D333" s="206" t="s">
        <v>187</v>
      </c>
      <c r="E333" s="3"/>
      <c r="F333" s="3"/>
      <c r="G333" s="159" t="str">
        <f>IFERROR(IF($C$14="IPCC AR5 (Fifth Assessment)",IF(E333="","",VLOOKUP(D333,GWP,2,FALSE)*E333),IF(E333="","",VLOOKUP(D333,GWP_2006,2,FALSE)*E333)),F_Gas16[[#This Row],[Base Year 
Estimates (kt)]])</f>
        <v/>
      </c>
      <c r="H333" s="160" t="str">
        <f>IFERROR(IF($C$14="IPCC AR5 (Fifth Assessment)",IF(F333="","",VLOOKUP(D333,GWP,2,FALSE)*F333),IF(F333="","",VLOOKUP(D333,GWP_2006,2,FALSE)*F333)),F_Gas16[[#This Row],[Current Year
Estimates (kt)]])</f>
        <v/>
      </c>
      <c r="I333" s="4"/>
      <c r="J333" s="5"/>
      <c r="K333" s="30"/>
      <c r="L333" s="244"/>
    </row>
    <row r="334" spans="1:12" x14ac:dyDescent="0.3">
      <c r="A334" s="189" t="str">
        <f>IF(OR(ISBLANK(F_Gas16[[#This Row],[Base Year 
Estimates (kt)]]),ISBLANK(F_Gas16[[#This Row],[Current Year
Estimates (kt)]])),"Entry Optional","")</f>
        <v>Entry Optional</v>
      </c>
      <c r="B334" s="204" t="s">
        <v>149</v>
      </c>
      <c r="C334" s="205" t="s">
        <v>150</v>
      </c>
      <c r="D334" s="228"/>
      <c r="E334" s="3"/>
      <c r="F334" s="3"/>
      <c r="G334" s="159" t="str">
        <f>IFERROR(IF($C$14="IPCC AR5 (Fifth Assessment)",IF(E334="","",VLOOKUP(D334,GWP,2,FALSE)*E334),IF(E334="","",VLOOKUP(D334,GWP_2006,2,FALSE)*E334)),F_Gas16[[#This Row],[Base Year 
Estimates (kt)]])</f>
        <v/>
      </c>
      <c r="H334" s="160" t="str">
        <f>IFERROR(IF($C$14="IPCC AR5 (Fifth Assessment)",IF(F334="","",VLOOKUP(D334,GWP,2,FALSE)*F334),IF(F334="","",VLOOKUP(D334,GWP_2006,2,FALSE)*F334)),F_Gas16[[#This Row],[Current Year
Estimates (kt)]])</f>
        <v/>
      </c>
      <c r="I334" s="4"/>
      <c r="J334" s="5"/>
      <c r="K334" s="30"/>
      <c r="L334" s="244"/>
    </row>
    <row r="335" spans="1:12" ht="19.2" x14ac:dyDescent="0.3">
      <c r="A335" s="155" t="str">
        <f>IF(OR(F_Gas16[[#This Row],[Base Year 
Estimates (kt)]]="",F_Gas16[[#This Row],[Current Year
Estimates (kt)]]=""),"Entry Required","")</f>
        <v>Entry Required</v>
      </c>
      <c r="B335" s="210" t="s">
        <v>153</v>
      </c>
      <c r="C335" s="211" t="s">
        <v>188</v>
      </c>
      <c r="D335" s="202" t="s">
        <v>170</v>
      </c>
      <c r="E335" s="3"/>
      <c r="F335" s="3"/>
      <c r="G335" s="159" t="str">
        <f>IFERROR(IF($C$14="IPCC AR5 (Fifth Assessment)",IF(E335="","",VLOOKUP(D335,GWP,2,FALSE)*E335),IF(E335="","",VLOOKUP(D335,GWP_2006,2,FALSE)*E335)),F_Gas16[[#This Row],[Base Year 
Estimates (kt)]])</f>
        <v/>
      </c>
      <c r="H335" s="160" t="str">
        <f>IFERROR(IF($C$14="IPCC AR5 (Fifth Assessment)",IF(F335="","",VLOOKUP(D335,GWP,2,FALSE)*F335),IF(F335="","",VLOOKUP(D335,GWP_2006,2,FALSE)*F335)),F_Gas16[[#This Row],[Current Year
Estimates (kt)]])</f>
        <v/>
      </c>
      <c r="I335" s="4"/>
      <c r="J335" s="5"/>
      <c r="K335" s="30"/>
      <c r="L335" s="244"/>
    </row>
    <row r="336" spans="1:12" x14ac:dyDescent="0.3">
      <c r="A336" s="155" t="str">
        <f>IF(OR(ISBLANK(F_Gas16[[#This Row],[Base Year 
Estimates (kt)]]),ISBLANK(F_Gas16[[#This Row],[Current Year
Estimates (kt)]])),"Entry Required","")</f>
        <v>Entry Required</v>
      </c>
      <c r="B336" s="204" t="s">
        <v>153</v>
      </c>
      <c r="C336" s="205" t="s">
        <v>154</v>
      </c>
      <c r="D336" s="206" t="s">
        <v>173</v>
      </c>
      <c r="E336" s="3"/>
      <c r="F336" s="3"/>
      <c r="G336" s="159" t="str">
        <f>IFERROR(IF($C$14="IPCC AR5 (Fifth Assessment)",IF(E336="","",VLOOKUP(D336,GWP,2,FALSE)*E336),IF(E336="","",VLOOKUP(D336,GWP_2006,2,FALSE)*E336)),F_Gas16[[#This Row],[Base Year 
Estimates (kt)]])</f>
        <v/>
      </c>
      <c r="H336" s="160" t="str">
        <f>IFERROR(IF($C$14="IPCC AR5 (Fifth Assessment)",IF(F336="","",VLOOKUP(D336,GWP,2,FALSE)*F336),IF(F336="","",VLOOKUP(D336,GWP_2006,2,FALSE)*F336)),F_Gas16[[#This Row],[Current Year
Estimates (kt)]])</f>
        <v/>
      </c>
      <c r="I336" s="4"/>
      <c r="J336" s="5"/>
      <c r="K336" s="30"/>
      <c r="L336" s="244"/>
    </row>
    <row r="337" spans="1:12" x14ac:dyDescent="0.3">
      <c r="A337" s="155" t="str">
        <f>IF(OR(ISBLANK(F_Gas16[[#This Row],[Base Year 
Estimates (kt)]]),ISBLANK(F_Gas16[[#This Row],[Current Year
Estimates (kt)]])),"Entry Required","")</f>
        <v>Entry Required</v>
      </c>
      <c r="B337" s="204" t="s">
        <v>153</v>
      </c>
      <c r="C337" s="205" t="s">
        <v>154</v>
      </c>
      <c r="D337" s="206" t="s">
        <v>174</v>
      </c>
      <c r="E337" s="3"/>
      <c r="F337" s="3"/>
      <c r="G337" s="159" t="str">
        <f>IFERROR(IF($C$14="IPCC AR5 (Fifth Assessment)",IF(E337="","",VLOOKUP(D337,GWP,2,FALSE)*E337),IF(E337="","",VLOOKUP(D337,GWP_2006,2,FALSE)*E337)),F_Gas16[[#This Row],[Base Year 
Estimates (kt)]])</f>
        <v/>
      </c>
      <c r="H337" s="160" t="str">
        <f>IFERROR(IF($C$14="IPCC AR5 (Fifth Assessment)",IF(F337="","",VLOOKUP(D337,GWP,2,FALSE)*F337),IF(F337="","",VLOOKUP(D337,GWP_2006,2,FALSE)*F337)),F_Gas16[[#This Row],[Current Year
Estimates (kt)]])</f>
        <v/>
      </c>
      <c r="I337" s="4"/>
      <c r="J337" s="5"/>
      <c r="K337" s="30"/>
      <c r="L337" s="244"/>
    </row>
    <row r="338" spans="1:12" x14ac:dyDescent="0.3">
      <c r="A338" s="155" t="str">
        <f>IF(OR(ISBLANK(F_Gas16[[#This Row],[Base Year 
Estimates (kt)]]),ISBLANK(F_Gas16[[#This Row],[Current Year
Estimates (kt)]])),"Entry Required","")</f>
        <v>Entry Required</v>
      </c>
      <c r="B338" s="204" t="s">
        <v>153</v>
      </c>
      <c r="C338" s="205" t="s">
        <v>154</v>
      </c>
      <c r="D338" s="206" t="s">
        <v>172</v>
      </c>
      <c r="E338" s="3"/>
      <c r="F338" s="3"/>
      <c r="G338" s="159" t="str">
        <f>IFERROR(IF($C$14="IPCC AR5 (Fifth Assessment)",IF(E338="","",VLOOKUP(D338,GWP,2,FALSE)*E338),IF(E338="","",VLOOKUP(D338,GWP_2006,2,FALSE)*E338)),F_Gas16[[#This Row],[Base Year 
Estimates (kt)]])</f>
        <v/>
      </c>
      <c r="H338" s="160" t="str">
        <f>IFERROR(IF($C$14="IPCC AR5 (Fifth Assessment)",IF(F338="","",VLOOKUP(D338,GWP,2,FALSE)*F338),IF(F338="","",VLOOKUP(D338,GWP_2006,2,FALSE)*F338)),F_Gas16[[#This Row],[Current Year
Estimates (kt)]])</f>
        <v/>
      </c>
      <c r="I338" s="4"/>
      <c r="J338" s="5"/>
      <c r="K338" s="30"/>
      <c r="L338" s="244"/>
    </row>
    <row r="339" spans="1:12" x14ac:dyDescent="0.3">
      <c r="A339" s="155" t="str">
        <f>IF(OR(ISBLANK(F_Gas16[[#This Row],[Base Year 
Estimates (kt)]]),ISBLANK(F_Gas16[[#This Row],[Current Year
Estimates (kt)]])),"Entry Required","")</f>
        <v>Entry Required</v>
      </c>
      <c r="B339" s="204" t="s">
        <v>153</v>
      </c>
      <c r="C339" s="205" t="s">
        <v>154</v>
      </c>
      <c r="D339" s="206" t="s">
        <v>175</v>
      </c>
      <c r="E339" s="3"/>
      <c r="F339" s="3"/>
      <c r="G339" s="159" t="str">
        <f>IFERROR(IF($C$14="IPCC AR5 (Fifth Assessment)",IF(E339="","",VLOOKUP(D339,GWP,2,FALSE)*E339),IF(E339="","",VLOOKUP(D339,GWP_2006,2,FALSE)*E339)),F_Gas16[[#This Row],[Base Year 
Estimates (kt)]])</f>
        <v/>
      </c>
      <c r="H339" s="160" t="str">
        <f>IFERROR(IF($C$14="IPCC AR5 (Fifth Assessment)",IF(F339="","",VLOOKUP(D339,GWP,2,FALSE)*F339),IF(F339="","",VLOOKUP(D339,GWP_2006,2,FALSE)*F339)),F_Gas16[[#This Row],[Current Year
Estimates (kt)]])</f>
        <v/>
      </c>
      <c r="I339" s="4"/>
      <c r="J339" s="5"/>
      <c r="K339" s="30"/>
      <c r="L339" s="244"/>
    </row>
    <row r="340" spans="1:12" x14ac:dyDescent="0.3">
      <c r="A340" s="155" t="str">
        <f>IF(OR(ISBLANK(F_Gas16[[#This Row],[Base Year 
Estimates (kt)]]),ISBLANK(F_Gas16[[#This Row],[Current Year
Estimates (kt)]])),"Entry Required","")</f>
        <v>Entry Required</v>
      </c>
      <c r="B340" s="204" t="s">
        <v>153</v>
      </c>
      <c r="C340" s="205" t="s">
        <v>154</v>
      </c>
      <c r="D340" s="206" t="s">
        <v>189</v>
      </c>
      <c r="E340" s="3"/>
      <c r="F340" s="3"/>
      <c r="G340" s="159" t="str">
        <f>IFERROR(IF($C$14="IPCC AR5 (Fifth Assessment)",IF(E340="","",VLOOKUP(D340,GWP,2,FALSE)*E340),IF(E340="","",VLOOKUP(D340,GWP_2006,2,FALSE)*E340)),F_Gas16[[#This Row],[Base Year 
Estimates (kt)]])</f>
        <v/>
      </c>
      <c r="H340" s="160" t="str">
        <f>IFERROR(IF($C$14="IPCC AR5 (Fifth Assessment)",IF(F340="","",VLOOKUP(D340,GWP,2,FALSE)*F340),IF(F340="","",VLOOKUP(D340,GWP_2006,2,FALSE)*F340)),F_Gas16[[#This Row],[Current Year
Estimates (kt)]])</f>
        <v/>
      </c>
      <c r="I340" s="4"/>
      <c r="J340" s="5"/>
      <c r="K340" s="30"/>
      <c r="L340" s="244"/>
    </row>
    <row r="341" spans="1:12" x14ac:dyDescent="0.3">
      <c r="A341" s="189" t="str">
        <f>IF(OR(ISBLANK(F_Gas16[[#This Row],[Base Year 
Estimates (kt)]]),ISBLANK(F_Gas16[[#This Row],[Current Year
Estimates (kt)]])),"Entry Optional","")</f>
        <v>Entry Optional</v>
      </c>
      <c r="B341" s="204" t="s">
        <v>153</v>
      </c>
      <c r="C341" s="205" t="s">
        <v>154</v>
      </c>
      <c r="D341" s="228"/>
      <c r="E341" s="3"/>
      <c r="F341" s="3"/>
      <c r="G341" s="159" t="str">
        <f>IFERROR(IF($C$14="IPCC AR5 (Fifth Assessment)",IF(E341="","",VLOOKUP(D341,GWP,2,FALSE)*E341),IF(E341="","",VLOOKUP(D341,GWP_2006,2,FALSE)*E341)),F_Gas16[[#This Row],[Base Year 
Estimates (kt)]])</f>
        <v/>
      </c>
      <c r="H341" s="160" t="str">
        <f>IFERROR(IF($C$14="IPCC AR5 (Fifth Assessment)",IF(F341="","",VLOOKUP(D341,GWP,2,FALSE)*F341),IF(F341="","",VLOOKUP(D341,GWP_2006,2,FALSE)*F341)),F_Gas16[[#This Row],[Current Year
Estimates (kt)]])</f>
        <v/>
      </c>
      <c r="I341" s="4"/>
      <c r="J341" s="5"/>
      <c r="K341" s="30"/>
      <c r="L341" s="244"/>
    </row>
    <row r="342" spans="1:12" ht="19.2" x14ac:dyDescent="0.3">
      <c r="A342" s="155" t="str">
        <f>IF(OR(F_Gas16[[#This Row],[Base Year 
Estimates (kt)]]="",F_Gas16[[#This Row],[Current Year
Estimates (kt)]]=""),"Entry Required","")</f>
        <v>Entry Required</v>
      </c>
      <c r="B342" s="210" t="s">
        <v>155</v>
      </c>
      <c r="C342" s="211" t="s">
        <v>190</v>
      </c>
      <c r="D342" s="202" t="s">
        <v>170</v>
      </c>
      <c r="E342" s="3"/>
      <c r="F342" s="3"/>
      <c r="G342" s="159" t="str">
        <f>IFERROR(IF($C$14="IPCC AR5 (Fifth Assessment)",IF(E342="","",VLOOKUP(D342,GWP,2,FALSE)*E342),IF(E342="","",VLOOKUP(D342,GWP_2006,2,FALSE)*E342)),F_Gas16[[#This Row],[Base Year 
Estimates (kt)]])</f>
        <v/>
      </c>
      <c r="H342" s="160" t="str">
        <f>IFERROR(IF($C$14="IPCC AR5 (Fifth Assessment)",IF(F342="","",VLOOKUP(D342,GWP,2,FALSE)*F342),IF(F342="","",VLOOKUP(D342,GWP_2006,2,FALSE)*F342)),F_Gas16[[#This Row],[Current Year
Estimates (kt)]])</f>
        <v/>
      </c>
      <c r="I342" s="4"/>
      <c r="J342" s="5"/>
      <c r="K342" s="30"/>
      <c r="L342" s="244"/>
    </row>
    <row r="343" spans="1:12" x14ac:dyDescent="0.3">
      <c r="A343" s="155" t="str">
        <f>IF(OR(ISBLANK(F_Gas16[[#This Row],[Base Year 
Estimates (kt)]]),ISBLANK(F_Gas16[[#This Row],[Current Year
Estimates (kt)]])),"Entry Required","")</f>
        <v>Entry Required</v>
      </c>
      <c r="B343" s="204" t="s">
        <v>155</v>
      </c>
      <c r="C343" s="205" t="s">
        <v>156</v>
      </c>
      <c r="D343" s="206" t="s">
        <v>172</v>
      </c>
      <c r="E343" s="3"/>
      <c r="F343" s="3"/>
      <c r="G343" s="159" t="str">
        <f>IFERROR(IF($C$14="IPCC AR5 (Fifth Assessment)",IF(E343="","",VLOOKUP(D343,GWP,2,FALSE)*E343),IF(E343="","",VLOOKUP(D343,GWP_2006,2,FALSE)*E343)),F_Gas16[[#This Row],[Base Year 
Estimates (kt)]])</f>
        <v/>
      </c>
      <c r="H343" s="160" t="str">
        <f>IFERROR(IF($C$14="IPCC AR5 (Fifth Assessment)",IF(F343="","",VLOOKUP(D343,GWP,2,FALSE)*F343),IF(F343="","",VLOOKUP(D343,GWP_2006,2,FALSE)*F343)),F_Gas16[[#This Row],[Current Year
Estimates (kt)]])</f>
        <v/>
      </c>
      <c r="I343" s="4"/>
      <c r="J343" s="5"/>
      <c r="K343" s="30"/>
      <c r="L343" s="244"/>
    </row>
    <row r="344" spans="1:12" x14ac:dyDescent="0.3">
      <c r="A344" s="155" t="str">
        <f>IF(OR(ISBLANK(F_Gas16[[#This Row],[Base Year 
Estimates (kt)]]),ISBLANK(F_Gas16[[#This Row],[Current Year
Estimates (kt)]])),"Entry Required","")</f>
        <v>Entry Required</v>
      </c>
      <c r="B344" s="204" t="s">
        <v>155</v>
      </c>
      <c r="C344" s="205" t="s">
        <v>156</v>
      </c>
      <c r="D344" s="206" t="s">
        <v>191</v>
      </c>
      <c r="E344" s="3"/>
      <c r="F344" s="3"/>
      <c r="G344" s="159" t="str">
        <f>IFERROR(IF($C$14="IPCC AR5 (Fifth Assessment)",IF(E344="","",VLOOKUP(D344,GWP,2,FALSE)*E344),IF(E344="","",VLOOKUP(D344,GWP_2006,2,FALSE)*E344)),F_Gas16[[#This Row],[Base Year 
Estimates (kt)]])</f>
        <v/>
      </c>
      <c r="H344" s="160" t="str">
        <f>IFERROR(IF($C$14="IPCC AR5 (Fifth Assessment)",IF(F344="","",VLOOKUP(D344,GWP,2,FALSE)*F344),IF(F344="","",VLOOKUP(D344,GWP_2006,2,FALSE)*F344)),F_Gas16[[#This Row],[Current Year
Estimates (kt)]])</f>
        <v/>
      </c>
      <c r="I344" s="4"/>
      <c r="J344" s="5"/>
      <c r="K344" s="30"/>
      <c r="L344" s="244"/>
    </row>
    <row r="345" spans="1:12" x14ac:dyDescent="0.3">
      <c r="A345" s="189" t="str">
        <f>IF(OR(ISBLANK(F_Gas16[[#This Row],[Base Year 
Estimates (kt)]]),ISBLANK(F_Gas16[[#This Row],[Current Year
Estimates (kt)]])),"Entry Optional","")</f>
        <v>Entry Optional</v>
      </c>
      <c r="B345" s="204" t="s">
        <v>155</v>
      </c>
      <c r="C345" s="205" t="s">
        <v>156</v>
      </c>
      <c r="D345" s="228"/>
      <c r="E345" s="3"/>
      <c r="F345" s="3"/>
      <c r="G345" s="159" t="str">
        <f>IFERROR(IF($C$14="IPCC AR5 (Fifth Assessment)",IF(E345="","",VLOOKUP(D345,GWP,2,FALSE)*E345),IF(E345="","",VLOOKUP(D345,GWP_2006,2,FALSE)*E345)),F_Gas16[[#This Row],[Base Year 
Estimates (kt)]])</f>
        <v/>
      </c>
      <c r="H345" s="160" t="str">
        <f>IFERROR(IF($C$14="IPCC AR5 (Fifth Assessment)",IF(F345="","",VLOOKUP(D345,GWP,2,FALSE)*F345),IF(F345="","",VLOOKUP(D345,GWP_2006,2,FALSE)*F345)),F_Gas16[[#This Row],[Current Year
Estimates (kt)]])</f>
        <v/>
      </c>
      <c r="I345" s="4"/>
      <c r="J345" s="5"/>
      <c r="K345" s="30"/>
      <c r="L345" s="244"/>
    </row>
    <row r="346" spans="1:12" ht="19.2" x14ac:dyDescent="0.3">
      <c r="A346" s="155" t="str">
        <f>IF(OR(F_Gas16[[#This Row],[Base Year 
Estimates (kt)]]="",F_Gas16[[#This Row],[Current Year
Estimates (kt)]]=""),"Entry Required","")</f>
        <v>Entry Required</v>
      </c>
      <c r="B346" s="210" t="s">
        <v>157</v>
      </c>
      <c r="C346" s="211" t="s">
        <v>192</v>
      </c>
      <c r="D346" s="202" t="s">
        <v>170</v>
      </c>
      <c r="E346" s="3"/>
      <c r="F346" s="3"/>
      <c r="G346" s="159" t="str">
        <f>IFERROR(IF($C$14="IPCC AR5 (Fifth Assessment)",IF(E346="","",VLOOKUP(D346,GWP,2,FALSE)*E346),IF(E346="","",VLOOKUP(D346,GWP_2006,2,FALSE)*E346)),F_Gas16[[#This Row],[Base Year 
Estimates (kt)]])</f>
        <v/>
      </c>
      <c r="H346" s="160" t="str">
        <f>IFERROR(IF($C$14="IPCC AR5 (Fifth Assessment)",IF(F346="","",VLOOKUP(D346,GWP,2,FALSE)*F346),IF(F346="","",VLOOKUP(D346,GWP_2006,2,FALSE)*F346)),F_Gas16[[#This Row],[Current Year
Estimates (kt)]])</f>
        <v/>
      </c>
      <c r="I346" s="4"/>
      <c r="J346" s="5"/>
      <c r="K346" s="30"/>
      <c r="L346" s="244"/>
    </row>
    <row r="347" spans="1:12" x14ac:dyDescent="0.3">
      <c r="A347" s="155" t="str">
        <f>IF(OR(ISBLANK(F_Gas16[[#This Row],[Base Year 
Estimates (kt)]]),ISBLANK(F_Gas16[[#This Row],[Current Year
Estimates (kt)]])),"Entry Required","")</f>
        <v>Entry Required</v>
      </c>
      <c r="B347" s="204" t="s">
        <v>157</v>
      </c>
      <c r="C347" s="205" t="s">
        <v>158</v>
      </c>
      <c r="D347" s="206" t="s">
        <v>189</v>
      </c>
      <c r="E347" s="3"/>
      <c r="F347" s="3"/>
      <c r="G347" s="159" t="str">
        <f>IFERROR(IF($C$14="IPCC AR5 (Fifth Assessment)",IF(E347="","",VLOOKUP(D347,GWP,2,FALSE)*E347),IF(E347="","",VLOOKUP(D347,GWP_2006,2,FALSE)*E347)),F_Gas16[[#This Row],[Base Year 
Estimates (kt)]])</f>
        <v/>
      </c>
      <c r="H347" s="160" t="str">
        <f>IFERROR(IF($C$14="IPCC AR5 (Fifth Assessment)",IF(F347="","",VLOOKUP(D347,GWP,2,FALSE)*F347),IF(F347="","",VLOOKUP(D347,GWP_2006,2,FALSE)*F347)),F_Gas16[[#This Row],[Current Year
Estimates (kt)]])</f>
        <v/>
      </c>
      <c r="I347" s="4"/>
      <c r="J347" s="5"/>
      <c r="K347" s="30"/>
      <c r="L347" s="244"/>
    </row>
    <row r="348" spans="1:12" x14ac:dyDescent="0.3">
      <c r="A348" s="155" t="str">
        <f>IF(OR(ISBLANK(F_Gas16[[#This Row],[Base Year 
Estimates (kt)]]),ISBLANK(F_Gas16[[#This Row],[Current Year
Estimates (kt)]])),"Entry Required","")</f>
        <v>Entry Required</v>
      </c>
      <c r="B348" s="204" t="s">
        <v>157</v>
      </c>
      <c r="C348" s="205" t="s">
        <v>158</v>
      </c>
      <c r="D348" s="206" t="s">
        <v>193</v>
      </c>
      <c r="E348" s="3"/>
      <c r="F348" s="3"/>
      <c r="G348" s="159" t="str">
        <f>IFERROR(IF($C$14="IPCC AR5 (Fifth Assessment)",IF(E348="","",VLOOKUP(D348,GWP,2,FALSE)*E348),IF(E348="","",VLOOKUP(D348,GWP_2006,2,FALSE)*E348)),F_Gas16[[#This Row],[Base Year 
Estimates (kt)]])</f>
        <v/>
      </c>
      <c r="H348" s="160" t="str">
        <f>IFERROR(IF($C$14="IPCC AR5 (Fifth Assessment)",IF(F348="","",VLOOKUP(D348,GWP,2,FALSE)*F348),IF(F348="","",VLOOKUP(D348,GWP_2006,2,FALSE)*F348)),F_Gas16[[#This Row],[Current Year
Estimates (kt)]])</f>
        <v/>
      </c>
      <c r="I348" s="4"/>
      <c r="J348" s="5"/>
      <c r="K348" s="30"/>
      <c r="L348" s="244"/>
    </row>
    <row r="349" spans="1:12" x14ac:dyDescent="0.3">
      <c r="A349" s="155" t="str">
        <f>IF(OR(ISBLANK(F_Gas16[[#This Row],[Base Year 
Estimates (kt)]]),ISBLANK(F_Gas16[[#This Row],[Current Year
Estimates (kt)]])),"Entry Required","")</f>
        <v>Entry Required</v>
      </c>
      <c r="B349" s="204" t="s">
        <v>157</v>
      </c>
      <c r="C349" s="205" t="s">
        <v>158</v>
      </c>
      <c r="D349" s="206" t="s">
        <v>174</v>
      </c>
      <c r="E349" s="3"/>
      <c r="F349" s="3"/>
      <c r="G349" s="159" t="str">
        <f>IFERROR(IF($C$14="IPCC AR5 (Fifth Assessment)",IF(E349="","",VLOOKUP(D349,GWP,2,FALSE)*E349),IF(E349="","",VLOOKUP(D349,GWP_2006,2,FALSE)*E349)),F_Gas16[[#This Row],[Base Year 
Estimates (kt)]])</f>
        <v/>
      </c>
      <c r="H349" s="160" t="str">
        <f>IFERROR(IF($C$14="IPCC AR5 (Fifth Assessment)",IF(F349="","",VLOOKUP(D349,GWP,2,FALSE)*F349),IF(F349="","",VLOOKUP(D349,GWP_2006,2,FALSE)*F349)),F_Gas16[[#This Row],[Current Year
Estimates (kt)]])</f>
        <v/>
      </c>
      <c r="I349" s="4"/>
      <c r="J349" s="5"/>
      <c r="K349" s="30"/>
      <c r="L349" s="244"/>
    </row>
    <row r="350" spans="1:12" x14ac:dyDescent="0.3">
      <c r="A350" s="189" t="str">
        <f>IF(OR(ISBLANK(F_Gas16[[#This Row],[Base Year 
Estimates (kt)]]),ISBLANK(F_Gas16[[#This Row],[Current Year
Estimates (kt)]])),"Entry Optional","")</f>
        <v>Entry Optional</v>
      </c>
      <c r="B350" s="204" t="s">
        <v>157</v>
      </c>
      <c r="C350" s="205" t="s">
        <v>158</v>
      </c>
      <c r="D350" s="228"/>
      <c r="E350" s="3"/>
      <c r="F350" s="3"/>
      <c r="G350" s="159" t="str">
        <f>IFERROR(IF($C$14="IPCC AR5 (Fifth Assessment)",IF(E350="","",VLOOKUP(D350,GWP,2,FALSE)*E350),IF(E350="","",VLOOKUP(D350,GWP_2006,2,FALSE)*E350)),F_Gas16[[#This Row],[Base Year 
Estimates (kt)]])</f>
        <v/>
      </c>
      <c r="H350" s="160" t="str">
        <f>IFERROR(IF($C$14="IPCC AR5 (Fifth Assessment)",IF(F350="","",VLOOKUP(D350,GWP,2,FALSE)*F350),IF(F350="","",VLOOKUP(D350,GWP_2006,2,FALSE)*F350)),F_Gas16[[#This Row],[Current Year
Estimates (kt)]])</f>
        <v/>
      </c>
      <c r="I350" s="4"/>
      <c r="J350" s="5"/>
      <c r="K350" s="30"/>
      <c r="L350" s="244"/>
    </row>
    <row r="351" spans="1:12" ht="19.2" x14ac:dyDescent="0.3">
      <c r="A351" s="155" t="str">
        <f>IF(OR(F_Gas16[[#This Row],[Base Year 
Estimates (kt)]]="",F_Gas16[[#This Row],[Current Year
Estimates (kt)]]=""),"Entry Required","")</f>
        <v>Entry Required</v>
      </c>
      <c r="B351" s="210" t="s">
        <v>159</v>
      </c>
      <c r="C351" s="211" t="s">
        <v>194</v>
      </c>
      <c r="D351" s="202" t="s">
        <v>170</v>
      </c>
      <c r="E351" s="3"/>
      <c r="F351" s="3"/>
      <c r="G351" s="159" t="str">
        <f>IFERROR(IF($C$14="IPCC AR5 (Fifth Assessment)",IF(E351="","",VLOOKUP(D351,GWP,2,FALSE)*E351),IF(E351="","",VLOOKUP(D351,GWP_2006,2,FALSE)*E351)),F_Gas16[[#This Row],[Base Year 
Estimates (kt)]])</f>
        <v/>
      </c>
      <c r="H351" s="160" t="str">
        <f>IFERROR(IF($C$14="IPCC AR5 (Fifth Assessment)",IF(F351="","",VLOOKUP(D351,GWP,2,FALSE)*F351),IF(F351="","",VLOOKUP(D351,GWP_2006,2,FALSE)*F351)),F_Gas16[[#This Row],[Current Year
Estimates (kt)]])</f>
        <v/>
      </c>
      <c r="I351" s="4"/>
      <c r="J351" s="5"/>
      <c r="K351" s="30"/>
      <c r="L351" s="244"/>
    </row>
    <row r="352" spans="1:12" x14ac:dyDescent="0.3">
      <c r="A352" s="155" t="str">
        <f>IF(OR(ISBLANK(F_Gas16[[#This Row],[Base Year 
Estimates (kt)]]),ISBLANK(F_Gas16[[#This Row],[Current Year
Estimates (kt)]])),"Entry Required","")</f>
        <v>Entry Required</v>
      </c>
      <c r="B352" s="204" t="s">
        <v>159</v>
      </c>
      <c r="C352" s="205" t="s">
        <v>160</v>
      </c>
      <c r="D352" s="206" t="s">
        <v>172</v>
      </c>
      <c r="E352" s="3"/>
      <c r="F352" s="3"/>
      <c r="G352" s="159" t="str">
        <f>IFERROR(IF($C$14="IPCC AR5 (Fifth Assessment)",IF(E352="","",VLOOKUP(D352,GWP,2,FALSE)*E352),IF(E352="","",VLOOKUP(D352,GWP_2006,2,FALSE)*E352)),F_Gas16[[#This Row],[Base Year 
Estimates (kt)]])</f>
        <v/>
      </c>
      <c r="H352" s="160" t="str">
        <f>IFERROR(IF($C$14="IPCC AR5 (Fifth Assessment)",IF(F352="","",VLOOKUP(D352,GWP,2,FALSE)*F352),IF(F352="","",VLOOKUP(D352,GWP_2006,2,FALSE)*F352)),F_Gas16[[#This Row],[Current Year
Estimates (kt)]])</f>
        <v/>
      </c>
      <c r="I352" s="4"/>
      <c r="J352" s="5"/>
      <c r="K352" s="30"/>
      <c r="L352" s="244"/>
    </row>
    <row r="353" spans="1:12" x14ac:dyDescent="0.3">
      <c r="A353" s="155" t="str">
        <f>IF(OR(ISBLANK(F_Gas16[[#This Row],[Base Year 
Estimates (kt)]]),ISBLANK(F_Gas16[[#This Row],[Current Year
Estimates (kt)]])),"Entry Required","")</f>
        <v>Entry Required</v>
      </c>
      <c r="B353" s="204" t="s">
        <v>159</v>
      </c>
      <c r="C353" s="205" t="s">
        <v>160</v>
      </c>
      <c r="D353" s="206" t="s">
        <v>195</v>
      </c>
      <c r="E353" s="3"/>
      <c r="F353" s="3"/>
      <c r="G353" s="159" t="str">
        <f>IFERROR(IF($C$14="IPCC AR5 (Fifth Assessment)",IF(E353="","",VLOOKUP(D353,GWP,2,FALSE)*E353),IF(E353="","",VLOOKUP(D353,GWP_2006,2,FALSE)*E353)),F_Gas16[[#This Row],[Base Year 
Estimates (kt)]])</f>
        <v/>
      </c>
      <c r="H353" s="160" t="str">
        <f>IFERROR(IF($C$14="IPCC AR5 (Fifth Assessment)",IF(F353="","",VLOOKUP(D353,GWP,2,FALSE)*F353),IF(F353="","",VLOOKUP(D353,GWP_2006,2,FALSE)*F353)),F_Gas16[[#This Row],[Current Year
Estimates (kt)]])</f>
        <v/>
      </c>
      <c r="I353" s="4"/>
      <c r="J353" s="5"/>
      <c r="K353" s="30"/>
      <c r="L353" s="244"/>
    </row>
    <row r="354" spans="1:12" x14ac:dyDescent="0.3">
      <c r="A354" s="189" t="str">
        <f>IF(OR(ISBLANK(F_Gas16[[#This Row],[Base Year 
Estimates (kt)]]),ISBLANK(F_Gas16[[#This Row],[Current Year
Estimates (kt)]])),"Entry Optional","")</f>
        <v>Entry Optional</v>
      </c>
      <c r="B354" s="204" t="s">
        <v>159</v>
      </c>
      <c r="C354" s="205" t="s">
        <v>160</v>
      </c>
      <c r="D354" s="228"/>
      <c r="E354" s="3"/>
      <c r="F354" s="3"/>
      <c r="G354" s="159" t="str">
        <f>IFERROR(IF($C$14="IPCC AR5 (Fifth Assessment)",IF(E354="","",VLOOKUP(D354,GWP,2,FALSE)*E354),IF(E354="","",VLOOKUP(D354,GWP_2006,2,FALSE)*E354)),F_Gas16[[#This Row],[Base Year 
Estimates (kt)]])</f>
        <v/>
      </c>
      <c r="H354" s="160" t="str">
        <f>IFERROR(IF($C$14="IPCC AR5 (Fifth Assessment)",IF(F354="","",VLOOKUP(D354,GWP,2,FALSE)*F354),IF(F354="","",VLOOKUP(D354,GWP_2006,2,FALSE)*F354)),F_Gas16[[#This Row],[Current Year
Estimates (kt)]])</f>
        <v/>
      </c>
      <c r="I354" s="4"/>
      <c r="J354" s="5"/>
      <c r="K354" s="30"/>
      <c r="L354" s="244"/>
    </row>
    <row r="355" spans="1:12" ht="19.2" x14ac:dyDescent="0.3">
      <c r="A355" s="155" t="str">
        <f>IF(OR(F_Gas16[[#This Row],[Base Year 
Estimates (kt)]]="",F_Gas16[[#This Row],[Current Year
Estimates (kt)]]=""),"Entry Required","")</f>
        <v>Entry Required</v>
      </c>
      <c r="B355" s="210" t="s">
        <v>161</v>
      </c>
      <c r="C355" s="211" t="s">
        <v>196</v>
      </c>
      <c r="D355" s="202" t="s">
        <v>170</v>
      </c>
      <c r="E355" s="3"/>
      <c r="F355" s="3"/>
      <c r="G355" s="159" t="str">
        <f>IFERROR(IF($C$14="IPCC AR5 (Fifth Assessment)",IF(E355="","",VLOOKUP(D355,GWP,2,FALSE)*E355),IF(E355="","",VLOOKUP(D355,GWP_2006,2,FALSE)*E355)),F_Gas16[[#This Row],[Base Year 
Estimates (kt)]])</f>
        <v/>
      </c>
      <c r="H355" s="160" t="str">
        <f>IFERROR(IF($C$14="IPCC AR5 (Fifth Assessment)",IF(F355="","",VLOOKUP(D355,GWP,2,FALSE)*F355),IF(F355="","",VLOOKUP(D355,GWP_2006,2,FALSE)*F355)),F_Gas16[[#This Row],[Current Year
Estimates (kt)]])</f>
        <v/>
      </c>
      <c r="I355" s="4"/>
      <c r="J355" s="5"/>
      <c r="K355" s="30"/>
      <c r="L355" s="244"/>
    </row>
    <row r="356" spans="1:12" x14ac:dyDescent="0.3">
      <c r="A356" s="155" t="str">
        <f>IF(OR(ISBLANK(F_Gas16[[#This Row],[Base Year 
Estimates (kt)]]),ISBLANK(F_Gas16[[#This Row],[Current Year
Estimates (kt)]])),"Entry Required","")</f>
        <v>Entry Required</v>
      </c>
      <c r="B356" s="204" t="s">
        <v>161</v>
      </c>
      <c r="C356" s="205" t="s">
        <v>162</v>
      </c>
      <c r="D356" s="206" t="s">
        <v>191</v>
      </c>
      <c r="E356" s="3"/>
      <c r="F356" s="3"/>
      <c r="G356" s="159" t="str">
        <f>IFERROR(IF($C$14="IPCC AR5 (Fifth Assessment)",IF(E356="","",VLOOKUP(D356,GWP,2,FALSE)*E356),IF(E356="","",VLOOKUP(D356,GWP_2006,2,FALSE)*E356)),F_Gas16[[#This Row],[Base Year 
Estimates (kt)]])</f>
        <v/>
      </c>
      <c r="H356" s="160" t="str">
        <f>IFERROR(IF($C$14="IPCC AR5 (Fifth Assessment)",IF(F356="","",VLOOKUP(D356,GWP,2,FALSE)*F356),IF(F356="","",VLOOKUP(D356,GWP_2006,2,FALSE)*F356)),F_Gas16[[#This Row],[Current Year
Estimates (kt)]])</f>
        <v/>
      </c>
      <c r="I356" s="4"/>
      <c r="J356" s="5"/>
      <c r="K356" s="30"/>
      <c r="L356" s="244"/>
    </row>
    <row r="357" spans="1:12" x14ac:dyDescent="0.3">
      <c r="A357" s="155" t="str">
        <f>IF(OR(ISBLANK(F_Gas16[[#This Row],[Base Year 
Estimates (kt)]]),ISBLANK(F_Gas16[[#This Row],[Current Year
Estimates (kt)]])),"Entry Required","")</f>
        <v>Entry Required</v>
      </c>
      <c r="B357" s="204" t="s">
        <v>161</v>
      </c>
      <c r="C357" s="205" t="s">
        <v>162</v>
      </c>
      <c r="D357" s="206" t="s">
        <v>197</v>
      </c>
      <c r="E357" s="3"/>
      <c r="F357" s="3"/>
      <c r="G357" s="159" t="str">
        <f>IFERROR(IF($C$14="IPCC AR5 (Fifth Assessment)",IF(E357="","",VLOOKUP(D357,GWP,2,FALSE)*E357),IF(E357="","",VLOOKUP(D357,GWP_2006,2,FALSE)*E357)),F_Gas16[[#This Row],[Base Year 
Estimates (kt)]])</f>
        <v/>
      </c>
      <c r="H357" s="160" t="str">
        <f>IFERROR(IF($C$14="IPCC AR5 (Fifth Assessment)",IF(F357="","",VLOOKUP(D357,GWP,2,FALSE)*F357),IF(F357="","",VLOOKUP(D357,GWP_2006,2,FALSE)*F357)),F_Gas16[[#This Row],[Current Year
Estimates (kt)]])</f>
        <v/>
      </c>
      <c r="I357" s="4"/>
      <c r="J357" s="5"/>
      <c r="K357" s="30"/>
      <c r="L357" s="244"/>
    </row>
    <row r="358" spans="1:12" x14ac:dyDescent="0.3">
      <c r="A358" s="155" t="str">
        <f>IF(OR(ISBLANK(F_Gas16[[#This Row],[Base Year 
Estimates (kt)]]),ISBLANK(F_Gas16[[#This Row],[Current Year
Estimates (kt)]])),"Entry Required","")</f>
        <v>Entry Required</v>
      </c>
      <c r="B358" s="204" t="s">
        <v>161</v>
      </c>
      <c r="C358" s="205" t="s">
        <v>162</v>
      </c>
      <c r="D358" s="206" t="s">
        <v>198</v>
      </c>
      <c r="E358" s="3"/>
      <c r="F358" s="3"/>
      <c r="G358" s="159" t="str">
        <f>IFERROR(IF($C$14="IPCC AR5 (Fifth Assessment)",IF(E358="","",VLOOKUP(D358,GWP,2,FALSE)*E358),IF(E358="","",VLOOKUP(D358,GWP_2006,2,FALSE)*E358)),F_Gas16[[#This Row],[Base Year 
Estimates (kt)]])</f>
        <v/>
      </c>
      <c r="H358" s="160" t="str">
        <f>IFERROR(IF($C$14="IPCC AR5 (Fifth Assessment)",IF(F358="","",VLOOKUP(D358,GWP,2,FALSE)*F358),IF(F358="","",VLOOKUP(D358,GWP_2006,2,FALSE)*F358)),F_Gas16[[#This Row],[Current Year
Estimates (kt)]])</f>
        <v/>
      </c>
      <c r="I358" s="4"/>
      <c r="J358" s="5"/>
      <c r="K358" s="30"/>
      <c r="L358" s="244"/>
    </row>
    <row r="359" spans="1:12" x14ac:dyDescent="0.3">
      <c r="A359" s="189" t="str">
        <f>IF(OR(ISBLANK(F_Gas16[[#This Row],[Base Year 
Estimates (kt)]]),ISBLANK(F_Gas16[[#This Row],[Current Year
Estimates (kt)]])),"Entry Optional","")</f>
        <v>Entry Optional</v>
      </c>
      <c r="B359" s="204" t="s">
        <v>161</v>
      </c>
      <c r="C359" s="205" t="s">
        <v>162</v>
      </c>
      <c r="D359" s="228"/>
      <c r="E359" s="3"/>
      <c r="F359" s="3"/>
      <c r="G359" s="159" t="str">
        <f>IFERROR(IF($C$14="IPCC AR5 (Fifth Assessment)",IF(E359="","",VLOOKUP(D359,GWP,2,FALSE)*E359),IF(E359="","",VLOOKUP(D359,GWP_2006,2,FALSE)*E359)),F_Gas16[[#This Row],[Base Year 
Estimates (kt)]])</f>
        <v/>
      </c>
      <c r="H359" s="160" t="str">
        <f>IFERROR(IF($C$14="IPCC AR5 (Fifth Assessment)",IF(F359="","",VLOOKUP(D359,GWP,2,FALSE)*F359),IF(F359="","",VLOOKUP(D359,GWP_2006,2,FALSE)*F359)),F_Gas16[[#This Row],[Current Year
Estimates (kt)]])</f>
        <v/>
      </c>
      <c r="I359" s="4"/>
      <c r="J359" s="5"/>
      <c r="K359" s="30"/>
      <c r="L359" s="244"/>
    </row>
    <row r="360" spans="1:12" ht="19.2" x14ac:dyDescent="0.3">
      <c r="A360" s="155" t="str">
        <f>IF(OR(ISBLANK(F_Gas16[[#This Row],[Base Year 
Estimates (kt)]]),ISBLANK(F_Gas16[[#This Row],[Current Year
Estimates (kt)]])),"Entry Required","")</f>
        <v>Entry Required</v>
      </c>
      <c r="B360" s="210" t="s">
        <v>163</v>
      </c>
      <c r="C360" s="208" t="s">
        <v>199</v>
      </c>
      <c r="D360" s="202" t="s">
        <v>170</v>
      </c>
      <c r="E360" s="3"/>
      <c r="F360" s="3"/>
      <c r="G360" s="159" t="str">
        <f>IFERROR(IF($C$14="IPCC AR5 (Fifth Assessment)",IF(E360="","",VLOOKUP(D360,GWP,2,FALSE)*E360),IF(E360="","",VLOOKUP(D360,GWP_2006,2,FALSE)*E360)),F_Gas16[[#This Row],[Base Year 
Estimates (kt)]])</f>
        <v/>
      </c>
      <c r="H360" s="160" t="str">
        <f>IFERROR(IF($C$14="IPCC AR5 (Fifth Assessment)",IF(F360="","",VLOOKUP(D360,GWP,2,FALSE)*F360),IF(F360="","",VLOOKUP(D360,GWP_2006,2,FALSE)*F360)),F_Gas16[[#This Row],[Current Year
Estimates (kt)]])</f>
        <v/>
      </c>
      <c r="I360" s="4"/>
      <c r="J360" s="5"/>
      <c r="K360" s="30"/>
      <c r="L360" s="244"/>
    </row>
    <row r="361" spans="1:12" x14ac:dyDescent="0.3">
      <c r="A361" s="189" t="str">
        <f>IF(OR(ISBLANK(F_Gas16[[#This Row],[Base Year 
Estimates (kt)]]),ISBLANK(F_Gas16[[#This Row],[Current Year
Estimates (kt)]])),"Entry Optional","")</f>
        <v>Entry Optional</v>
      </c>
      <c r="B361" s="210" t="s">
        <v>163</v>
      </c>
      <c r="C361" s="208" t="s">
        <v>164</v>
      </c>
      <c r="D361" s="209"/>
      <c r="E361" s="3"/>
      <c r="F361" s="3"/>
      <c r="G361" s="159" t="str">
        <f>IFERROR(IF($C$14="IPCC AR5 (Fifth Assessment)",IF(E361="","",VLOOKUP(D361,GWP,2,FALSE)*E361),IF(E361="","",VLOOKUP(D361,GWP_2006,2,FALSE)*E361)),F_Gas16[[#This Row],[Base Year 
Estimates (kt)]])</f>
        <v/>
      </c>
      <c r="H361" s="160" t="str">
        <f>IFERROR(IF($C$14="IPCC AR5 (Fifth Assessment)",IF(F361="","",VLOOKUP(D361,GWP,2,FALSE)*F361),IF(F361="","",VLOOKUP(D361,GWP_2006,2,FALSE)*F361)),F_Gas16[[#This Row],[Current Year
Estimates (kt)]])</f>
        <v/>
      </c>
      <c r="I361" s="4"/>
      <c r="J361" s="5"/>
      <c r="K361" s="30"/>
      <c r="L361" s="244"/>
    </row>
    <row r="362" spans="1:12" ht="19.2" x14ac:dyDescent="0.3">
      <c r="A362" s="155" t="str">
        <f>IF(OR(F_Gas16[[#This Row],[Base Year 
Estimates (kt)]]="",F_Gas16[[#This Row],[Current Year
Estimates (kt)]]=""),"Entry Required","")</f>
        <v>Entry Required</v>
      </c>
      <c r="B362" s="210" t="s">
        <v>165</v>
      </c>
      <c r="C362" s="211" t="s">
        <v>200</v>
      </c>
      <c r="D362" s="202" t="s">
        <v>170</v>
      </c>
      <c r="E362" s="3"/>
      <c r="F362" s="3"/>
      <c r="G362" s="159" t="str">
        <f>IFERROR(IF($C$14="IPCC AR5 (Fifth Assessment)",IF(E362="","",VLOOKUP(D362,GWP,2,FALSE)*E362),IF(E362="","",VLOOKUP(D362,GWP_2006,2,FALSE)*E362)),F_Gas16[[#This Row],[Base Year 
Estimates (kt)]])</f>
        <v/>
      </c>
      <c r="H362" s="160" t="str">
        <f>IFERROR(IF($C$14="IPCC AR5 (Fifth Assessment)",IF(F362="","",VLOOKUP(D362,GWP,2,FALSE)*F362),IF(F362="","",VLOOKUP(D362,GWP_2006,2,FALSE)*F362)),F_Gas16[[#This Row],[Current Year
Estimates (kt)]])</f>
        <v/>
      </c>
      <c r="I362" s="4"/>
      <c r="J362" s="5"/>
      <c r="K362" s="30"/>
      <c r="L362" s="244"/>
    </row>
    <row r="363" spans="1:12" ht="19.2" x14ac:dyDescent="0.3">
      <c r="A363" s="155" t="str">
        <f>IF(OR(ISBLANK(F_Gas16[[#This Row],[Base Year 
Estimates (kt)]]),ISBLANK(F_Gas16[[#This Row],[Current Year
Estimates (kt)]])),"Entry Required","")</f>
        <v>Entry Required</v>
      </c>
      <c r="B363" s="204" t="s">
        <v>165</v>
      </c>
      <c r="C363" s="205" t="s">
        <v>166</v>
      </c>
      <c r="D363" s="206" t="s">
        <v>181</v>
      </c>
      <c r="E363" s="3"/>
      <c r="F363" s="3"/>
      <c r="G363" s="159" t="str">
        <f>IFERROR(IF($C$14="IPCC AR5 (Fifth Assessment)",IF(E363="","",VLOOKUP(D363,GWP,2,FALSE)*E363),IF(E363="","",VLOOKUP(D363,GWP_2006,2,FALSE)*E363)),F_Gas16[[#This Row],[Base Year 
Estimates (kt)]])</f>
        <v/>
      </c>
      <c r="H363" s="160" t="str">
        <f>IFERROR(IF($C$14="IPCC AR5 (Fifth Assessment)",IF(F363="","",VLOOKUP(D363,GWP,2,FALSE)*F363),IF(F363="","",VLOOKUP(D363,GWP_2006,2,FALSE)*F363)),F_Gas16[[#This Row],[Current Year
Estimates (kt)]])</f>
        <v/>
      </c>
      <c r="I363" s="4"/>
      <c r="J363" s="5"/>
      <c r="K363" s="30"/>
      <c r="L363" s="244"/>
    </row>
    <row r="364" spans="1:12" ht="19.2" x14ac:dyDescent="0.3">
      <c r="A364" s="155" t="str">
        <f>IF(OR(ISBLANK(F_Gas16[[#This Row],[Base Year 
Estimates (kt)]]),ISBLANK(F_Gas16[[#This Row],[Current Year
Estimates (kt)]])),"Entry Required","")</f>
        <v>Entry Required</v>
      </c>
      <c r="B364" s="204" t="s">
        <v>165</v>
      </c>
      <c r="C364" s="205" t="s">
        <v>166</v>
      </c>
      <c r="D364" s="212" t="s">
        <v>571</v>
      </c>
      <c r="E364" s="3"/>
      <c r="F364" s="3"/>
      <c r="G364" s="159" t="str">
        <f>IFERROR(IF($C$14="IPCC AR5 (Fifth Assessment)",IF(E364="","",VLOOKUP(D364,GWP,2,FALSE)*E364),IF(E364="","",VLOOKUP(D364,GWP_2006,2,FALSE)*E364)),F_Gas16[[#This Row],[Base Year 
Estimates (kt)]])</f>
        <v/>
      </c>
      <c r="H364" s="160" t="str">
        <f>IFERROR(IF($C$14="IPCC AR5 (Fifth Assessment)",IF(F364="","",VLOOKUP(D364,GWP,2,FALSE)*F364),IF(F364="","",VLOOKUP(D364,GWP_2006,2,FALSE)*F364)),F_Gas16[[#This Row],[Current Year
Estimates (kt)]])</f>
        <v/>
      </c>
      <c r="I364" s="4"/>
      <c r="J364" s="5"/>
      <c r="K364" s="30"/>
      <c r="L364" s="244"/>
    </row>
    <row r="365" spans="1:12" x14ac:dyDescent="0.3">
      <c r="A365" s="189" t="str">
        <f>IF(OR(ISBLANK(F_Gas16[[#This Row],[Base Year 
Estimates (kt)]]),ISBLANK(F_Gas16[[#This Row],[Current Year
Estimates (kt)]])),"Entry Optional","")</f>
        <v>Entry Optional</v>
      </c>
      <c r="B365" s="213" t="s">
        <v>167</v>
      </c>
      <c r="C365" s="214" t="s">
        <v>65</v>
      </c>
      <c r="D365" s="215"/>
      <c r="E365" s="26"/>
      <c r="F365" s="26"/>
      <c r="G365" s="216" t="str">
        <f>IFERROR(IF($C$14="IPCC AR5 (Fifth Assessment)",IF(E365="","",VLOOKUP(D365,GWP,2,FALSE)*E365),IF(E365="","",VLOOKUP(D365,GWP_2006,2,FALSE)*E365)),F_Gas16[[#This Row],[Base Year 
Estimates (kt)]])</f>
        <v/>
      </c>
      <c r="H365" s="217" t="str">
        <f>IFERROR(IF($C$14="IPCC AR5 (Fifth Assessment)",IF(F365="","",VLOOKUP(D365,GWP,2,FALSE)*F365),IF(F365="","",VLOOKUP(D365,GWP_2006,2,FALSE)*F365)),F_Gas16[[#This Row],[Current Year
Estimates (kt)]])</f>
        <v/>
      </c>
      <c r="I365" s="4"/>
      <c r="J365" s="5"/>
      <c r="K365" s="30"/>
      <c r="L365" s="249"/>
    </row>
    <row r="366" spans="1:12" x14ac:dyDescent="0.3">
      <c r="A366" s="218"/>
      <c r="B366" s="176" t="s">
        <v>97</v>
      </c>
      <c r="C366" s="177"/>
      <c r="D366" s="219"/>
      <c r="E366" s="18"/>
      <c r="F366" s="18"/>
      <c r="G366" s="179"/>
      <c r="H366" s="180"/>
      <c r="I366" s="19"/>
      <c r="J366" s="20"/>
      <c r="K366" s="31"/>
      <c r="L366" s="246"/>
    </row>
    <row r="367" spans="1:12" x14ac:dyDescent="0.3">
      <c r="A367" s="189" t="str">
        <f>IF(OR(ISBLANK(F_Gas16[[#This Row],[Base Year 
Estimates (kt)]]),ISBLANK(F_Gas16[[#This Row],[Current Year
Estimates (kt)]])),"Entry Optional","")</f>
        <v>Entry Optional</v>
      </c>
      <c r="B367" s="237"/>
      <c r="C367" s="238"/>
      <c r="D367" s="239"/>
      <c r="E367" s="3"/>
      <c r="F367" s="3"/>
      <c r="G367" s="159" t="str">
        <f>IFERROR(IF($C$14="IPCC AR5 (Fifth Assessment)",IF(E367="","",VLOOKUP(D367,GWP,2,FALSE)*E367),IF(E367="","",VLOOKUP(D367,GWP_2006,2,FALSE)*E367)),F_Gas16[[#This Row],[Base Year 
Estimates (kt)]])</f>
        <v/>
      </c>
      <c r="H367" s="160" t="str">
        <f>IFERROR(IF($C$14="IPCC AR5 (Fifth Assessment)",IF(F367="","",VLOOKUP(D367,GWP,2,FALSE)*F367),IF(F367="","",VLOOKUP(D367,GWP_2006,2,FALSE)*F367)),F_Gas16[[#This Row],[Current Year
Estimates (kt)]])</f>
        <v/>
      </c>
      <c r="I367" s="4"/>
      <c r="J367" s="5"/>
      <c r="K367" s="30"/>
      <c r="L367" s="248"/>
    </row>
    <row r="368" spans="1:12" x14ac:dyDescent="0.3">
      <c r="A368" s="189" t="str">
        <f>IF(OR(ISBLANK(F_Gas16[[#This Row],[Base Year 
Estimates (kt)]]),ISBLANK(F_Gas16[[#This Row],[Current Year
Estimates (kt)]])),"Entry Optional","")</f>
        <v>Entry Optional</v>
      </c>
      <c r="B368" s="237"/>
      <c r="C368" s="238"/>
      <c r="D368" s="239"/>
      <c r="E368" s="3"/>
      <c r="F368" s="3"/>
      <c r="G368" s="159" t="str">
        <f>IFERROR(IF($C$14="IPCC AR5 (Fifth Assessment)",IF(E368="","",VLOOKUP(D368,GWP,2,FALSE)*E368),IF(E368="","",VLOOKUP(D368,GWP_2006,2,FALSE)*E368)),F_Gas16[[#This Row],[Base Year 
Estimates (kt)]])</f>
        <v/>
      </c>
      <c r="H368" s="160" t="str">
        <f>IFERROR(IF($C$14="IPCC AR5 (Fifth Assessment)",IF(F368="","",VLOOKUP(D368,GWP,2,FALSE)*F368),IF(F368="","",VLOOKUP(D368,GWP_2006,2,FALSE)*F368)),F_Gas16[[#This Row],[Current Year
Estimates (kt)]])</f>
        <v/>
      </c>
      <c r="I368" s="4"/>
      <c r="J368" s="5"/>
      <c r="K368" s="30"/>
      <c r="L368" s="247"/>
    </row>
    <row r="369" spans="1:12" x14ac:dyDescent="0.3">
      <c r="A369" s="189" t="str">
        <f>IF(OR(ISBLANK(F_Gas16[[#This Row],[Base Year 
Estimates (kt)]]),ISBLANK(F_Gas16[[#This Row],[Current Year
Estimates (kt)]])),"Entry Optional","")</f>
        <v>Entry Optional</v>
      </c>
      <c r="B369" s="237"/>
      <c r="C369" s="238"/>
      <c r="D369" s="239"/>
      <c r="E369" s="3"/>
      <c r="F369" s="3"/>
      <c r="G369" s="159" t="str">
        <f>IFERROR(IF($C$14="IPCC AR5 (Fifth Assessment)",IF(E369="","",VLOOKUP(D369,GWP,2,FALSE)*E369),IF(E369="","",VLOOKUP(D369,GWP_2006,2,FALSE)*E369)),F_Gas16[[#This Row],[Base Year 
Estimates (kt)]])</f>
        <v/>
      </c>
      <c r="H369" s="160" t="str">
        <f>IFERROR(IF($C$14="IPCC AR5 (Fifth Assessment)",IF(F369="","",VLOOKUP(D369,GWP,2,FALSE)*F369),IF(F369="","",VLOOKUP(D369,GWP_2006,2,FALSE)*F369)),F_Gas16[[#This Row],[Current Year
Estimates (kt)]])</f>
        <v/>
      </c>
      <c r="I369" s="4"/>
      <c r="J369" s="5"/>
      <c r="K369" s="30"/>
      <c r="L369" s="248"/>
    </row>
    <row r="370" spans="1:12" x14ac:dyDescent="0.3">
      <c r="A370" s="189" t="str">
        <f>IF(OR(ISBLANK(F_Gas16[[#This Row],[Base Year 
Estimates (kt)]]),ISBLANK(F_Gas16[[#This Row],[Current Year
Estimates (kt)]])),"Entry Optional","")</f>
        <v>Entry Optional</v>
      </c>
      <c r="B370" s="237"/>
      <c r="C370" s="238"/>
      <c r="D370" s="239"/>
      <c r="E370" s="3"/>
      <c r="F370" s="3"/>
      <c r="G370" s="159" t="str">
        <f>IFERROR(IF($C$14="IPCC AR5 (Fifth Assessment)",IF(E370="","",VLOOKUP(D370,GWP,2,FALSE)*E370),IF(E370="","",VLOOKUP(D370,GWP_2006,2,FALSE)*E370)),F_Gas16[[#This Row],[Base Year 
Estimates (kt)]])</f>
        <v/>
      </c>
      <c r="H370" s="160" t="str">
        <f>IFERROR(IF($C$14="IPCC AR5 (Fifth Assessment)",IF(F370="","",VLOOKUP(D370,GWP,2,FALSE)*F370),IF(F370="","",VLOOKUP(D370,GWP_2006,2,FALSE)*F370)),F_Gas16[[#This Row],[Current Year
Estimates (kt)]])</f>
        <v/>
      </c>
      <c r="I370" s="4"/>
      <c r="J370" s="5"/>
      <c r="K370" s="30"/>
      <c r="L370" s="247"/>
    </row>
    <row r="371" spans="1:12" x14ac:dyDescent="0.3">
      <c r="A371" s="189" t="str">
        <f>IF(OR(ISBLANK(F_Gas16[[#This Row],[Base Year 
Estimates (kt)]]),ISBLANK(F_Gas16[[#This Row],[Current Year
Estimates (kt)]])),"Entry Optional","")</f>
        <v>Entry Optional</v>
      </c>
      <c r="B371" s="237"/>
      <c r="C371" s="238"/>
      <c r="D371" s="239"/>
      <c r="E371" s="3"/>
      <c r="F371" s="3"/>
      <c r="G371" s="159" t="str">
        <f>IFERROR(IF($C$14="IPCC AR5 (Fifth Assessment)",IF(E371="","",VLOOKUP(D371,GWP,2,FALSE)*E371),IF(E371="","",VLOOKUP(D371,GWP_2006,2,FALSE)*E371)),F_Gas16[[#This Row],[Base Year 
Estimates (kt)]])</f>
        <v/>
      </c>
      <c r="H371" s="160" t="str">
        <f>IFERROR(IF($C$14="IPCC AR5 (Fifth Assessment)",IF(F371="","",VLOOKUP(D371,GWP,2,FALSE)*F371),IF(F371="","",VLOOKUP(D371,GWP_2006,2,FALSE)*F371)),F_Gas16[[#This Row],[Current Year
Estimates (kt)]])</f>
        <v/>
      </c>
      <c r="I371" s="4"/>
      <c r="J371" s="5"/>
      <c r="K371" s="30"/>
      <c r="L371" s="248"/>
    </row>
    <row r="372" spans="1:12" x14ac:dyDescent="0.3">
      <c r="A372" s="189" t="str">
        <f>IF(OR(ISBLANK(F_Gas16[[#This Row],[Base Year 
Estimates (kt)]]),ISBLANK(F_Gas16[[#This Row],[Current Year
Estimates (kt)]])),"Entry Optional","")</f>
        <v>Entry Optional</v>
      </c>
      <c r="B372" s="237"/>
      <c r="C372" s="238"/>
      <c r="D372" s="239"/>
      <c r="E372" s="3"/>
      <c r="F372" s="3"/>
      <c r="G372" s="159" t="str">
        <f>IFERROR(IF($C$14="IPCC AR5 (Fifth Assessment)",IF(E372="","",VLOOKUP(D372,GWP,2,FALSE)*E372),IF(E372="","",VLOOKUP(D372,GWP_2006,2,FALSE)*E372)),F_Gas16[[#This Row],[Base Year 
Estimates (kt)]])</f>
        <v/>
      </c>
      <c r="H372" s="160" t="str">
        <f>IFERROR(IF($C$14="IPCC AR5 (Fifth Assessment)",IF(F372="","",VLOOKUP(D372,GWP,2,FALSE)*F372),IF(F372="","",VLOOKUP(D372,GWP_2006,2,FALSE)*F372)),F_Gas16[[#This Row],[Current Year
Estimates (kt)]])</f>
        <v/>
      </c>
      <c r="I372" s="4"/>
      <c r="J372" s="5"/>
      <c r="K372" s="30"/>
      <c r="L372" s="247"/>
    </row>
    <row r="373" spans="1:12" x14ac:dyDescent="0.3">
      <c r="A373" s="189" t="str">
        <f>IF(OR(ISBLANK(F_Gas16[[#This Row],[Base Year 
Estimates (kt)]]),ISBLANK(F_Gas16[[#This Row],[Current Year
Estimates (kt)]])),"Entry Optional","")</f>
        <v>Entry Optional</v>
      </c>
      <c r="B373" s="237"/>
      <c r="C373" s="238"/>
      <c r="D373" s="239"/>
      <c r="E373" s="3"/>
      <c r="F373" s="3"/>
      <c r="G373" s="159" t="str">
        <f>IFERROR(IF($C$14="IPCC AR5 (Fifth Assessment)",IF(E373="","",VLOOKUP(D373,GWP,2,FALSE)*E373),IF(E373="","",VLOOKUP(D373,GWP_2006,2,FALSE)*E373)),F_Gas16[[#This Row],[Base Year 
Estimates (kt)]])</f>
        <v/>
      </c>
      <c r="H373" s="160" t="str">
        <f>IFERROR(IF($C$14="IPCC AR5 (Fifth Assessment)",IF(F373="","",VLOOKUP(D373,GWP,2,FALSE)*F373),IF(F373="","",VLOOKUP(D373,GWP_2006,2,FALSE)*F373)),F_Gas16[[#This Row],[Current Year
Estimates (kt)]])</f>
        <v/>
      </c>
      <c r="I373" s="4"/>
      <c r="J373" s="5"/>
      <c r="K373" s="30"/>
      <c r="L373" s="248"/>
    </row>
    <row r="374" spans="1:12" x14ac:dyDescent="0.3">
      <c r="A374" s="189" t="str">
        <f>IF(OR(ISBLANK(F_Gas16[[#This Row],[Base Year 
Estimates (kt)]]),ISBLANK(F_Gas16[[#This Row],[Current Year
Estimates (kt)]])),"Entry Optional","")</f>
        <v>Entry Optional</v>
      </c>
      <c r="B374" s="237"/>
      <c r="C374" s="238"/>
      <c r="D374" s="239"/>
      <c r="E374" s="3"/>
      <c r="F374" s="3"/>
      <c r="G374" s="159" t="str">
        <f>IFERROR(IF($C$14="IPCC AR5 (Fifth Assessment)",IF(E374="","",VLOOKUP(D374,GWP,2,FALSE)*E374),IF(E374="","",VLOOKUP(D374,GWP_2006,2,FALSE)*E374)),F_Gas16[[#This Row],[Base Year 
Estimates (kt)]])</f>
        <v/>
      </c>
      <c r="H374" s="160" t="str">
        <f>IFERROR(IF($C$14="IPCC AR5 (Fifth Assessment)",IF(F374="","",VLOOKUP(D374,GWP,2,FALSE)*F374),IF(F374="","",VLOOKUP(D374,GWP_2006,2,FALSE)*F374)),F_Gas16[[#This Row],[Current Year
Estimates (kt)]])</f>
        <v/>
      </c>
      <c r="I374" s="4"/>
      <c r="J374" s="5"/>
      <c r="K374" s="30"/>
      <c r="L374" s="247"/>
    </row>
    <row r="375" spans="1:12" x14ac:dyDescent="0.3">
      <c r="A375" s="189" t="str">
        <f>IF(OR(ISBLANK(F_Gas16[[#This Row],[Base Year 
Estimates (kt)]]),ISBLANK(F_Gas16[[#This Row],[Current Year
Estimates (kt)]])),"Entry Optional","")</f>
        <v>Entry Optional</v>
      </c>
      <c r="B375" s="237"/>
      <c r="C375" s="238"/>
      <c r="D375" s="239"/>
      <c r="E375" s="3"/>
      <c r="F375" s="3"/>
      <c r="G375" s="159" t="str">
        <f>IFERROR(IF($C$14="IPCC AR5 (Fifth Assessment)",IF(E375="","",VLOOKUP(D375,GWP,2,FALSE)*E375),IF(E375="","",VLOOKUP(D375,GWP_2006,2,FALSE)*E375)),F_Gas16[[#This Row],[Base Year 
Estimates (kt)]])</f>
        <v/>
      </c>
      <c r="H375" s="160" t="str">
        <f>IFERROR(IF($C$14="IPCC AR5 (Fifth Assessment)",IF(F375="","",VLOOKUP(D375,GWP,2,FALSE)*F375),IF(F375="","",VLOOKUP(D375,GWP_2006,2,FALSE)*F375)),F_Gas16[[#This Row],[Current Year
Estimates (kt)]])</f>
        <v/>
      </c>
      <c r="I375" s="4"/>
      <c r="J375" s="5"/>
      <c r="K375" s="30"/>
      <c r="L375" s="248"/>
    </row>
    <row r="376" spans="1:12" x14ac:dyDescent="0.3">
      <c r="A376" s="189" t="str">
        <f>IF(OR(ISBLANK(F_Gas16[[#This Row],[Base Year 
Estimates (kt)]]),ISBLANK(F_Gas16[[#This Row],[Current Year
Estimates (kt)]])),"Entry Optional","")</f>
        <v>Entry Optional</v>
      </c>
      <c r="B376" s="237"/>
      <c r="C376" s="238"/>
      <c r="D376" s="239"/>
      <c r="E376" s="3"/>
      <c r="F376" s="3"/>
      <c r="G376" s="159" t="str">
        <f>IFERROR(IF($C$14="IPCC AR5 (Fifth Assessment)",IF(E376="","",VLOOKUP(D376,GWP,2,FALSE)*E376),IF(E376="","",VLOOKUP(D376,GWP_2006,2,FALSE)*E376)),F_Gas16[[#This Row],[Base Year 
Estimates (kt)]])</f>
        <v/>
      </c>
      <c r="H376" s="160" t="str">
        <f>IFERROR(IF($C$14="IPCC AR5 (Fifth Assessment)",IF(F376="","",VLOOKUP(D376,GWP,2,FALSE)*F376),IF(F376="","",VLOOKUP(D376,GWP_2006,2,FALSE)*F376)),F_Gas16[[#This Row],[Current Year
Estimates (kt)]])</f>
        <v/>
      </c>
      <c r="I376" s="4"/>
      <c r="J376" s="5"/>
      <c r="K376" s="30"/>
      <c r="L376" s="247"/>
    </row>
    <row r="377" spans="1:12" x14ac:dyDescent="0.3">
      <c r="A377" s="189" t="str">
        <f>IF(OR(ISBLANK(F_Gas16[[#This Row],[Base Year 
Estimates (kt)]]),ISBLANK(F_Gas16[[#This Row],[Current Year
Estimates (kt)]])),"Entry Optional","")</f>
        <v>Entry Optional</v>
      </c>
      <c r="B377" s="240"/>
      <c r="C377" s="241"/>
      <c r="D377" s="239"/>
      <c r="E377" s="3"/>
      <c r="F377" s="3"/>
      <c r="G377" s="159" t="str">
        <f>IFERROR(IF($C$14="IPCC AR5 (Fifth Assessment)",IF(E377="","",VLOOKUP(D377,GWP,2,FALSE)*E377),IF(E377="","",VLOOKUP(D377,GWP_2006,2,FALSE)*E377)),F_Gas16[[#This Row],[Base Year 
Estimates (kt)]])</f>
        <v/>
      </c>
      <c r="H377" s="160" t="str">
        <f>IFERROR(IF($C$14="IPCC AR5 (Fifth Assessment)",IF(F377="","",VLOOKUP(D377,GWP,2,FALSE)*F377),IF(F377="","",VLOOKUP(D377,GWP_2006,2,FALSE)*F377)),F_Gas16[[#This Row],[Current Year
Estimates (kt)]])</f>
        <v/>
      </c>
      <c r="I377" s="5"/>
      <c r="J377" s="5"/>
      <c r="K377" s="30"/>
      <c r="L377" s="248"/>
    </row>
    <row r="378" spans="1:12" x14ac:dyDescent="0.3">
      <c r="A378" s="189" t="str">
        <f>IF(OR(ISBLANK(F_Gas16[[#This Row],[Base Year 
Estimates (kt)]]),ISBLANK(F_Gas16[[#This Row],[Current Year
Estimates (kt)]])),"Entry Optional","")</f>
        <v>Entry Optional</v>
      </c>
      <c r="B378" s="237"/>
      <c r="C378" s="237"/>
      <c r="D378" s="237"/>
      <c r="E378" s="3"/>
      <c r="F378" s="3"/>
      <c r="G378" s="159" t="str">
        <f>IFERROR(IF($C$14="IPCC AR5 (Fifth Assessment)",IF(E378="","",VLOOKUP(D378,GWP,2,FALSE)*E378),IF(E378="","",VLOOKUP(D378,GWP_2006,2,FALSE)*E378)),F_Gas16[[#This Row],[Base Year 
Estimates (kt)]])</f>
        <v/>
      </c>
      <c r="H378" s="160" t="str">
        <f>IFERROR(IF($C$14="IPCC AR5 (Fifth Assessment)",IF(F378="","",VLOOKUP(D378,GWP,2,FALSE)*F378),IF(F378="","",VLOOKUP(D378,GWP_2006,2,FALSE)*F378)),F_Gas16[[#This Row],[Current Year
Estimates (kt)]])</f>
        <v/>
      </c>
      <c r="I378" s="5"/>
      <c r="J378" s="5"/>
      <c r="K378" s="30"/>
      <c r="L378" s="247"/>
    </row>
    <row r="379" spans="1:12" x14ac:dyDescent="0.3">
      <c r="A379" s="189" t="str">
        <f>IF(OR(ISBLANK(F_Gas16[[#This Row],[Base Year 
Estimates (kt)]]),ISBLANK(F_Gas16[[#This Row],[Current Year
Estimates (kt)]])),"Entry Optional","")</f>
        <v>Entry Optional</v>
      </c>
      <c r="B379" s="237"/>
      <c r="C379" s="237"/>
      <c r="D379" s="237"/>
      <c r="E379" s="3"/>
      <c r="F379" s="3"/>
      <c r="G379" s="159" t="str">
        <f>IFERROR(IF($C$14="IPCC AR5 (Fifth Assessment)",IF(E379="","",VLOOKUP(D379,GWP,2,FALSE)*E379),IF(E379="","",VLOOKUP(D379,GWP_2006,2,FALSE)*E379)),F_Gas16[[#This Row],[Base Year 
Estimates (kt)]])</f>
        <v/>
      </c>
      <c r="H379" s="160" t="str">
        <f>IFERROR(IF($C$14="IPCC AR5 (Fifth Assessment)",IF(F379="","",VLOOKUP(D379,GWP,2,FALSE)*F379),IF(F379="","",VLOOKUP(D379,GWP_2006,2,FALSE)*F379)),F_Gas16[[#This Row],[Current Year
Estimates (kt)]])</f>
        <v/>
      </c>
      <c r="I379" s="5"/>
      <c r="J379" s="5"/>
      <c r="K379" s="30"/>
      <c r="L379" s="248"/>
    </row>
    <row r="380" spans="1:12" x14ac:dyDescent="0.3">
      <c r="A380" s="189" t="str">
        <f>IF(OR(ISBLANK(F_Gas16[[#This Row],[Base Year 
Estimates (kt)]]),ISBLANK(F_Gas16[[#This Row],[Current Year
Estimates (kt)]])),"Entry Optional","")</f>
        <v>Entry Optional</v>
      </c>
      <c r="B380" s="237"/>
      <c r="C380" s="237"/>
      <c r="D380" s="237"/>
      <c r="E380" s="3"/>
      <c r="F380" s="3"/>
      <c r="G380" s="159" t="str">
        <f>IFERROR(IF($C$14="IPCC AR5 (Fifth Assessment)",IF(E380="","",VLOOKUP(D380,GWP,2,FALSE)*E380),IF(E380="","",VLOOKUP(D380,GWP_2006,2,FALSE)*E380)),F_Gas16[[#This Row],[Base Year 
Estimates (kt)]])</f>
        <v/>
      </c>
      <c r="H380" s="160" t="str">
        <f>IFERROR(IF($C$14="IPCC AR5 (Fifth Assessment)",IF(F380="","",VLOOKUP(D380,GWP,2,FALSE)*F380),IF(F380="","",VLOOKUP(D380,GWP_2006,2,FALSE)*F380)),F_Gas16[[#This Row],[Current Year
Estimates (kt)]])</f>
        <v/>
      </c>
      <c r="I380" s="5"/>
      <c r="J380" s="5"/>
      <c r="K380" s="30"/>
      <c r="L380" s="247"/>
    </row>
    <row r="381" spans="1:12" x14ac:dyDescent="0.3">
      <c r="A381" s="189" t="str">
        <f>IF(OR(ISBLANK(F_Gas16[[#This Row],[Base Year 
Estimates (kt)]]),ISBLANK(F_Gas16[[#This Row],[Current Year
Estimates (kt)]])),"Entry Optional","")</f>
        <v>Entry Optional</v>
      </c>
      <c r="B381" s="237"/>
      <c r="C381" s="237"/>
      <c r="D381" s="237"/>
      <c r="E381" s="3"/>
      <c r="F381" s="3"/>
      <c r="G381" s="159" t="str">
        <f>IFERROR(IF($C$14="IPCC AR5 (Fifth Assessment)",IF(E381="","",VLOOKUP(D381,GWP,2,FALSE)*E381),IF(E381="","",VLOOKUP(D381,GWP_2006,2,FALSE)*E381)),F_Gas16[[#This Row],[Base Year 
Estimates (kt)]])</f>
        <v/>
      </c>
      <c r="H381" s="160" t="str">
        <f>IFERROR(IF($C$14="IPCC AR5 (Fifth Assessment)",IF(F381="","",VLOOKUP(D381,GWP,2,FALSE)*F381),IF(F381="","",VLOOKUP(D381,GWP_2006,2,FALSE)*F381)),F_Gas16[[#This Row],[Current Year
Estimates (kt)]])</f>
        <v/>
      </c>
      <c r="I381" s="5"/>
      <c r="J381" s="5"/>
      <c r="K381" s="30"/>
      <c r="L381" s="248"/>
    </row>
    <row r="382" spans="1:12" x14ac:dyDescent="0.3">
      <c r="A382" s="189" t="str">
        <f>IF(OR(ISBLANK(F_Gas16[[#This Row],[Base Year 
Estimates (kt)]]),ISBLANK(F_Gas16[[#This Row],[Current Year
Estimates (kt)]])),"Entry Optional","")</f>
        <v>Entry Optional</v>
      </c>
      <c r="B382" s="237"/>
      <c r="C382" s="237"/>
      <c r="D382" s="237"/>
      <c r="E382" s="3"/>
      <c r="F382" s="3"/>
      <c r="G382" s="159" t="str">
        <f>IFERROR(IF($C$14="IPCC AR5 (Fifth Assessment)",IF(E382="","",VLOOKUP(D382,GWP,2,FALSE)*E382),IF(E382="","",VLOOKUP(D382,GWP_2006,2,FALSE)*E382)),F_Gas16[[#This Row],[Base Year 
Estimates (kt)]])</f>
        <v/>
      </c>
      <c r="H382" s="160" t="str">
        <f>IFERROR(IF($C$14="IPCC AR5 (Fifth Assessment)",IF(F382="","",VLOOKUP(D382,GWP,2,FALSE)*F382),IF(F382="","",VLOOKUP(D382,GWP_2006,2,FALSE)*F382)),F_Gas16[[#This Row],[Current Year
Estimates (kt)]])</f>
        <v/>
      </c>
      <c r="I382" s="5"/>
      <c r="J382" s="5"/>
      <c r="K382" s="30"/>
      <c r="L382" s="247"/>
    </row>
    <row r="383" spans="1:12" x14ac:dyDescent="0.3">
      <c r="A383" s="189" t="str">
        <f>IF(OR(ISBLANK(F_Gas16[[#This Row],[Base Year 
Estimates (kt)]]),ISBLANK(F_Gas16[[#This Row],[Current Year
Estimates (kt)]])),"Entry Optional","")</f>
        <v>Entry Optional</v>
      </c>
      <c r="B383" s="237"/>
      <c r="C383" s="237"/>
      <c r="D383" s="237"/>
      <c r="E383" s="3"/>
      <c r="F383" s="3"/>
      <c r="G383" s="159" t="str">
        <f>IFERROR(IF($C$14="IPCC AR5 (Fifth Assessment)",IF(E383="","",VLOOKUP(D383,GWP,2,FALSE)*E383),IF(E383="","",VLOOKUP(D383,GWP_2006,2,FALSE)*E383)),F_Gas16[[#This Row],[Base Year 
Estimates (kt)]])</f>
        <v/>
      </c>
      <c r="H383" s="160" t="str">
        <f>IFERROR(IF($C$14="IPCC AR5 (Fifth Assessment)",IF(F383="","",VLOOKUP(D383,GWP,2,FALSE)*F383),IF(F383="","",VLOOKUP(D383,GWP_2006,2,FALSE)*F383)),F_Gas16[[#This Row],[Current Year
Estimates (kt)]])</f>
        <v/>
      </c>
      <c r="I383" s="5"/>
      <c r="J383" s="5"/>
      <c r="K383" s="30"/>
      <c r="L383" s="248"/>
    </row>
    <row r="384" spans="1:12" x14ac:dyDescent="0.3">
      <c r="A384" s="189" t="str">
        <f>IF(OR(ISBLANK(F_Gas16[[#This Row],[Base Year 
Estimates (kt)]]),ISBLANK(F_Gas16[[#This Row],[Current Year
Estimates (kt)]])),"Entry Optional","")</f>
        <v>Entry Optional</v>
      </c>
      <c r="B384" s="237"/>
      <c r="C384" s="237"/>
      <c r="D384" s="237"/>
      <c r="E384" s="3"/>
      <c r="F384" s="3"/>
      <c r="G384" s="159" t="str">
        <f>IFERROR(IF($C$14="IPCC AR5 (Fifth Assessment)",IF(E384="","",VLOOKUP(D384,GWP,2,FALSE)*E384),IF(E384="","",VLOOKUP(D384,GWP_2006,2,FALSE)*E384)),F_Gas16[[#This Row],[Base Year 
Estimates (kt)]])</f>
        <v/>
      </c>
      <c r="H384" s="160" t="str">
        <f>IFERROR(IF($C$14="IPCC AR5 (Fifth Assessment)",IF(F384="","",VLOOKUP(D384,GWP,2,FALSE)*F384),IF(F384="","",VLOOKUP(D384,GWP_2006,2,FALSE)*F384)),F_Gas16[[#This Row],[Current Year
Estimates (kt)]])</f>
        <v/>
      </c>
      <c r="I384" s="5"/>
      <c r="J384" s="5"/>
      <c r="K384" s="30"/>
      <c r="L384" s="247"/>
    </row>
    <row r="385" spans="1:12" x14ac:dyDescent="0.3">
      <c r="A385" s="189" t="str">
        <f>IF(OR(ISBLANK(F_Gas16[[#This Row],[Base Year 
Estimates (kt)]]),ISBLANK(F_Gas16[[#This Row],[Current Year
Estimates (kt)]])),"Entry Optional","")</f>
        <v>Entry Optional</v>
      </c>
      <c r="B385" s="237"/>
      <c r="C385" s="237"/>
      <c r="D385" s="237"/>
      <c r="E385" s="3"/>
      <c r="F385" s="3"/>
      <c r="G385" s="159" t="str">
        <f>IFERROR(IF($C$14="IPCC AR5 (Fifth Assessment)",IF(E385="","",VLOOKUP(D385,GWP,2,FALSE)*E385),IF(E385="","",VLOOKUP(D385,GWP_2006,2,FALSE)*E385)),F_Gas16[[#This Row],[Base Year 
Estimates (kt)]])</f>
        <v/>
      </c>
      <c r="H385" s="160" t="str">
        <f>IFERROR(IF($C$14="IPCC AR5 (Fifth Assessment)",IF(F385="","",VLOOKUP(D385,GWP,2,FALSE)*F385),IF(F385="","",VLOOKUP(D385,GWP_2006,2,FALSE)*F385)),F_Gas16[[#This Row],[Current Year
Estimates (kt)]])</f>
        <v/>
      </c>
      <c r="I385" s="5"/>
      <c r="J385" s="5"/>
      <c r="K385" s="30"/>
      <c r="L385" s="248"/>
    </row>
    <row r="386" spans="1:12" x14ac:dyDescent="0.3">
      <c r="A386" s="189" t="str">
        <f>IF(OR(ISBLANK(F_Gas16[[#This Row],[Base Year 
Estimates (kt)]]),ISBLANK(F_Gas16[[#This Row],[Current Year
Estimates (kt)]])),"Entry Optional","")</f>
        <v>Entry Optional</v>
      </c>
      <c r="B386" s="237"/>
      <c r="C386" s="237"/>
      <c r="D386" s="237"/>
      <c r="E386" s="3"/>
      <c r="F386" s="3"/>
      <c r="G386" s="159" t="str">
        <f>IFERROR(IF($C$14="IPCC AR5 (Fifth Assessment)",IF(E386="","",VLOOKUP(D386,GWP,2,FALSE)*E386),IF(E386="","",VLOOKUP(D386,GWP_2006,2,FALSE)*E386)),F_Gas16[[#This Row],[Base Year 
Estimates (kt)]])</f>
        <v/>
      </c>
      <c r="H386" s="160" t="str">
        <f>IFERROR(IF($C$14="IPCC AR5 (Fifth Assessment)",IF(F386="","",VLOOKUP(D386,GWP,2,FALSE)*F386),IF(F386="","",VLOOKUP(D386,GWP_2006,2,FALSE)*F386)),F_Gas16[[#This Row],[Current Year
Estimates (kt)]])</f>
        <v/>
      </c>
      <c r="I386" s="5"/>
      <c r="J386" s="5"/>
      <c r="K386" s="30"/>
      <c r="L386" s="251"/>
    </row>
    <row r="387" spans="1:12" ht="23.4" x14ac:dyDescent="0.45">
      <c r="A387" s="184"/>
      <c r="B387" s="185"/>
      <c r="C387" s="186"/>
      <c r="D387" s="186"/>
      <c r="E387" s="186"/>
      <c r="F387" s="186" t="s">
        <v>201</v>
      </c>
      <c r="G387" s="186"/>
      <c r="H387" s="186"/>
      <c r="I387" s="186"/>
      <c r="J387" s="186"/>
      <c r="K387" s="186"/>
      <c r="L387" s="186"/>
    </row>
    <row r="388" spans="1:12" ht="57" thickBot="1" x14ac:dyDescent="0.5">
      <c r="B388" s="150" t="s">
        <v>17</v>
      </c>
      <c r="C388" s="151" t="s">
        <v>18</v>
      </c>
      <c r="D388" s="152" t="s">
        <v>19</v>
      </c>
      <c r="E388" s="152" t="s">
        <v>20</v>
      </c>
      <c r="F388" s="152" t="s">
        <v>21</v>
      </c>
      <c r="G388" s="152" t="s">
        <v>22</v>
      </c>
      <c r="H388" s="152" t="s">
        <v>23</v>
      </c>
      <c r="I388" s="152" t="s">
        <v>24</v>
      </c>
      <c r="J388" s="152" t="s">
        <v>25</v>
      </c>
      <c r="K388" s="152" t="s">
        <v>26</v>
      </c>
      <c r="L388" s="187" t="s">
        <v>11</v>
      </c>
    </row>
    <row r="389" spans="1:12" ht="19.2" x14ac:dyDescent="0.45">
      <c r="A389" s="220" t="str">
        <f>IF(OR(KCA_Agriculture17[[#This Row],[Base Year 
Estimates (kt)]]="",KCA_Agriculture17[[#This Row],[Current Year
Estimates (kt)]]=""),"Entry Required","")</f>
        <v>Entry Required</v>
      </c>
      <c r="B389" s="190" t="s">
        <v>202</v>
      </c>
      <c r="C389" s="172" t="s">
        <v>203</v>
      </c>
      <c r="D389" s="221" t="s">
        <v>30</v>
      </c>
      <c r="E389" s="3"/>
      <c r="F389" s="3"/>
      <c r="G389" s="159" t="str">
        <f>IFERROR(IF($C$14="IPCC AR5 (Fifth Assessment)",IF(E389="","",VLOOKUP(D389,GWP,2,FALSE)*E389),IF(E389="","",VLOOKUP(D389,GWP_2006,2,FALSE)*E389)),F_Gas16[[#This Row],[Base Year 
Estimates (kt)]])</f>
        <v/>
      </c>
      <c r="H389" s="160" t="str">
        <f>IFERROR(IF($C$14="IPCC AR5 (Fifth Assessment)",IF(F389="","",VLOOKUP(D389,GWP,2,FALSE)*F389),IF(F389="","",VLOOKUP(D389,GWP_2006,2,FALSE)*F389)),F_Gas16[[#This Row],[Current Year
Estimates (kt)]])</f>
        <v/>
      </c>
      <c r="I389" s="4"/>
      <c r="J389" s="5"/>
      <c r="K389" s="30"/>
      <c r="L389" s="247"/>
    </row>
    <row r="390" spans="1:12" ht="19.2" x14ac:dyDescent="0.45">
      <c r="A390" s="220" t="str">
        <f>IF(OR(KCA_Agriculture17[[#This Row],[Base Year 
Estimates (kt)]]="",KCA_Agriculture17[[#This Row],[Current Year
Estimates (kt)]]=""),"Entry Required","")</f>
        <v>Entry Required</v>
      </c>
      <c r="B390" s="183" t="s">
        <v>204</v>
      </c>
      <c r="C390" s="164" t="s">
        <v>205</v>
      </c>
      <c r="D390" s="182" t="s">
        <v>34</v>
      </c>
      <c r="E390" s="3" t="str" cm="1">
        <f t="array" ref="E390">IF(OR(ISNUMBER(E391:E392)),"See Disaggregated","")</f>
        <v/>
      </c>
      <c r="F390" s="3" t="str" cm="1">
        <f t="array" ref="F390">IF(OR(ISNUMBER(F391:F392)),"See Disaggregated","")</f>
        <v/>
      </c>
      <c r="G390" s="159" t="str">
        <f>IFERROR(IF($C$14="IPCC AR5 (Fifth Assessment)",IF(E390="","",VLOOKUP(D390,GWP,2,FALSE)*E390),IF(E390="","",VLOOKUP(D390,GWP_2006,2,FALSE)*E390)),F_Gas16[[#This Row],[Base Year 
Estimates (kt)]])</f>
        <v/>
      </c>
      <c r="H390" s="160" t="str">
        <f>IFERROR(IF($C$14="IPCC AR5 (Fifth Assessment)",IF(F390="","",VLOOKUP(D390,GWP,2,FALSE)*F390),IF(F390="","",VLOOKUP(D390,GWP_2006,2,FALSE)*F390)),F_Gas16[[#This Row],[Current Year
Estimates (kt)]])</f>
        <v/>
      </c>
      <c r="I390" s="4"/>
      <c r="J390" s="5"/>
      <c r="K390" s="30"/>
      <c r="L390" s="248"/>
    </row>
    <row r="391" spans="1:12" ht="19.2" x14ac:dyDescent="0.45">
      <c r="A391" s="220" t="str">
        <f>IF(OR(ISBLANK(KCA_Agriculture17[[#This Row],[Base Year 
Estimates (kt)]]),ISBLANK(KCA_Agriculture17[[#This Row],[Current Year
Estimates (kt)]])),"Entry Required","")</f>
        <v>Entry Required</v>
      </c>
      <c r="B391" s="195" t="s">
        <v>206</v>
      </c>
      <c r="C391" s="164" t="s">
        <v>563</v>
      </c>
      <c r="D391" s="182" t="s">
        <v>34</v>
      </c>
      <c r="E391" s="3"/>
      <c r="F391" s="3"/>
      <c r="G391" s="159" t="str">
        <f>IFERROR(IF($C$14="IPCC AR5 (Fifth Assessment)",IF(E391="","",VLOOKUP(D391,GWP,2,FALSE)*E391),IF(E391="","",VLOOKUP(D391,GWP_2006,2,FALSE)*E391)),F_Gas16[[#This Row],[Base Year 
Estimates (kt)]])</f>
        <v/>
      </c>
      <c r="H391" s="160" t="str">
        <f>IFERROR(IF($C$14="IPCC AR5 (Fifth Assessment)",IF(F391="","",VLOOKUP(D391,GWP,2,FALSE)*F391),IF(F391="","",VLOOKUP(D391,GWP_2006,2,FALSE)*F391)),F_Gas16[[#This Row],[Current Year
Estimates (kt)]])</f>
        <v/>
      </c>
      <c r="I391" s="4"/>
      <c r="J391" s="5"/>
      <c r="K391" s="30"/>
      <c r="L391" s="247"/>
    </row>
    <row r="392" spans="1:12" ht="19.2" x14ac:dyDescent="0.45">
      <c r="A392" s="220" t="str">
        <f>IF(OR(ISBLANK(KCA_Agriculture17[[#This Row],[Base Year 
Estimates (kt)]]),ISBLANK(KCA_Agriculture17[[#This Row],[Current Year
Estimates (kt)]])),"Entry Required","")</f>
        <v>Entry Required</v>
      </c>
      <c r="B392" s="195" t="s">
        <v>208</v>
      </c>
      <c r="C392" s="164" t="s">
        <v>564</v>
      </c>
      <c r="D392" s="182" t="s">
        <v>34</v>
      </c>
      <c r="E392" s="3"/>
      <c r="F392" s="3"/>
      <c r="G392" s="159" t="str">
        <f>IFERROR(IF($C$14="IPCC AR5 (Fifth Assessment)",IF(E392="","",VLOOKUP(D392,GWP,2,FALSE)*E392),IF(E392="","",VLOOKUP(D392,GWP_2006,2,FALSE)*E392)),F_Gas16[[#This Row],[Base Year 
Estimates (kt)]])</f>
        <v/>
      </c>
      <c r="H392" s="160" t="str">
        <f>IFERROR(IF($C$14="IPCC AR5 (Fifth Assessment)",IF(F392="","",VLOOKUP(D392,GWP,2,FALSE)*F392),IF(F392="","",VLOOKUP(D392,GWP_2006,2,FALSE)*F392)),F_Gas16[[#This Row],[Current Year
Estimates (kt)]])</f>
        <v/>
      </c>
      <c r="I392" s="4"/>
      <c r="J392" s="5"/>
      <c r="K392" s="30"/>
      <c r="L392" s="248"/>
    </row>
    <row r="393" spans="1:12" ht="31.2" x14ac:dyDescent="0.45">
      <c r="A393" s="220" t="str">
        <f>IF(OR(ISBLANK(KCA_Agriculture17[[#This Row],[Base Year 
Estimates (kt)]]),ISBLANK(KCA_Agriculture17[[#This Row],[Current Year
Estimates (kt)]])),"Entry Required","")</f>
        <v>Entry Required</v>
      </c>
      <c r="B393" s="195" t="s">
        <v>206</v>
      </c>
      <c r="C393" s="164" t="s">
        <v>575</v>
      </c>
      <c r="D393" s="182" t="s">
        <v>34</v>
      </c>
      <c r="E393" s="3"/>
      <c r="F393" s="3"/>
      <c r="G393" s="159" t="str">
        <f>IFERROR(IF($C$14="IPCC AR5 (Fifth Assessment)",IF(E393="","",VLOOKUP(D393,GWP,2,FALSE)*E393),IF(E393="","",VLOOKUP(D393,GWP_2006,2,FALSE)*E393)),F_Gas16[[#This Row],[Base Year 
Estimates (kt)]])</f>
        <v/>
      </c>
      <c r="H393" s="160" t="str">
        <f>IFERROR(IF($C$14="IPCC AR5 (Fifth Assessment)",IF(F393="","",VLOOKUP(D393,GWP,2,FALSE)*F393),IF(F393="","",VLOOKUP(D393,GWP_2006,2,FALSE)*F393)),F_Gas16[[#This Row],[Current Year
Estimates (kt)]])</f>
        <v/>
      </c>
      <c r="I393" s="4"/>
      <c r="J393" s="5"/>
      <c r="K393" s="30"/>
      <c r="L393" s="247"/>
    </row>
    <row r="394" spans="1:12" ht="19.2" x14ac:dyDescent="0.45">
      <c r="A394" s="220" t="str">
        <f>IF(OR(ISBLANK(KCA_Agriculture17[[#This Row],[Base Year 
Estimates (kt)]]),ISBLANK(KCA_Agriculture17[[#This Row],[Current Year
Estimates (kt)]])),"Entry Required","")</f>
        <v>Entry Required</v>
      </c>
      <c r="B394" s="183" t="s">
        <v>210</v>
      </c>
      <c r="C394" s="164" t="s">
        <v>211</v>
      </c>
      <c r="D394" s="182" t="s">
        <v>34</v>
      </c>
      <c r="E394" s="3"/>
      <c r="F394" s="3"/>
      <c r="G394" s="159" t="str">
        <f>IFERROR(IF($C$14="IPCC AR5 (Fifth Assessment)",IF(E394="","",VLOOKUP(D394,GWP,2,FALSE)*E394),IF(E394="","",VLOOKUP(D394,GWP_2006,2,FALSE)*E394)),F_Gas16[[#This Row],[Base Year 
Estimates (kt)]])</f>
        <v/>
      </c>
      <c r="H394" s="160" t="str">
        <f>IFERROR(IF($C$14="IPCC AR5 (Fifth Assessment)",IF(F394="","",VLOOKUP(D394,GWP,2,FALSE)*F394),IF(F394="","",VLOOKUP(D394,GWP_2006,2,FALSE)*F394)),F_Gas16[[#This Row],[Current Year
Estimates (kt)]])</f>
        <v/>
      </c>
      <c r="I394" s="4"/>
      <c r="J394" s="5"/>
      <c r="K394" s="30"/>
      <c r="L394" s="248"/>
    </row>
    <row r="395" spans="1:12" ht="19.2" x14ac:dyDescent="0.45">
      <c r="A395" s="220" t="str">
        <f>IF(OR(ISBLANK(KCA_Agriculture17[[#This Row],[Base Year 
Estimates (kt)]]),ISBLANK(KCA_Agriculture17[[#This Row],[Current Year
Estimates (kt)]])),"Entry Required","")</f>
        <v>Entry Required</v>
      </c>
      <c r="B395" s="183" t="s">
        <v>212</v>
      </c>
      <c r="C395" s="164" t="s">
        <v>213</v>
      </c>
      <c r="D395" s="182" t="s">
        <v>34</v>
      </c>
      <c r="E395" s="3"/>
      <c r="F395" s="3"/>
      <c r="G395" s="159" t="str">
        <f>IFERROR(IF($C$14="IPCC AR5 (Fifth Assessment)",IF(E395="","",VLOOKUP(D395,GWP,2,FALSE)*E395),IF(E395="","",VLOOKUP(D395,GWP_2006,2,FALSE)*E395)),F_Gas16[[#This Row],[Base Year 
Estimates (kt)]])</f>
        <v/>
      </c>
      <c r="H395" s="160" t="str">
        <f>IFERROR(IF($C$14="IPCC AR5 (Fifth Assessment)",IF(F395="","",VLOOKUP(D395,GWP,2,FALSE)*F395),IF(F395="","",VLOOKUP(D395,GWP_2006,2,FALSE)*F395)),F_Gas16[[#This Row],[Current Year
Estimates (kt)]])</f>
        <v/>
      </c>
      <c r="I395" s="4"/>
      <c r="J395" s="5"/>
      <c r="K395" s="30"/>
      <c r="L395" s="247"/>
    </row>
    <row r="396" spans="1:12" ht="19.2" x14ac:dyDescent="0.45">
      <c r="A396" s="181" t="str">
        <f>IF(OR(ISBLANK(KCA_Agriculture17[[#This Row],[Base Year 
Estimates (kt)]]),ISBLANK(KCA_Agriculture17[[#This Row],[Current Year
Estimates (kt)]])),"Entry Optional","")</f>
        <v>Entry Optional</v>
      </c>
      <c r="B396" s="183" t="s">
        <v>214</v>
      </c>
      <c r="C396" s="231"/>
      <c r="D396" s="182" t="s">
        <v>34</v>
      </c>
      <c r="E396" s="3"/>
      <c r="F396" s="3"/>
      <c r="G396" s="159" t="str">
        <f>IFERROR(IF($C$14="IPCC AR5 (Fifth Assessment)",IF(E396="","",VLOOKUP(D396,GWP,2,FALSE)*E396),IF(E396="","",VLOOKUP(D396,GWP_2006,2,FALSE)*E396)),F_Gas16[[#This Row],[Base Year 
Estimates (kt)]])</f>
        <v/>
      </c>
      <c r="H396" s="160" t="str">
        <f>IFERROR(IF($C$14="IPCC AR5 (Fifth Assessment)",IF(F396="","",VLOOKUP(D396,GWP,2,FALSE)*F396),IF(F396="","",VLOOKUP(D396,GWP_2006,2,FALSE)*F396)),F_Gas16[[#This Row],[Current Year
Estimates (kt)]])</f>
        <v/>
      </c>
      <c r="I396" s="4"/>
      <c r="J396" s="5"/>
      <c r="K396" s="30"/>
      <c r="L396" s="248"/>
    </row>
    <row r="397" spans="1:12" ht="19.2" x14ac:dyDescent="0.45">
      <c r="A397" s="181" t="str">
        <f>IF(OR(ISBLANK(KCA_Agriculture17[[#This Row],[Base Year 
Estimates (kt)]]),ISBLANK(KCA_Agriculture17[[#This Row],[Current Year
Estimates (kt)]])),"Entry Optional","")</f>
        <v>Entry Optional</v>
      </c>
      <c r="B397" s="183" t="s">
        <v>214</v>
      </c>
      <c r="C397" s="231"/>
      <c r="D397" s="182" t="s">
        <v>34</v>
      </c>
      <c r="E397" s="3"/>
      <c r="F397" s="3"/>
      <c r="G397" s="159" t="str">
        <f>IFERROR(IF($C$14="IPCC AR5 (Fifth Assessment)",IF(E397="","",VLOOKUP(D397,GWP,2,FALSE)*E397),IF(E397="","",VLOOKUP(D397,GWP_2006,2,FALSE)*E397)),F_Gas16[[#This Row],[Base Year 
Estimates (kt)]])</f>
        <v/>
      </c>
      <c r="H397" s="160" t="str">
        <f>IFERROR(IF($C$14="IPCC AR5 (Fifth Assessment)",IF(F397="","",VLOOKUP(D397,GWP,2,FALSE)*F397),IF(F397="","",VLOOKUP(D397,GWP_2006,2,FALSE)*F397)),F_Gas16[[#This Row],[Current Year
Estimates (kt)]])</f>
        <v/>
      </c>
      <c r="I397" s="4"/>
      <c r="J397" s="5"/>
      <c r="K397" s="30"/>
      <c r="L397" s="247"/>
    </row>
    <row r="398" spans="1:12" ht="19.2" x14ac:dyDescent="0.45">
      <c r="A398" s="181" t="str">
        <f>IF(OR(ISBLANK(KCA_Agriculture17[[#This Row],[Base Year 
Estimates (kt)]]),ISBLANK(KCA_Agriculture17[[#This Row],[Current Year
Estimates (kt)]])),"Entry Optional","")</f>
        <v>Entry Optional</v>
      </c>
      <c r="B398" s="183" t="s">
        <v>214</v>
      </c>
      <c r="C398" s="231"/>
      <c r="D398" s="182" t="s">
        <v>34</v>
      </c>
      <c r="E398" s="3"/>
      <c r="F398" s="3"/>
      <c r="G398" s="159" t="str">
        <f>IFERROR(IF($C$14="IPCC AR5 (Fifth Assessment)",IF(E398="","",VLOOKUP(D398,GWP,2,FALSE)*E398),IF(E398="","",VLOOKUP(D398,GWP_2006,2,FALSE)*E398)),F_Gas16[[#This Row],[Base Year 
Estimates (kt)]])</f>
        <v/>
      </c>
      <c r="H398" s="160" t="str">
        <f>IFERROR(IF($C$14="IPCC AR5 (Fifth Assessment)",IF(F398="","",VLOOKUP(D398,GWP,2,FALSE)*F398),IF(F398="","",VLOOKUP(D398,GWP_2006,2,FALSE)*F398)),F_Gas16[[#This Row],[Current Year
Estimates (kt)]])</f>
        <v/>
      </c>
      <c r="I398" s="4"/>
      <c r="J398" s="5"/>
      <c r="K398" s="30"/>
      <c r="L398" s="248"/>
    </row>
    <row r="399" spans="1:12" ht="19.2" x14ac:dyDescent="0.45">
      <c r="A399" s="181" t="str">
        <f>IF(OR(ISBLANK(KCA_Agriculture17[[#This Row],[Base Year 
Estimates (kt)]]),ISBLANK(KCA_Agriculture17[[#This Row],[Current Year
Estimates (kt)]])),"Entry Optional","")</f>
        <v>Entry Optional</v>
      </c>
      <c r="B399" s="183" t="s">
        <v>214</v>
      </c>
      <c r="C399" s="231"/>
      <c r="D399" s="182" t="s">
        <v>34</v>
      </c>
      <c r="E399" s="3"/>
      <c r="F399" s="3"/>
      <c r="G399" s="159" t="str">
        <f>IFERROR(IF($C$14="IPCC AR5 (Fifth Assessment)",IF(E399="","",VLOOKUP(D399,GWP,2,FALSE)*E399),IF(E399="","",VLOOKUP(D399,GWP_2006,2,FALSE)*E399)),F_Gas16[[#This Row],[Base Year 
Estimates (kt)]])</f>
        <v/>
      </c>
      <c r="H399" s="160" t="str">
        <f>IFERROR(IF($C$14="IPCC AR5 (Fifth Assessment)",IF(F399="","",VLOOKUP(D399,GWP,2,FALSE)*F399),IF(F399="","",VLOOKUP(D399,GWP_2006,2,FALSE)*F399)),F_Gas16[[#This Row],[Current Year
Estimates (kt)]])</f>
        <v/>
      </c>
      <c r="I399" s="4"/>
      <c r="J399" s="5"/>
      <c r="K399" s="30"/>
      <c r="L399" s="247"/>
    </row>
    <row r="400" spans="1:12" ht="19.2" x14ac:dyDescent="0.45">
      <c r="A400" s="181" t="str">
        <f>IF(OR(ISBLANK(KCA_Agriculture17[[#This Row],[Base Year 
Estimates (kt)]]),ISBLANK(KCA_Agriculture17[[#This Row],[Current Year
Estimates (kt)]])),"Entry Optional","")</f>
        <v>Entry Optional</v>
      </c>
      <c r="B400" s="183" t="s">
        <v>214</v>
      </c>
      <c r="C400" s="231"/>
      <c r="D400" s="182" t="s">
        <v>34</v>
      </c>
      <c r="E400" s="3"/>
      <c r="F400" s="3"/>
      <c r="G400" s="159" t="str">
        <f>IFERROR(IF($C$14="IPCC AR5 (Fifth Assessment)",IF(E400="","",VLOOKUP(D400,GWP,2,FALSE)*E400),IF(E400="","",VLOOKUP(D400,GWP_2006,2,FALSE)*E400)),F_Gas16[[#This Row],[Base Year 
Estimates (kt)]])</f>
        <v/>
      </c>
      <c r="H400" s="160" t="str">
        <f>IFERROR(IF($C$14="IPCC AR5 (Fifth Assessment)",IF(F400="","",VLOOKUP(D400,GWP,2,FALSE)*F400),IF(F400="","",VLOOKUP(D400,GWP_2006,2,FALSE)*F400)),F_Gas16[[#This Row],[Current Year
Estimates (kt)]])</f>
        <v/>
      </c>
      <c r="I400" s="4"/>
      <c r="J400" s="5"/>
      <c r="K400" s="30"/>
      <c r="L400" s="248"/>
    </row>
    <row r="401" spans="1:12" ht="19.2" x14ac:dyDescent="0.45">
      <c r="A401" s="220" t="str">
        <f>IF(OR(KCA_Agriculture17[[#This Row],[Base Year 
Estimates (kt)]]="",KCA_Agriculture17[[#This Row],[Current Year
Estimates (kt)]]=""),"Entry Required","")</f>
        <v>Entry Required</v>
      </c>
      <c r="B401" s="190" t="s">
        <v>215</v>
      </c>
      <c r="C401" s="172" t="s">
        <v>216</v>
      </c>
      <c r="D401" s="221" t="s">
        <v>30</v>
      </c>
      <c r="E401" s="3"/>
      <c r="F401" s="3"/>
      <c r="G401" s="159" t="str">
        <f>IFERROR(IF($C$14="IPCC AR5 (Fifth Assessment)",IF(E401="","",VLOOKUP(D401,GWP,2,FALSE)*E401),IF(E401="","",VLOOKUP(D401,GWP_2006,2,FALSE)*E401)),F_Gas16[[#This Row],[Base Year 
Estimates (kt)]])</f>
        <v/>
      </c>
      <c r="H401" s="160" t="str">
        <f>IFERROR(IF($C$14="IPCC AR5 (Fifth Assessment)",IF(F401="","",VLOOKUP(D401,GWP,2,FALSE)*F401),IF(F401="","",VLOOKUP(D401,GWP_2006,2,FALSE)*F401)),F_Gas16[[#This Row],[Current Year
Estimates (kt)]])</f>
        <v/>
      </c>
      <c r="I401" s="4"/>
      <c r="J401" s="5"/>
      <c r="K401" s="30"/>
      <c r="L401" s="247"/>
    </row>
    <row r="402" spans="1:12" ht="19.2" x14ac:dyDescent="0.45">
      <c r="A402" s="220" t="str">
        <f>IF(OR(KCA_Agriculture17[[#This Row],[Base Year 
Estimates (kt)]]="",KCA_Agriculture17[[#This Row],[Current Year
Estimates (kt)]]=""),"Entry Required","")</f>
        <v>Entry Required</v>
      </c>
      <c r="B402" s="190" t="s">
        <v>215</v>
      </c>
      <c r="C402" s="172" t="s">
        <v>216</v>
      </c>
      <c r="D402" s="221" t="s">
        <v>31</v>
      </c>
      <c r="E402" s="3"/>
      <c r="F402" s="3"/>
      <c r="G402" s="159" t="str">
        <f>IFERROR(IF($C$14="IPCC AR5 (Fifth Assessment)",IF(E402="","",VLOOKUP(D402,GWP,2,FALSE)*E402),IF(E402="","",VLOOKUP(D402,GWP_2006,2,FALSE)*E402)),F_Gas16[[#This Row],[Base Year 
Estimates (kt)]])</f>
        <v/>
      </c>
      <c r="H402" s="160" t="str">
        <f>IFERROR(IF($C$14="IPCC AR5 (Fifth Assessment)",IF(F402="","",VLOOKUP(D402,GWP,2,FALSE)*F402),IF(F402="","",VLOOKUP(D402,GWP_2006,2,FALSE)*F402)),F_Gas16[[#This Row],[Current Year
Estimates (kt)]])</f>
        <v/>
      </c>
      <c r="I402" s="4"/>
      <c r="J402" s="5"/>
      <c r="K402" s="30"/>
      <c r="L402" s="248"/>
    </row>
    <row r="403" spans="1:12" ht="19.2" x14ac:dyDescent="0.45">
      <c r="A403" s="220" t="str">
        <f>IF(OR(KCA_Agriculture17[[#This Row],[Base Year 
Estimates (kt)]]="",KCA_Agriculture17[[#This Row],[Current Year
Estimates (kt)]]=""),"Entry Required","")</f>
        <v>Entry Required</v>
      </c>
      <c r="B403" s="183" t="s">
        <v>217</v>
      </c>
      <c r="C403" s="164" t="s">
        <v>205</v>
      </c>
      <c r="D403" s="182" t="s">
        <v>34</v>
      </c>
      <c r="E403" s="3" t="str">
        <f>IF(OR(ISNUMBER(E405),ISNUMBER(E407)),"See Disaggregated","")</f>
        <v/>
      </c>
      <c r="F403" s="3" t="str">
        <f>IF(OR(ISNUMBER(F405),ISNUMBER(F407)),"See Disaggregated","")</f>
        <v/>
      </c>
      <c r="G403" s="159" t="str">
        <f>IFERROR(IF($C$14="IPCC AR5 (Fifth Assessment)",IF(E403="","",VLOOKUP(D403,GWP,2,FALSE)*E403),IF(E403="","",VLOOKUP(D403,GWP_2006,2,FALSE)*E403)),F_Gas16[[#This Row],[Base Year 
Estimates (kt)]])</f>
        <v/>
      </c>
      <c r="H403" s="160" t="str">
        <f>IFERROR(IF($C$14="IPCC AR5 (Fifth Assessment)",IF(F403="","",VLOOKUP(D403,GWP,2,FALSE)*F403),IF(F403="","",VLOOKUP(D403,GWP_2006,2,FALSE)*F403)),F_Gas16[[#This Row],[Current Year
Estimates (kt)]])</f>
        <v/>
      </c>
      <c r="I403" s="4"/>
      <c r="J403" s="5"/>
      <c r="K403" s="30"/>
      <c r="L403" s="247"/>
    </row>
    <row r="404" spans="1:12" ht="19.2" x14ac:dyDescent="0.45">
      <c r="A404" s="220" t="str">
        <f>IF(OR(KCA_Agriculture17[[#This Row],[Base Year 
Estimates (kt)]]="",KCA_Agriculture17[[#This Row],[Current Year
Estimates (kt)]]=""),"Entry Required","")</f>
        <v>Entry Required</v>
      </c>
      <c r="B404" s="183" t="s">
        <v>217</v>
      </c>
      <c r="C404" s="164" t="s">
        <v>205</v>
      </c>
      <c r="D404" s="182" t="s">
        <v>35</v>
      </c>
      <c r="E404" s="3" t="str">
        <f>IF(OR(ISNUMBER(E406),ISNUMBER(E408)),"See Disaggregated","")</f>
        <v/>
      </c>
      <c r="F404" s="3" t="str">
        <f>IF(OR(ISNUMBER(F406),ISNUMBER(F408)),"See Disaggregated","")</f>
        <v/>
      </c>
      <c r="G404" s="159" t="str">
        <f>IFERROR(IF($C$14="IPCC AR5 (Fifth Assessment)",IF(E404="","",VLOOKUP(D404,GWP,2,FALSE)*E404),IF(E404="","",VLOOKUP(D404,GWP_2006,2,FALSE)*E404)),F_Gas16[[#This Row],[Base Year 
Estimates (kt)]])</f>
        <v/>
      </c>
      <c r="H404" s="160" t="str">
        <f>IFERROR(IF($C$14="IPCC AR5 (Fifth Assessment)",IF(F404="","",VLOOKUP(D404,GWP,2,FALSE)*F404),IF(F404="","",VLOOKUP(D404,GWP_2006,2,FALSE)*F404)),F_Gas16[[#This Row],[Current Year
Estimates (kt)]])</f>
        <v/>
      </c>
      <c r="I404" s="4"/>
      <c r="J404" s="5"/>
      <c r="K404" s="30"/>
      <c r="L404" s="248"/>
    </row>
    <row r="405" spans="1:12" ht="19.2" x14ac:dyDescent="0.45">
      <c r="A405" s="220" t="str">
        <f>IF(OR(ISBLANK(KCA_Agriculture17[[#This Row],[Base Year 
Estimates (kt)]]),ISBLANK(KCA_Agriculture17[[#This Row],[Current Year
Estimates (kt)]])),"Entry Required","")</f>
        <v>Entry Required</v>
      </c>
      <c r="B405" s="195" t="s">
        <v>482</v>
      </c>
      <c r="C405" s="164" t="s">
        <v>563</v>
      </c>
      <c r="D405" s="182" t="s">
        <v>34</v>
      </c>
      <c r="E405" s="3"/>
      <c r="F405" s="3"/>
      <c r="G405" s="159" t="str">
        <f>IFERROR(IF($C$14="IPCC AR5 (Fifth Assessment)",IF(E405="","",VLOOKUP(D405,GWP,2,FALSE)*E405),IF(E405="","",VLOOKUP(D405,GWP_2006,2,FALSE)*E405)),F_Gas16[[#This Row],[Base Year 
Estimates (kt)]])</f>
        <v/>
      </c>
      <c r="H405" s="160" t="str">
        <f>IFERROR(IF($C$14="IPCC AR5 (Fifth Assessment)",IF(F405="","",VLOOKUP(D405,GWP,2,FALSE)*F405),IF(F405="","",VLOOKUP(D405,GWP_2006,2,FALSE)*F405)),F_Gas16[[#This Row],[Current Year
Estimates (kt)]])</f>
        <v/>
      </c>
      <c r="I405" s="4"/>
      <c r="J405" s="5"/>
      <c r="K405" s="30"/>
      <c r="L405" s="247"/>
    </row>
    <row r="406" spans="1:12" ht="19.2" x14ac:dyDescent="0.45">
      <c r="A406" s="220" t="str">
        <f>IF(OR(ISBLANK(KCA_Agriculture17[[#This Row],[Base Year 
Estimates (kt)]]),ISBLANK(KCA_Agriculture17[[#This Row],[Current Year
Estimates (kt)]])),"Entry Required","")</f>
        <v>Entry Required</v>
      </c>
      <c r="B406" s="195" t="s">
        <v>482</v>
      </c>
      <c r="C406" s="164" t="s">
        <v>563</v>
      </c>
      <c r="D406" s="182" t="s">
        <v>35</v>
      </c>
      <c r="E406" s="3"/>
      <c r="F406" s="3"/>
      <c r="G406" s="159" t="str">
        <f>IFERROR(IF($C$14="IPCC AR5 (Fifth Assessment)",IF(E406="","",VLOOKUP(D406,GWP,2,FALSE)*E406),IF(E406="","",VLOOKUP(D406,GWP_2006,2,FALSE)*E406)),F_Gas16[[#This Row],[Base Year 
Estimates (kt)]])</f>
        <v/>
      </c>
      <c r="H406" s="160" t="str">
        <f>IFERROR(IF($C$14="IPCC AR5 (Fifth Assessment)",IF(F406="","",VLOOKUP(D406,GWP,2,FALSE)*F406),IF(F406="","",VLOOKUP(D406,GWP_2006,2,FALSE)*F406)),F_Gas16[[#This Row],[Current Year
Estimates (kt)]])</f>
        <v/>
      </c>
      <c r="I406" s="4"/>
      <c r="J406" s="5"/>
      <c r="K406" s="30"/>
      <c r="L406" s="248"/>
    </row>
    <row r="407" spans="1:12" ht="19.2" x14ac:dyDescent="0.45">
      <c r="A407" s="220" t="str">
        <f>IF(OR(ISBLANK(KCA_Agriculture17[[#This Row],[Base Year 
Estimates (kt)]]),ISBLANK(KCA_Agriculture17[[#This Row],[Current Year
Estimates (kt)]])),"Entry Required","")</f>
        <v>Entry Required</v>
      </c>
      <c r="B407" s="195" t="s">
        <v>218</v>
      </c>
      <c r="C407" s="164" t="s">
        <v>564</v>
      </c>
      <c r="D407" s="182" t="s">
        <v>34</v>
      </c>
      <c r="E407" s="3"/>
      <c r="F407" s="3"/>
      <c r="G407" s="159" t="str">
        <f>IFERROR(IF($C$14="IPCC AR5 (Fifth Assessment)",IF(E407="","",VLOOKUP(D407,GWP,2,FALSE)*E407),IF(E407="","",VLOOKUP(D407,GWP_2006,2,FALSE)*E407)),F_Gas16[[#This Row],[Base Year 
Estimates (kt)]])</f>
        <v/>
      </c>
      <c r="H407" s="160" t="str">
        <f>IFERROR(IF($C$14="IPCC AR5 (Fifth Assessment)",IF(F407="","",VLOOKUP(D407,GWP,2,FALSE)*F407),IF(F407="","",VLOOKUP(D407,GWP_2006,2,FALSE)*F407)),F_Gas16[[#This Row],[Current Year
Estimates (kt)]])</f>
        <v/>
      </c>
      <c r="I407" s="4"/>
      <c r="J407" s="5"/>
      <c r="K407" s="30"/>
      <c r="L407" s="247"/>
    </row>
    <row r="408" spans="1:12" ht="19.2" x14ac:dyDescent="0.45">
      <c r="A408" s="220" t="str">
        <f>IF(OR(ISBLANK(KCA_Agriculture17[[#This Row],[Base Year 
Estimates (kt)]]),ISBLANK(KCA_Agriculture17[[#This Row],[Current Year
Estimates (kt)]])),"Entry Required","")</f>
        <v>Entry Required</v>
      </c>
      <c r="B408" s="195" t="s">
        <v>218</v>
      </c>
      <c r="C408" s="164" t="s">
        <v>564</v>
      </c>
      <c r="D408" s="182" t="s">
        <v>35</v>
      </c>
      <c r="E408" s="3"/>
      <c r="F408" s="3"/>
      <c r="G408" s="159" t="str">
        <f>IFERROR(IF($C$14="IPCC AR5 (Fifth Assessment)",IF(E408="","",VLOOKUP(D408,GWP,2,FALSE)*E408),IF(E408="","",VLOOKUP(D408,GWP_2006,2,FALSE)*E408)),F_Gas16[[#This Row],[Base Year 
Estimates (kt)]])</f>
        <v/>
      </c>
      <c r="H408" s="160" t="str">
        <f>IFERROR(IF($C$14="IPCC AR5 (Fifth Assessment)",IF(F408="","",VLOOKUP(D408,GWP,2,FALSE)*F408),IF(F408="","",VLOOKUP(D408,GWP_2006,2,FALSE)*F408)),F_Gas16[[#This Row],[Current Year
Estimates (kt)]])</f>
        <v/>
      </c>
      <c r="I408" s="4"/>
      <c r="J408" s="5"/>
      <c r="K408" s="30"/>
      <c r="L408" s="248"/>
    </row>
    <row r="409" spans="1:12" ht="31.2" x14ac:dyDescent="0.45">
      <c r="A409" s="220" t="str">
        <f>IF(OR(ISBLANK(KCA_Agriculture17[[#This Row],[Base Year 
Estimates (kt)]]),ISBLANK(KCA_Agriculture17[[#This Row],[Current Year
Estimates (kt)]])),"Entry Required","")</f>
        <v>Entry Required</v>
      </c>
      <c r="B409" s="195" t="s">
        <v>482</v>
      </c>
      <c r="C409" s="164" t="s">
        <v>575</v>
      </c>
      <c r="D409" s="182" t="s">
        <v>34</v>
      </c>
      <c r="E409" s="3"/>
      <c r="F409" s="3"/>
      <c r="G409" s="159" t="str">
        <f>IFERROR(IF($C$14="IPCC AR5 (Fifth Assessment)",IF(E409="","",VLOOKUP(D409,GWP,2,FALSE)*E409),IF(E409="","",VLOOKUP(D409,GWP_2006,2,FALSE)*E409)),F_Gas16[[#This Row],[Base Year 
Estimates (kt)]])</f>
        <v/>
      </c>
      <c r="H409" s="160" t="str">
        <f>IFERROR(IF($C$14="IPCC AR5 (Fifth Assessment)",IF(F409="","",VLOOKUP(D409,GWP,2,FALSE)*F409),IF(F409="","",VLOOKUP(D409,GWP_2006,2,FALSE)*F409)),F_Gas16[[#This Row],[Current Year
Estimates (kt)]])</f>
        <v/>
      </c>
      <c r="I409" s="4"/>
      <c r="J409" s="5"/>
      <c r="K409" s="30"/>
      <c r="L409" s="247"/>
    </row>
    <row r="410" spans="1:12" ht="31.2" x14ac:dyDescent="0.45">
      <c r="A410" s="220" t="str">
        <f>IF(OR(ISBLANK(KCA_Agriculture17[[#This Row],[Base Year 
Estimates (kt)]]),ISBLANK(KCA_Agriculture17[[#This Row],[Current Year
Estimates (kt)]])),"Entry Required","")</f>
        <v>Entry Required</v>
      </c>
      <c r="B410" s="195" t="s">
        <v>482</v>
      </c>
      <c r="C410" s="164" t="s">
        <v>575</v>
      </c>
      <c r="D410" s="182" t="s">
        <v>35</v>
      </c>
      <c r="E410" s="3"/>
      <c r="F410" s="3"/>
      <c r="G410" s="159" t="str">
        <f>IFERROR(IF($C$14="IPCC AR5 (Fifth Assessment)",IF(E410="","",VLOOKUP(D410,GWP,2,FALSE)*E410),IF(E410="","",VLOOKUP(D410,GWP_2006,2,FALSE)*E410)),F_Gas16[[#This Row],[Base Year 
Estimates (kt)]])</f>
        <v/>
      </c>
      <c r="H410" s="160" t="str">
        <f>IFERROR(IF($C$14="IPCC AR5 (Fifth Assessment)",IF(F410="","",VLOOKUP(D410,GWP,2,FALSE)*F410),IF(F410="","",VLOOKUP(D410,GWP_2006,2,FALSE)*F410)),F_Gas16[[#This Row],[Current Year
Estimates (kt)]])</f>
        <v/>
      </c>
      <c r="I410" s="4"/>
      <c r="J410" s="5"/>
      <c r="K410" s="30"/>
      <c r="L410" s="248"/>
    </row>
    <row r="411" spans="1:12" ht="19.2" x14ac:dyDescent="0.45">
      <c r="A411" s="220" t="str">
        <f>IF(OR(ISBLANK(KCA_Agriculture17[[#This Row],[Base Year 
Estimates (kt)]]),ISBLANK(KCA_Agriculture17[[#This Row],[Current Year
Estimates (kt)]])),"Entry Required","")</f>
        <v>Entry Required</v>
      </c>
      <c r="B411" s="183" t="s">
        <v>218</v>
      </c>
      <c r="C411" s="164" t="s">
        <v>65</v>
      </c>
      <c r="D411" s="182" t="s">
        <v>34</v>
      </c>
      <c r="E411" s="3"/>
      <c r="F411" s="3"/>
      <c r="G411" s="159" t="str">
        <f>IFERROR(IF($C$14="IPCC AR5 (Fifth Assessment)",IF(E411="","",VLOOKUP(D411,GWP,2,FALSE)*E411),IF(E411="","",VLOOKUP(D411,GWP_2006,2,FALSE)*E411)),F_Gas16[[#This Row],[Base Year 
Estimates (kt)]])</f>
        <v/>
      </c>
      <c r="H411" s="160" t="str">
        <f>IFERROR(IF($C$14="IPCC AR5 (Fifth Assessment)",IF(F411="","",VLOOKUP(D411,GWP,2,FALSE)*F411),IF(F411="","",VLOOKUP(D411,GWP_2006,2,FALSE)*F411)),F_Gas16[[#This Row],[Current Year
Estimates (kt)]])</f>
        <v/>
      </c>
      <c r="I411" s="4"/>
      <c r="J411" s="5"/>
      <c r="K411" s="30"/>
      <c r="L411" s="247"/>
    </row>
    <row r="412" spans="1:12" ht="19.2" x14ac:dyDescent="0.45">
      <c r="A412" s="220" t="str">
        <f>IF(OR(ISBLANK(KCA_Agriculture17[[#This Row],[Base Year 
Estimates (kt)]]),ISBLANK(KCA_Agriculture17[[#This Row],[Current Year
Estimates (kt)]])),"Entry Required","")</f>
        <v>Entry Required</v>
      </c>
      <c r="B412" s="183" t="s">
        <v>218</v>
      </c>
      <c r="C412" s="164" t="s">
        <v>65</v>
      </c>
      <c r="D412" s="182" t="s">
        <v>35</v>
      </c>
      <c r="E412" s="3"/>
      <c r="F412" s="3"/>
      <c r="G412" s="159" t="str">
        <f>IFERROR(IF($C$14="IPCC AR5 (Fifth Assessment)",IF(E412="","",VLOOKUP(D412,GWP,2,FALSE)*E412),IF(E412="","",VLOOKUP(D412,GWP_2006,2,FALSE)*E412)),F_Gas16[[#This Row],[Base Year 
Estimates (kt)]])</f>
        <v/>
      </c>
      <c r="H412" s="160" t="str">
        <f>IFERROR(IF($C$14="IPCC AR5 (Fifth Assessment)",IF(F412="","",VLOOKUP(D412,GWP,2,FALSE)*F412),IF(F412="","",VLOOKUP(D412,GWP_2006,2,FALSE)*F412)),F_Gas16[[#This Row],[Current Year
Estimates (kt)]])</f>
        <v/>
      </c>
      <c r="I412" s="4"/>
      <c r="J412" s="5"/>
      <c r="K412" s="30"/>
      <c r="L412" s="248"/>
    </row>
    <row r="413" spans="1:12" ht="19.2" x14ac:dyDescent="0.45">
      <c r="A413" s="220" t="str">
        <f>IF(OR(ISBLANK(KCA_Agriculture17[[#This Row],[Base Year 
Estimates (kt)]]),ISBLANK(KCA_Agriculture17[[#This Row],[Current Year
Estimates (kt)]])),"Entry Required","")</f>
        <v>Entry Required</v>
      </c>
      <c r="B413" s="183" t="s">
        <v>219</v>
      </c>
      <c r="C413" s="164" t="s">
        <v>211</v>
      </c>
      <c r="D413" s="182" t="s">
        <v>34</v>
      </c>
      <c r="E413" s="3"/>
      <c r="F413" s="3"/>
      <c r="G413" s="159" t="str">
        <f>IFERROR(IF($C$14="IPCC AR5 (Fifth Assessment)",IF(E413="","",VLOOKUP(D413,GWP,2,FALSE)*E413),IF(E413="","",VLOOKUP(D413,GWP_2006,2,FALSE)*E413)),F_Gas16[[#This Row],[Base Year 
Estimates (kt)]])</f>
        <v/>
      </c>
      <c r="H413" s="160" t="str">
        <f>IFERROR(IF($C$14="IPCC AR5 (Fifth Assessment)",IF(F413="","",VLOOKUP(D413,GWP,2,FALSE)*F413),IF(F413="","",VLOOKUP(D413,GWP_2006,2,FALSE)*F413)),F_Gas16[[#This Row],[Current Year
Estimates (kt)]])</f>
        <v/>
      </c>
      <c r="I413" s="4"/>
      <c r="J413" s="5"/>
      <c r="K413" s="30"/>
      <c r="L413" s="247"/>
    </row>
    <row r="414" spans="1:12" ht="19.2" x14ac:dyDescent="0.45">
      <c r="A414" s="220" t="str">
        <f>IF(OR(ISBLANK(KCA_Agriculture17[[#This Row],[Base Year 
Estimates (kt)]]),ISBLANK(KCA_Agriculture17[[#This Row],[Current Year
Estimates (kt)]])),"Entry Required","")</f>
        <v>Entry Required</v>
      </c>
      <c r="B414" s="183" t="s">
        <v>219</v>
      </c>
      <c r="C414" s="164" t="s">
        <v>211</v>
      </c>
      <c r="D414" s="182" t="s">
        <v>35</v>
      </c>
      <c r="E414" s="3"/>
      <c r="F414" s="3"/>
      <c r="G414" s="159" t="str">
        <f>IFERROR(IF($C$14="IPCC AR5 (Fifth Assessment)",IF(E414="","",VLOOKUP(D414,GWP,2,FALSE)*E414),IF(E414="","",VLOOKUP(D414,GWP_2006,2,FALSE)*E414)),F_Gas16[[#This Row],[Base Year 
Estimates (kt)]])</f>
        <v/>
      </c>
      <c r="H414" s="160" t="str">
        <f>IFERROR(IF($C$14="IPCC AR5 (Fifth Assessment)",IF(F414="","",VLOOKUP(D414,GWP,2,FALSE)*F414),IF(F414="","",VLOOKUP(D414,GWP_2006,2,FALSE)*F414)),F_Gas16[[#This Row],[Current Year
Estimates (kt)]])</f>
        <v/>
      </c>
      <c r="I414" s="4"/>
      <c r="J414" s="5"/>
      <c r="K414" s="30"/>
      <c r="L414" s="248"/>
    </row>
    <row r="415" spans="1:12" ht="19.2" x14ac:dyDescent="0.45">
      <c r="A415" s="220" t="str">
        <f>IF(OR(ISBLANK(KCA_Agriculture17[[#This Row],[Base Year 
Estimates (kt)]]),ISBLANK(KCA_Agriculture17[[#This Row],[Current Year
Estimates (kt)]])),"Entry Required","")</f>
        <v>Entry Required</v>
      </c>
      <c r="B415" s="183" t="s">
        <v>220</v>
      </c>
      <c r="C415" s="164" t="s">
        <v>213</v>
      </c>
      <c r="D415" s="182" t="s">
        <v>34</v>
      </c>
      <c r="E415" s="3"/>
      <c r="F415" s="3"/>
      <c r="G415" s="159" t="str">
        <f>IFERROR(IF($C$14="IPCC AR5 (Fifth Assessment)",IF(E415="","",VLOOKUP(D415,GWP,2,FALSE)*E415),IF(E415="","",VLOOKUP(D415,GWP_2006,2,FALSE)*E415)),F_Gas16[[#This Row],[Base Year 
Estimates (kt)]])</f>
        <v/>
      </c>
      <c r="H415" s="160" t="str">
        <f>IFERROR(IF($C$14="IPCC AR5 (Fifth Assessment)",IF(F415="","",VLOOKUP(D415,GWP,2,FALSE)*F415),IF(F415="","",VLOOKUP(D415,GWP_2006,2,FALSE)*F415)),F_Gas16[[#This Row],[Current Year
Estimates (kt)]])</f>
        <v/>
      </c>
      <c r="I415" s="4"/>
      <c r="J415" s="5"/>
      <c r="K415" s="30"/>
      <c r="L415" s="247"/>
    </row>
    <row r="416" spans="1:12" ht="19.2" x14ac:dyDescent="0.45">
      <c r="A416" s="220" t="str">
        <f>IF(OR(ISBLANK(KCA_Agriculture17[[#This Row],[Base Year 
Estimates (kt)]]),ISBLANK(KCA_Agriculture17[[#This Row],[Current Year
Estimates (kt)]])),"Entry Required","")</f>
        <v>Entry Required</v>
      </c>
      <c r="B416" s="183" t="s">
        <v>220</v>
      </c>
      <c r="C416" s="164" t="s">
        <v>213</v>
      </c>
      <c r="D416" s="182" t="s">
        <v>35</v>
      </c>
      <c r="E416" s="3"/>
      <c r="F416" s="3"/>
      <c r="G416" s="159" t="str">
        <f>IFERROR(IF($C$14="IPCC AR5 (Fifth Assessment)",IF(E416="","",VLOOKUP(D416,GWP,2,FALSE)*E416),IF(E416="","",VLOOKUP(D416,GWP_2006,2,FALSE)*E416)),F_Gas16[[#This Row],[Base Year 
Estimates (kt)]])</f>
        <v/>
      </c>
      <c r="H416" s="160" t="str">
        <f>IFERROR(IF($C$14="IPCC AR5 (Fifth Assessment)",IF(F416="","",VLOOKUP(D416,GWP,2,FALSE)*F416),IF(F416="","",VLOOKUP(D416,GWP_2006,2,FALSE)*F416)),F_Gas16[[#This Row],[Current Year
Estimates (kt)]])</f>
        <v/>
      </c>
      <c r="I416" s="4"/>
      <c r="J416" s="5"/>
      <c r="K416" s="30"/>
      <c r="L416" s="248"/>
    </row>
    <row r="417" spans="1:12" ht="19.2" x14ac:dyDescent="0.45">
      <c r="A417" s="181" t="str">
        <f>IF(OR(ISBLANK(KCA_Agriculture17[[#This Row],[Base Year 
Estimates (kt)]]),ISBLANK(KCA_Agriculture17[[#This Row],[Current Year
Estimates (kt)]])),"Entry Optional","")</f>
        <v>Entry Optional</v>
      </c>
      <c r="B417" s="183" t="s">
        <v>221</v>
      </c>
      <c r="C417" s="231"/>
      <c r="D417" s="182" t="s">
        <v>34</v>
      </c>
      <c r="E417" s="3"/>
      <c r="F417" s="3"/>
      <c r="G417" s="159" t="str">
        <f>IFERROR(IF($C$14="IPCC AR5 (Fifth Assessment)",IF(E417="","",VLOOKUP(D417,GWP,2,FALSE)*E417),IF(E417="","",VLOOKUP(D417,GWP_2006,2,FALSE)*E417)),F_Gas16[[#This Row],[Base Year 
Estimates (kt)]])</f>
        <v/>
      </c>
      <c r="H417" s="160" t="str">
        <f>IFERROR(IF($C$14="IPCC AR5 (Fifth Assessment)",IF(F417="","",VLOOKUP(D417,GWP,2,FALSE)*F417),IF(F417="","",VLOOKUP(D417,GWP_2006,2,FALSE)*F417)),F_Gas16[[#This Row],[Current Year
Estimates (kt)]])</f>
        <v/>
      </c>
      <c r="I417" s="4"/>
      <c r="J417" s="5"/>
      <c r="K417" s="30"/>
      <c r="L417" s="247"/>
    </row>
    <row r="418" spans="1:12" ht="19.2" x14ac:dyDescent="0.45">
      <c r="A418" s="181" t="str">
        <f>IF(OR(ISBLANK(KCA_Agriculture17[[#This Row],[Base Year 
Estimates (kt)]]),ISBLANK(KCA_Agriculture17[[#This Row],[Current Year
Estimates (kt)]])),"Entry Optional","")</f>
        <v>Entry Optional</v>
      </c>
      <c r="B418" s="183" t="s">
        <v>221</v>
      </c>
      <c r="C418" s="231"/>
      <c r="D418" s="182" t="s">
        <v>34</v>
      </c>
      <c r="E418" s="3"/>
      <c r="F418" s="3"/>
      <c r="G418" s="159" t="str">
        <f>IFERROR(IF($C$14="IPCC AR5 (Fifth Assessment)",IF(E418="","",VLOOKUP(D418,GWP,2,FALSE)*E418),IF(E418="","",VLOOKUP(D418,GWP_2006,2,FALSE)*E418)),F_Gas16[[#This Row],[Base Year 
Estimates (kt)]])</f>
        <v/>
      </c>
      <c r="H418" s="160" t="str">
        <f>IFERROR(IF($C$14="IPCC AR5 (Fifth Assessment)",IF(F418="","",VLOOKUP(D418,GWP,2,FALSE)*F418),IF(F418="","",VLOOKUP(D418,GWP_2006,2,FALSE)*F418)),F_Gas16[[#This Row],[Current Year
Estimates (kt)]])</f>
        <v/>
      </c>
      <c r="I418" s="4"/>
      <c r="J418" s="5"/>
      <c r="K418" s="30"/>
      <c r="L418" s="248"/>
    </row>
    <row r="419" spans="1:12" ht="19.2" x14ac:dyDescent="0.45">
      <c r="A419" s="181" t="str">
        <f>IF(OR(ISBLANK(KCA_Agriculture17[[#This Row],[Base Year 
Estimates (kt)]]),ISBLANK(KCA_Agriculture17[[#This Row],[Current Year
Estimates (kt)]])),"Entry Optional","")</f>
        <v>Entry Optional</v>
      </c>
      <c r="B419" s="183" t="s">
        <v>221</v>
      </c>
      <c r="C419" s="231"/>
      <c r="D419" s="182" t="s">
        <v>34</v>
      </c>
      <c r="E419" s="3"/>
      <c r="F419" s="3"/>
      <c r="G419" s="159" t="str">
        <f>IFERROR(IF($C$14="IPCC AR5 (Fifth Assessment)",IF(E419="","",VLOOKUP(D419,GWP,2,FALSE)*E419),IF(E419="","",VLOOKUP(D419,GWP_2006,2,FALSE)*E419)),F_Gas16[[#This Row],[Base Year 
Estimates (kt)]])</f>
        <v/>
      </c>
      <c r="H419" s="160" t="str">
        <f>IFERROR(IF($C$14="IPCC AR5 (Fifth Assessment)",IF(F419="","",VLOOKUP(D419,GWP,2,FALSE)*F419),IF(F419="","",VLOOKUP(D419,GWP_2006,2,FALSE)*F419)),F_Gas16[[#This Row],[Current Year
Estimates (kt)]])</f>
        <v/>
      </c>
      <c r="I419" s="4"/>
      <c r="J419" s="5"/>
      <c r="K419" s="30"/>
      <c r="L419" s="247"/>
    </row>
    <row r="420" spans="1:12" ht="19.2" x14ac:dyDescent="0.45">
      <c r="A420" s="181" t="str">
        <f>IF(OR(ISBLANK(KCA_Agriculture17[[#This Row],[Base Year 
Estimates (kt)]]),ISBLANK(KCA_Agriculture17[[#This Row],[Current Year
Estimates (kt)]])),"Entry Optional","")</f>
        <v>Entry Optional</v>
      </c>
      <c r="B420" s="183" t="s">
        <v>221</v>
      </c>
      <c r="C420" s="231"/>
      <c r="D420" s="182" t="s">
        <v>34</v>
      </c>
      <c r="E420" s="3"/>
      <c r="F420" s="3"/>
      <c r="G420" s="159" t="str">
        <f>IFERROR(IF($C$14="IPCC AR5 (Fifth Assessment)",IF(E420="","",VLOOKUP(D420,GWP,2,FALSE)*E420),IF(E420="","",VLOOKUP(D420,GWP_2006,2,FALSE)*E420)),F_Gas16[[#This Row],[Base Year 
Estimates (kt)]])</f>
        <v/>
      </c>
      <c r="H420" s="160" t="str">
        <f>IFERROR(IF($C$14="IPCC AR5 (Fifth Assessment)",IF(F420="","",VLOOKUP(D420,GWP,2,FALSE)*F420),IF(F420="","",VLOOKUP(D420,GWP_2006,2,FALSE)*F420)),F_Gas16[[#This Row],[Current Year
Estimates (kt)]])</f>
        <v/>
      </c>
      <c r="I420" s="4"/>
      <c r="J420" s="5"/>
      <c r="K420" s="30"/>
      <c r="L420" s="248"/>
    </row>
    <row r="421" spans="1:12" ht="19.2" x14ac:dyDescent="0.45">
      <c r="A421" s="181" t="str">
        <f>IF(OR(ISBLANK(KCA_Agriculture17[[#This Row],[Base Year 
Estimates (kt)]]),ISBLANK(KCA_Agriculture17[[#This Row],[Current Year
Estimates (kt)]])),"Entry Optional","")</f>
        <v>Entry Optional</v>
      </c>
      <c r="B421" s="183" t="s">
        <v>221</v>
      </c>
      <c r="C421" s="231"/>
      <c r="D421" s="182" t="s">
        <v>34</v>
      </c>
      <c r="E421" s="3"/>
      <c r="F421" s="3"/>
      <c r="G421" s="159" t="str">
        <f>IFERROR(IF($C$14="IPCC AR5 (Fifth Assessment)",IF(E421="","",VLOOKUP(D421,GWP,2,FALSE)*E421),IF(E421="","",VLOOKUP(D421,GWP_2006,2,FALSE)*E421)),F_Gas16[[#This Row],[Base Year 
Estimates (kt)]])</f>
        <v/>
      </c>
      <c r="H421" s="160" t="str">
        <f>IFERROR(IF($C$14="IPCC AR5 (Fifth Assessment)",IF(F421="","",VLOOKUP(D421,GWP,2,FALSE)*F421),IF(F421="","",VLOOKUP(D421,GWP_2006,2,FALSE)*F421)),F_Gas16[[#This Row],[Current Year
Estimates (kt)]])</f>
        <v/>
      </c>
      <c r="I421" s="4"/>
      <c r="J421" s="5"/>
      <c r="K421" s="30"/>
      <c r="L421" s="247"/>
    </row>
    <row r="422" spans="1:12" ht="19.2" x14ac:dyDescent="0.45">
      <c r="A422" s="181" t="str">
        <f>IF(OR(ISBLANK(KCA_Agriculture17[[#This Row],[Base Year 
Estimates (kt)]]),ISBLANK(KCA_Agriculture17[[#This Row],[Current Year
Estimates (kt)]])),"Entry Optional","")</f>
        <v>Entry Optional</v>
      </c>
      <c r="B422" s="183" t="s">
        <v>221</v>
      </c>
      <c r="C422" s="231"/>
      <c r="D422" s="182" t="s">
        <v>35</v>
      </c>
      <c r="E422" s="3"/>
      <c r="F422" s="3"/>
      <c r="G422" s="159" t="str">
        <f>IFERROR(IF($C$14="IPCC AR5 (Fifth Assessment)",IF(E422="","",VLOOKUP(D422,GWP,2,FALSE)*E422),IF(E422="","",VLOOKUP(D422,GWP_2006,2,FALSE)*E422)),F_Gas16[[#This Row],[Base Year 
Estimates (kt)]])</f>
        <v/>
      </c>
      <c r="H422" s="160" t="str">
        <f>IFERROR(IF($C$14="IPCC AR5 (Fifth Assessment)",IF(F422="","",VLOOKUP(D422,GWP,2,FALSE)*F422),IF(F422="","",VLOOKUP(D422,GWP_2006,2,FALSE)*F422)),F_Gas16[[#This Row],[Current Year
Estimates (kt)]])</f>
        <v/>
      </c>
      <c r="I422" s="4"/>
      <c r="J422" s="5"/>
      <c r="K422" s="30"/>
      <c r="L422" s="248"/>
    </row>
    <row r="423" spans="1:12" ht="19.2" x14ac:dyDescent="0.45">
      <c r="A423" s="181" t="str">
        <f>IF(OR(ISBLANK(KCA_Agriculture17[[#This Row],[Base Year 
Estimates (kt)]]),ISBLANK(KCA_Agriculture17[[#This Row],[Current Year
Estimates (kt)]])),"Entry Optional","")</f>
        <v>Entry Optional</v>
      </c>
      <c r="B423" s="183" t="s">
        <v>221</v>
      </c>
      <c r="C423" s="231"/>
      <c r="D423" s="182" t="s">
        <v>35</v>
      </c>
      <c r="E423" s="3"/>
      <c r="F423" s="3"/>
      <c r="G423" s="159" t="str">
        <f>IFERROR(IF($C$14="IPCC AR5 (Fifth Assessment)",IF(E423="","",VLOOKUP(D423,GWP,2,FALSE)*E423),IF(E423="","",VLOOKUP(D423,GWP_2006,2,FALSE)*E423)),F_Gas16[[#This Row],[Base Year 
Estimates (kt)]])</f>
        <v/>
      </c>
      <c r="H423" s="160" t="str">
        <f>IFERROR(IF($C$14="IPCC AR5 (Fifth Assessment)",IF(F423="","",VLOOKUP(D423,GWP,2,FALSE)*F423),IF(F423="","",VLOOKUP(D423,GWP_2006,2,FALSE)*F423)),F_Gas16[[#This Row],[Current Year
Estimates (kt)]])</f>
        <v/>
      </c>
      <c r="I423" s="4"/>
      <c r="J423" s="5"/>
      <c r="K423" s="30"/>
      <c r="L423" s="247"/>
    </row>
    <row r="424" spans="1:12" ht="19.2" x14ac:dyDescent="0.45">
      <c r="A424" s="181" t="str">
        <f>IF(OR(ISBLANK(KCA_Agriculture17[[#This Row],[Base Year 
Estimates (kt)]]),ISBLANK(KCA_Agriculture17[[#This Row],[Current Year
Estimates (kt)]])),"Entry Optional","")</f>
        <v>Entry Optional</v>
      </c>
      <c r="B424" s="183" t="s">
        <v>221</v>
      </c>
      <c r="C424" s="231"/>
      <c r="D424" s="182" t="s">
        <v>35</v>
      </c>
      <c r="E424" s="3"/>
      <c r="F424" s="3"/>
      <c r="G424" s="159" t="str">
        <f>IFERROR(IF($C$14="IPCC AR5 (Fifth Assessment)",IF(E424="","",VLOOKUP(D424,GWP,2,FALSE)*E424),IF(E424="","",VLOOKUP(D424,GWP_2006,2,FALSE)*E424)),F_Gas16[[#This Row],[Base Year 
Estimates (kt)]])</f>
        <v/>
      </c>
      <c r="H424" s="160" t="str">
        <f>IFERROR(IF($C$14="IPCC AR5 (Fifth Assessment)",IF(F424="","",VLOOKUP(D424,GWP,2,FALSE)*F424),IF(F424="","",VLOOKUP(D424,GWP_2006,2,FALSE)*F424)),F_Gas16[[#This Row],[Current Year
Estimates (kt)]])</f>
        <v/>
      </c>
      <c r="I424" s="4"/>
      <c r="J424" s="5"/>
      <c r="K424" s="30"/>
      <c r="L424" s="248"/>
    </row>
    <row r="425" spans="1:12" ht="19.2" x14ac:dyDescent="0.45">
      <c r="A425" s="181" t="str">
        <f>IF(OR(ISBLANK(KCA_Agriculture17[[#This Row],[Base Year 
Estimates (kt)]]),ISBLANK(KCA_Agriculture17[[#This Row],[Current Year
Estimates (kt)]])),"Entry Optional","")</f>
        <v>Entry Optional</v>
      </c>
      <c r="B425" s="183" t="s">
        <v>221</v>
      </c>
      <c r="C425" s="231"/>
      <c r="D425" s="182" t="s">
        <v>35</v>
      </c>
      <c r="E425" s="3"/>
      <c r="F425" s="3"/>
      <c r="G425" s="159" t="str">
        <f>IFERROR(IF($C$14="IPCC AR5 (Fifth Assessment)",IF(E425="","",VLOOKUP(D425,GWP,2,FALSE)*E425),IF(E425="","",VLOOKUP(D425,GWP_2006,2,FALSE)*E425)),F_Gas16[[#This Row],[Base Year 
Estimates (kt)]])</f>
        <v/>
      </c>
      <c r="H425" s="160" t="str">
        <f>IFERROR(IF($C$14="IPCC AR5 (Fifth Assessment)",IF(F425="","",VLOOKUP(D425,GWP,2,FALSE)*F425),IF(F425="","",VLOOKUP(D425,GWP_2006,2,FALSE)*F425)),F_Gas16[[#This Row],[Current Year
Estimates (kt)]])</f>
        <v/>
      </c>
      <c r="I425" s="4"/>
      <c r="J425" s="5"/>
      <c r="K425" s="30"/>
      <c r="L425" s="247"/>
    </row>
    <row r="426" spans="1:12" ht="19.2" x14ac:dyDescent="0.45">
      <c r="A426" s="181" t="str">
        <f>IF(OR(ISBLANK(KCA_Agriculture17[[#This Row],[Base Year 
Estimates (kt)]]),ISBLANK(KCA_Agriculture17[[#This Row],[Current Year
Estimates (kt)]])),"Entry Optional","")</f>
        <v>Entry Optional</v>
      </c>
      <c r="B426" s="183" t="s">
        <v>221</v>
      </c>
      <c r="C426" s="231"/>
      <c r="D426" s="182" t="s">
        <v>35</v>
      </c>
      <c r="E426" s="3"/>
      <c r="F426" s="3"/>
      <c r="G426" s="159" t="str">
        <f>IFERROR(IF($C$14="IPCC AR5 (Fifth Assessment)",IF(E426="","",VLOOKUP(D426,GWP,2,FALSE)*E426),IF(E426="","",VLOOKUP(D426,GWP_2006,2,FALSE)*E426)),F_Gas16[[#This Row],[Base Year 
Estimates (kt)]])</f>
        <v/>
      </c>
      <c r="H426" s="160" t="str">
        <f>IFERROR(IF($C$14="IPCC AR5 (Fifth Assessment)",IF(F426="","",VLOOKUP(D426,GWP,2,FALSE)*F426),IF(F426="","",VLOOKUP(D426,GWP_2006,2,FALSE)*F426)),F_Gas16[[#This Row],[Current Year
Estimates (kt)]])</f>
        <v/>
      </c>
      <c r="I426" s="4"/>
      <c r="J426" s="5"/>
      <c r="K426" s="30"/>
      <c r="L426" s="248"/>
    </row>
    <row r="427" spans="1:12" ht="19.2" x14ac:dyDescent="0.45">
      <c r="A427" s="220" t="str">
        <f>IF(OR(ISBLANK(KCA_Agriculture17[[#This Row],[Base Year 
Estimates (kt)]]),ISBLANK(KCA_Agriculture17[[#This Row],[Current Year
Estimates (kt)]])),"Entry Required","")</f>
        <v>Entry Required</v>
      </c>
      <c r="B427" s="183" t="s">
        <v>514</v>
      </c>
      <c r="C427" s="164" t="s">
        <v>536</v>
      </c>
      <c r="D427" s="182" t="s">
        <v>35</v>
      </c>
      <c r="E427" s="3"/>
      <c r="F427" s="3"/>
      <c r="G427" s="159" t="str">
        <f>IFERROR(IF($C$14="IPCC AR5 (Fifth Assessment)",IF(E427="","",VLOOKUP(D427,GWP,2,FALSE)*E427),IF(E427="","",VLOOKUP(D427,GWP_2006,2,FALSE)*E427)),F_Gas16[[#This Row],[Base Year 
Estimates (kt)]])</f>
        <v/>
      </c>
      <c r="H427" s="160" t="str">
        <f>IFERROR(IF($C$14="IPCC AR5 (Fifth Assessment)",IF(F427="","",VLOOKUP(D427,GWP,2,FALSE)*F427),IF(F427="","",VLOOKUP(D427,GWP_2006,2,FALSE)*F427)),F_Gas16[[#This Row],[Current Year
Estimates (kt)]])</f>
        <v/>
      </c>
      <c r="I427" s="4"/>
      <c r="J427" s="5"/>
      <c r="K427" s="30"/>
      <c r="L427" s="247"/>
    </row>
    <row r="428" spans="1:12" ht="19.2" x14ac:dyDescent="0.45">
      <c r="A428" s="220" t="str">
        <f>IF(OR(ISBLANK(KCA_Agriculture17[[#This Row],[Base Year 
Estimates (kt)]]),ISBLANK(KCA_Agriculture17[[#This Row],[Current Year
Estimates (kt)]])),"Entry Required","")</f>
        <v>Entry Required</v>
      </c>
      <c r="B428" s="190" t="s">
        <v>222</v>
      </c>
      <c r="C428" s="172" t="s">
        <v>223</v>
      </c>
      <c r="D428" s="221" t="s">
        <v>30</v>
      </c>
      <c r="E428" s="3"/>
      <c r="F428" s="3"/>
      <c r="G428" s="159" t="str">
        <f>IFERROR(IF($C$14="IPCC AR5 (Fifth Assessment)",IF(E428="","",VLOOKUP(D428,GWP,2,FALSE)*E428),IF(E428="","",VLOOKUP(D428,GWP_2006,2,FALSE)*E428)),F_Gas16[[#This Row],[Base Year 
Estimates (kt)]])</f>
        <v/>
      </c>
      <c r="H428" s="160" t="str">
        <f>IFERROR(IF($C$14="IPCC AR5 (Fifth Assessment)",IF(F428="","",VLOOKUP(D428,GWP,2,FALSE)*F428),IF(F428="","",VLOOKUP(D428,GWP_2006,2,FALSE)*F428)),F_Gas16[[#This Row],[Current Year
Estimates (kt)]])</f>
        <v/>
      </c>
      <c r="I428" s="4"/>
      <c r="J428" s="5"/>
      <c r="K428" s="30"/>
      <c r="L428" s="248"/>
    </row>
    <row r="429" spans="1:12" ht="19.2" x14ac:dyDescent="0.45">
      <c r="A429" s="220" t="str">
        <f>IF(OR(KCA_Agriculture17[[#This Row],[Base Year 
Estimates (kt)]]="",KCA_Agriculture17[[#This Row],[Current Year
Estimates (kt)]]=""),"Entry Required","")</f>
        <v>Entry Required</v>
      </c>
      <c r="B429" s="190" t="s">
        <v>224</v>
      </c>
      <c r="C429" s="172" t="s">
        <v>225</v>
      </c>
      <c r="D429" s="221" t="s">
        <v>31</v>
      </c>
      <c r="E429" s="3"/>
      <c r="F429" s="3"/>
      <c r="G429" s="159" t="str">
        <f>IFERROR(IF($C$14="IPCC AR5 (Fifth Assessment)",IF(E429="","",VLOOKUP(D429,GWP,2,FALSE)*E429),IF(E429="","",VLOOKUP(D429,GWP_2006,2,FALSE)*E429)),F_Gas16[[#This Row],[Base Year 
Estimates (kt)]])</f>
        <v/>
      </c>
      <c r="H429" s="160" t="str">
        <f>IFERROR(IF($C$14="IPCC AR5 (Fifth Assessment)",IF(F429="","",VLOOKUP(D429,GWP,2,FALSE)*F429),IF(F429="","",VLOOKUP(D429,GWP_2006,2,FALSE)*F429)),F_Gas16[[#This Row],[Current Year
Estimates (kt)]])</f>
        <v/>
      </c>
      <c r="I429" s="4"/>
      <c r="J429" s="5"/>
      <c r="K429" s="30"/>
      <c r="L429" s="247"/>
    </row>
    <row r="430" spans="1:12" ht="19.2" x14ac:dyDescent="0.45">
      <c r="A430" s="220" t="str">
        <f>IF(OR(ISBLANK(KCA_Agriculture17[[#This Row],[Base Year 
Estimates (kt)]]),ISBLANK(KCA_Agriculture17[[#This Row],[Current Year
Estimates (kt)]])),"Entry Required","")</f>
        <v>Entry Required</v>
      </c>
      <c r="B430" s="188" t="s">
        <v>226</v>
      </c>
      <c r="C430" s="164" t="s">
        <v>576</v>
      </c>
      <c r="D430" s="182" t="s">
        <v>35</v>
      </c>
      <c r="E430" s="3"/>
      <c r="F430" s="3"/>
      <c r="G430" s="159" t="str">
        <f>IFERROR(IF($C$14="IPCC AR5 (Fifth Assessment)",IF(E430="","",VLOOKUP(D430,GWP,2,FALSE)*E430),IF(E430="","",VLOOKUP(D430,GWP_2006,2,FALSE)*E430)),F_Gas16[[#This Row],[Base Year 
Estimates (kt)]])</f>
        <v/>
      </c>
      <c r="H430" s="160" t="str">
        <f>IFERROR(IF($C$14="IPCC AR5 (Fifth Assessment)",IF(F430="","",VLOOKUP(D430,GWP,2,FALSE)*F430),IF(F430="","",VLOOKUP(D430,GWP_2006,2,FALSE)*F430)),F_Gas16[[#This Row],[Current Year
Estimates (kt)]])</f>
        <v/>
      </c>
      <c r="I430" s="4"/>
      <c r="J430" s="5"/>
      <c r="K430" s="30"/>
      <c r="L430" s="248"/>
    </row>
    <row r="431" spans="1:12" ht="19.2" x14ac:dyDescent="0.45">
      <c r="A431" s="220" t="str">
        <f>IF(OR(ISBLANK(KCA_Agriculture17[[#This Row],[Base Year 
Estimates (kt)]]),ISBLANK(KCA_Agriculture17[[#This Row],[Current Year
Estimates (kt)]])),"Entry Required","")</f>
        <v>Entry Required</v>
      </c>
      <c r="B431" s="188" t="s">
        <v>227</v>
      </c>
      <c r="C431" s="164" t="s">
        <v>577</v>
      </c>
      <c r="D431" s="182" t="s">
        <v>35</v>
      </c>
      <c r="E431" s="3"/>
      <c r="F431" s="3"/>
      <c r="G431" s="159" t="str">
        <f>IFERROR(IF($C$14="IPCC AR5 (Fifth Assessment)",IF(E431="","",VLOOKUP(D431,GWP,2,FALSE)*E431),IF(E431="","",VLOOKUP(D431,GWP_2006,2,FALSE)*E431)),F_Gas16[[#This Row],[Base Year 
Estimates (kt)]])</f>
        <v/>
      </c>
      <c r="H431" s="160" t="str">
        <f>IFERROR(IF($C$14="IPCC AR5 (Fifth Assessment)",IF(F431="","",VLOOKUP(D431,GWP,2,FALSE)*F431),IF(F431="","",VLOOKUP(D431,GWP_2006,2,FALSE)*F431)),F_Gas16[[#This Row],[Current Year
Estimates (kt)]])</f>
        <v/>
      </c>
      <c r="I431" s="4"/>
      <c r="J431" s="5"/>
      <c r="K431" s="30"/>
      <c r="L431" s="247"/>
    </row>
    <row r="432" spans="1:12" ht="19.2" x14ac:dyDescent="0.45">
      <c r="A432" s="220" t="str">
        <f>IF(OR(ISBLANK(KCA_Agriculture17[[#This Row],[Base Year 
Estimates (kt)]]),ISBLANK(KCA_Agriculture17[[#This Row],[Current Year
Estimates (kt)]])),"Entry Required","")</f>
        <v>Entry Required</v>
      </c>
      <c r="B432" s="190" t="s">
        <v>228</v>
      </c>
      <c r="C432" s="172" t="s">
        <v>229</v>
      </c>
      <c r="D432" s="221" t="s">
        <v>30</v>
      </c>
      <c r="E432" s="3"/>
      <c r="F432" s="3"/>
      <c r="G432" s="159" t="str">
        <f>IFERROR(IF($C$14="IPCC AR5 (Fifth Assessment)",IF(E432="","",VLOOKUP(D432,GWP,2,FALSE)*E432),IF(E432="","",VLOOKUP(D432,GWP_2006,2,FALSE)*E432)),F_Gas16[[#This Row],[Base Year 
Estimates (kt)]])</f>
        <v/>
      </c>
      <c r="H432" s="160" t="str">
        <f>IFERROR(IF($C$14="IPCC AR5 (Fifth Assessment)",IF(F432="","",VLOOKUP(D432,GWP,2,FALSE)*F432),IF(F432="","",VLOOKUP(D432,GWP_2006,2,FALSE)*F432)),F_Gas16[[#This Row],[Current Year
Estimates (kt)]])</f>
        <v/>
      </c>
      <c r="I432" s="4"/>
      <c r="J432" s="5"/>
      <c r="K432" s="30"/>
      <c r="L432" s="248"/>
    </row>
    <row r="433" spans="1:12" ht="19.2" x14ac:dyDescent="0.45">
      <c r="A433" s="220" t="str">
        <f>IF(OR(ISBLANK(KCA_Agriculture17[[#This Row],[Base Year 
Estimates (kt)]]),ISBLANK(KCA_Agriculture17[[#This Row],[Current Year
Estimates (kt)]])),"Entry Required","")</f>
        <v>Entry Required</v>
      </c>
      <c r="B433" s="190" t="s">
        <v>228</v>
      </c>
      <c r="C433" s="172" t="s">
        <v>229</v>
      </c>
      <c r="D433" s="221" t="s">
        <v>31</v>
      </c>
      <c r="E433" s="3"/>
      <c r="F433" s="3"/>
      <c r="G433" s="159" t="str">
        <f>IFERROR(IF($C$14="IPCC AR5 (Fifth Assessment)",IF(E433="","",VLOOKUP(D433,GWP,2,FALSE)*E433),IF(E433="","",VLOOKUP(D433,GWP_2006,2,FALSE)*E433)),F_Gas16[[#This Row],[Base Year 
Estimates (kt)]])</f>
        <v/>
      </c>
      <c r="H433" s="160" t="str">
        <f>IFERROR(IF($C$14="IPCC AR5 (Fifth Assessment)",IF(F433="","",VLOOKUP(D433,GWP,2,FALSE)*F433),IF(F433="","",VLOOKUP(D433,GWP_2006,2,FALSE)*F433)),F_Gas16[[#This Row],[Current Year
Estimates (kt)]])</f>
        <v/>
      </c>
      <c r="I433" s="4"/>
      <c r="J433" s="5"/>
      <c r="K433" s="30"/>
      <c r="L433" s="247"/>
    </row>
    <row r="434" spans="1:12" ht="19.2" x14ac:dyDescent="0.45">
      <c r="A434" s="220" t="str">
        <f>IF(OR(ISBLANK(KCA_Agriculture17[[#This Row],[Base Year 
Estimates (kt)]]),ISBLANK(KCA_Agriculture17[[#This Row],[Current Year
Estimates (kt)]])),"Entry Required","")</f>
        <v>Entry Required</v>
      </c>
      <c r="B434" s="190" t="s">
        <v>230</v>
      </c>
      <c r="C434" s="172" t="s">
        <v>231</v>
      </c>
      <c r="D434" s="221" t="s">
        <v>30</v>
      </c>
      <c r="E434" s="3"/>
      <c r="F434" s="3"/>
      <c r="G434" s="159" t="str">
        <f>IFERROR(IF($C$14="IPCC AR5 (Fifth Assessment)",IF(E434="","",VLOOKUP(D434,GWP,2,FALSE)*E434),IF(E434="","",VLOOKUP(D434,GWP_2006,2,FALSE)*E434)),F_Gas16[[#This Row],[Base Year 
Estimates (kt)]])</f>
        <v/>
      </c>
      <c r="H434" s="160" t="str">
        <f>IFERROR(IF($C$14="IPCC AR5 (Fifth Assessment)",IF(F434="","",VLOOKUP(D434,GWP,2,FALSE)*F434),IF(F434="","",VLOOKUP(D434,GWP_2006,2,FALSE)*F434)),F_Gas16[[#This Row],[Current Year
Estimates (kt)]])</f>
        <v/>
      </c>
      <c r="I434" s="4"/>
      <c r="J434" s="5"/>
      <c r="K434" s="30"/>
      <c r="L434" s="248"/>
    </row>
    <row r="435" spans="1:12" ht="19.2" x14ac:dyDescent="0.45">
      <c r="A435" s="220" t="str">
        <f>IF(OR(ISBLANK(KCA_Agriculture17[[#This Row],[Base Year 
Estimates (kt)]]),ISBLANK(KCA_Agriculture17[[#This Row],[Current Year
Estimates (kt)]])),"Entry Required","")</f>
        <v>Entry Required</v>
      </c>
      <c r="B435" s="190" t="s">
        <v>230</v>
      </c>
      <c r="C435" s="172" t="s">
        <v>231</v>
      </c>
      <c r="D435" s="221" t="s">
        <v>31</v>
      </c>
      <c r="E435" s="3"/>
      <c r="F435" s="3"/>
      <c r="G435" s="159" t="str">
        <f>IFERROR(IF($C$14="IPCC AR5 (Fifth Assessment)",IF(E435="","",VLOOKUP(D435,GWP,2,FALSE)*E435),IF(E435="","",VLOOKUP(D435,GWP_2006,2,FALSE)*E435)),F_Gas16[[#This Row],[Base Year 
Estimates (kt)]])</f>
        <v/>
      </c>
      <c r="H435" s="160" t="str">
        <f>IFERROR(IF($C$14="IPCC AR5 (Fifth Assessment)",IF(F435="","",VLOOKUP(D435,GWP,2,FALSE)*F435),IF(F435="","",VLOOKUP(D435,GWP_2006,2,FALSE)*F435)),F_Gas16[[#This Row],[Current Year
Estimates (kt)]])</f>
        <v/>
      </c>
      <c r="I435" s="4"/>
      <c r="J435" s="5"/>
      <c r="K435" s="30"/>
      <c r="L435" s="247"/>
    </row>
    <row r="436" spans="1:12" ht="19.2" x14ac:dyDescent="0.45">
      <c r="A436" s="220" t="str">
        <f>IF(OR(ISBLANK(KCA_Agriculture17[[#This Row],[Base Year 
Estimates (kt)]]),ISBLANK(KCA_Agriculture17[[#This Row],[Current Year
Estimates (kt)]])),"Entry Required","")</f>
        <v>Entry Required</v>
      </c>
      <c r="B436" s="190" t="s">
        <v>232</v>
      </c>
      <c r="C436" s="172" t="s">
        <v>233</v>
      </c>
      <c r="D436" s="222" t="s">
        <v>96</v>
      </c>
      <c r="E436" s="3"/>
      <c r="F436" s="3"/>
      <c r="G436" s="159" t="str">
        <f>IFERROR(IF($C$14="IPCC AR5 (Fifth Assessment)",IF(E436="","",VLOOKUP(D436,GWP,2,FALSE)*E436),IF(E436="","",VLOOKUP(D436,GWP_2006,2,FALSE)*E436)),F_Gas16[[#This Row],[Base Year 
Estimates (kt)]])</f>
        <v/>
      </c>
      <c r="H436" s="160" t="str">
        <f>IFERROR(IF($C$14="IPCC AR5 (Fifth Assessment)",IF(F436="","",VLOOKUP(D436,GWP,2,FALSE)*F436),IF(F436="","",VLOOKUP(D436,GWP_2006,2,FALSE)*F436)),F_Gas16[[#This Row],[Current Year
Estimates (kt)]])</f>
        <v/>
      </c>
      <c r="I436" s="4"/>
      <c r="J436" s="5"/>
      <c r="K436" s="30"/>
      <c r="L436" s="248"/>
    </row>
    <row r="437" spans="1:12" ht="19.2" x14ac:dyDescent="0.45">
      <c r="A437" s="220" t="str">
        <f>IF(OR(ISBLANK(KCA_Agriculture17[[#This Row],[Base Year 
Estimates (kt)]]),ISBLANK(KCA_Agriculture17[[#This Row],[Current Year
Estimates (kt)]])),"Entry Required","")</f>
        <v>Entry Required</v>
      </c>
      <c r="B437" s="190" t="s">
        <v>234</v>
      </c>
      <c r="C437" s="172" t="s">
        <v>235</v>
      </c>
      <c r="D437" s="222" t="s">
        <v>96</v>
      </c>
      <c r="E437" s="3"/>
      <c r="F437" s="3"/>
      <c r="G437" s="159" t="str">
        <f>IFERROR(IF($C$14="IPCC AR5 (Fifth Assessment)",IF(E437="","",VLOOKUP(D437,GWP,2,FALSE)*E437),IF(E437="","",VLOOKUP(D437,GWP_2006,2,FALSE)*E437)),F_Gas16[[#This Row],[Base Year 
Estimates (kt)]])</f>
        <v/>
      </c>
      <c r="H437" s="160" t="str">
        <f>IFERROR(IF($C$14="IPCC AR5 (Fifth Assessment)",IF(F437="","",VLOOKUP(D437,GWP,2,FALSE)*F437),IF(F437="","",VLOOKUP(D437,GWP_2006,2,FALSE)*F437)),F_Gas16[[#This Row],[Current Year
Estimates (kt)]])</f>
        <v/>
      </c>
      <c r="I437" s="4"/>
      <c r="J437" s="5"/>
      <c r="K437" s="30"/>
      <c r="L437" s="247"/>
    </row>
    <row r="438" spans="1:12" ht="19.2" x14ac:dyDescent="0.45">
      <c r="A438" s="220" t="str">
        <f>IF(OR(ISBLANK(KCA_Agriculture17[[#This Row],[Base Year 
Estimates (kt)]]),ISBLANK(KCA_Agriculture17[[#This Row],[Current Year
Estimates (kt)]])),"Entry Required","")</f>
        <v>Entry Required</v>
      </c>
      <c r="B438" s="190" t="s">
        <v>236</v>
      </c>
      <c r="C438" s="172" t="s">
        <v>237</v>
      </c>
      <c r="D438" s="222" t="s">
        <v>96</v>
      </c>
      <c r="E438" s="3"/>
      <c r="F438" s="3"/>
      <c r="G438" s="159" t="str">
        <f>IFERROR(IF($C$14="IPCC AR5 (Fifth Assessment)",IF(E438="","",VLOOKUP(D438,GWP,2,FALSE)*E438),IF(E438="","",VLOOKUP(D438,GWP_2006,2,FALSE)*E438)),F_Gas16[[#This Row],[Base Year 
Estimates (kt)]])</f>
        <v/>
      </c>
      <c r="H438" s="160" t="str">
        <f>IFERROR(IF($C$14="IPCC AR5 (Fifth Assessment)",IF(F438="","",VLOOKUP(D438,GWP,2,FALSE)*F438),IF(F438="","",VLOOKUP(D438,GWP_2006,2,FALSE)*F438)),F_Gas16[[#This Row],[Current Year
Estimates (kt)]])</f>
        <v/>
      </c>
      <c r="I438" s="4"/>
      <c r="J438" s="5"/>
      <c r="K438" s="30"/>
      <c r="L438" s="248"/>
    </row>
    <row r="439" spans="1:12" ht="19.2" x14ac:dyDescent="0.45">
      <c r="A439" s="220" t="str">
        <f>IF(OR(ISBLANK(KCA_Agriculture17[[#This Row],[Base Year 
Estimates (kt)]]),ISBLANK(KCA_Agriculture17[[#This Row],[Current Year
Estimates (kt)]])),"Entry Required","")</f>
        <v>Entry Required</v>
      </c>
      <c r="B439" s="190" t="s">
        <v>238</v>
      </c>
      <c r="C439" s="193" t="s">
        <v>65</v>
      </c>
      <c r="D439" s="221" t="s">
        <v>29</v>
      </c>
      <c r="E439" s="3"/>
      <c r="F439" s="3"/>
      <c r="G439" s="159" t="str">
        <f>IFERROR(IF($C$14="IPCC AR5 (Fifth Assessment)",IF(E439="","",VLOOKUP(D439,GWP,2,FALSE)*E439),IF(E439="","",VLOOKUP(D439,GWP_2006,2,FALSE)*E439)),F_Gas16[[#This Row],[Base Year 
Estimates (kt)]])</f>
        <v/>
      </c>
      <c r="H439" s="160" t="str">
        <f>IFERROR(IF($C$14="IPCC AR5 (Fifth Assessment)",IF(F439="","",VLOOKUP(D439,GWP,2,FALSE)*F439),IF(F439="","",VLOOKUP(D439,GWP_2006,2,FALSE)*F439)),F_Gas16[[#This Row],[Current Year
Estimates (kt)]])</f>
        <v/>
      </c>
      <c r="I439" s="4"/>
      <c r="J439" s="5"/>
      <c r="K439" s="30"/>
      <c r="L439" s="247"/>
    </row>
    <row r="440" spans="1:12" ht="19.2" x14ac:dyDescent="0.45">
      <c r="A440" s="220" t="str">
        <f>IF(OR(ISBLANK(KCA_Agriculture17[[#This Row],[Base Year 
Estimates (kt)]]),ISBLANK(KCA_Agriculture17[[#This Row],[Current Year
Estimates (kt)]])),"Entry Required","")</f>
        <v>Entry Required</v>
      </c>
      <c r="B440" s="190" t="s">
        <v>238</v>
      </c>
      <c r="C440" s="193" t="s">
        <v>65</v>
      </c>
      <c r="D440" s="221" t="s">
        <v>30</v>
      </c>
      <c r="E440" s="3"/>
      <c r="F440" s="3"/>
      <c r="G440" s="159" t="str">
        <f>IFERROR(IF($C$14="IPCC AR5 (Fifth Assessment)",IF(E440="","",VLOOKUP(D440,GWP,2,FALSE)*E440),IF(E440="","",VLOOKUP(D440,GWP_2006,2,FALSE)*E440)),F_Gas16[[#This Row],[Base Year 
Estimates (kt)]])</f>
        <v/>
      </c>
      <c r="H440" s="160" t="str">
        <f>IFERROR(IF($C$14="IPCC AR5 (Fifth Assessment)",IF(F440="","",VLOOKUP(D440,GWP,2,FALSE)*F440),IF(F440="","",VLOOKUP(D440,GWP_2006,2,FALSE)*F440)),F_Gas16[[#This Row],[Current Year
Estimates (kt)]])</f>
        <v/>
      </c>
      <c r="I440" s="4"/>
      <c r="J440" s="5"/>
      <c r="K440" s="30"/>
      <c r="L440" s="248"/>
    </row>
    <row r="441" spans="1:12" ht="19.2" x14ac:dyDescent="0.45">
      <c r="A441" s="220" t="str">
        <f>IF(OR(ISBLANK(KCA_Agriculture17[[#This Row],[Base Year 
Estimates (kt)]]),ISBLANK(KCA_Agriculture17[[#This Row],[Current Year
Estimates (kt)]])),"Entry Required","")</f>
        <v>Entry Required</v>
      </c>
      <c r="B441" s="190" t="s">
        <v>238</v>
      </c>
      <c r="C441" s="193" t="s">
        <v>65</v>
      </c>
      <c r="D441" s="221" t="s">
        <v>31</v>
      </c>
      <c r="E441" s="3"/>
      <c r="F441" s="3"/>
      <c r="G441" s="159" t="str">
        <f>IFERROR(IF($C$14="IPCC AR5 (Fifth Assessment)",IF(E441="","",VLOOKUP(D441,GWP,2,FALSE)*E441),IF(E441="","",VLOOKUP(D441,GWP_2006,2,FALSE)*E441)),F_Gas16[[#This Row],[Base Year 
Estimates (kt)]])</f>
        <v/>
      </c>
      <c r="H441" s="160" t="str">
        <f>IFERROR(IF($C$14="IPCC AR5 (Fifth Assessment)",IF(F441="","",VLOOKUP(D441,GWP,2,FALSE)*F441),IF(F441="","",VLOOKUP(D441,GWP_2006,2,FALSE)*F441)),F_Gas16[[#This Row],[Current Year
Estimates (kt)]])</f>
        <v/>
      </c>
      <c r="I441" s="4"/>
      <c r="J441" s="5"/>
      <c r="K441" s="30"/>
      <c r="L441" s="247"/>
    </row>
    <row r="442" spans="1:12" x14ac:dyDescent="0.3">
      <c r="A442" s="175"/>
      <c r="B442" s="176" t="s">
        <v>97</v>
      </c>
      <c r="C442" s="177"/>
      <c r="D442" s="178"/>
      <c r="E442" s="18"/>
      <c r="F442" s="18"/>
      <c r="G442" s="179"/>
      <c r="H442" s="180"/>
      <c r="I442" s="19"/>
      <c r="J442" s="20"/>
      <c r="K442" s="31"/>
      <c r="L442" s="246"/>
    </row>
    <row r="443" spans="1:12" x14ac:dyDescent="0.3">
      <c r="A443" s="181" t="str">
        <f>IF(OR(ISBLANK(KCA_Agriculture17[[#This Row],[Base Year 
Estimates (kt)]]),ISBLANK(KCA_Agriculture17[[#This Row],[Current Year
Estimates (kt)]])),"Entry Optional","")</f>
        <v>Entry Optional</v>
      </c>
      <c r="B443" s="236"/>
      <c r="C443" s="231"/>
      <c r="D443" s="234"/>
      <c r="E443" s="3"/>
      <c r="F443" s="3"/>
      <c r="G443" s="159" t="str">
        <f>IFERROR(IF($C$14="IPCC AR5 (Fifth Assessment)",IF(E443="","",VLOOKUP(D443,GWP,2,FALSE)*E443),IF(E443="","",VLOOKUP(D443,GWP_2006,2,FALSE)*E443)),F_Gas16[[#This Row],[Base Year 
Estimates (kt)]])</f>
        <v/>
      </c>
      <c r="H443" s="160" t="str">
        <f>IFERROR(IF($C$14="IPCC AR5 (Fifth Assessment)",IF(F443="","",VLOOKUP(D443,GWP,2,FALSE)*F443),IF(F443="","",VLOOKUP(D443,GWP_2006,2,FALSE)*F443)),F_Gas16[[#This Row],[Current Year
Estimates (kt)]])</f>
        <v/>
      </c>
      <c r="I443" s="4"/>
      <c r="J443" s="5"/>
      <c r="K443" s="30"/>
      <c r="L443" s="247"/>
    </row>
    <row r="444" spans="1:12" x14ac:dyDescent="0.3">
      <c r="A444" s="181" t="str">
        <f>IF(OR(ISBLANK(KCA_Agriculture17[[#This Row],[Base Year 
Estimates (kt)]]),ISBLANK(KCA_Agriculture17[[#This Row],[Current Year
Estimates (kt)]])),"Entry Optional","")</f>
        <v>Entry Optional</v>
      </c>
      <c r="B444" s="236"/>
      <c r="C444" s="231"/>
      <c r="D444" s="234"/>
      <c r="E444" s="3"/>
      <c r="F444" s="3"/>
      <c r="G444" s="159" t="str">
        <f>IFERROR(IF($C$14="IPCC AR5 (Fifth Assessment)",IF(E444="","",VLOOKUP(D444,GWP,2,FALSE)*E444),IF(E444="","",VLOOKUP(D444,GWP_2006,2,FALSE)*E444)),F_Gas16[[#This Row],[Base Year 
Estimates (kt)]])</f>
        <v/>
      </c>
      <c r="H444" s="160" t="str">
        <f>IFERROR(IF($C$14="IPCC AR5 (Fifth Assessment)",IF(F444="","",VLOOKUP(D444,GWP,2,FALSE)*F444),IF(F444="","",VLOOKUP(D444,GWP_2006,2,FALSE)*F444)),F_Gas16[[#This Row],[Current Year
Estimates (kt)]])</f>
        <v/>
      </c>
      <c r="I444" s="4"/>
      <c r="J444" s="5"/>
      <c r="K444" s="30"/>
      <c r="L444" s="248"/>
    </row>
    <row r="445" spans="1:12" x14ac:dyDescent="0.3">
      <c r="A445" s="181" t="str">
        <f>IF(OR(ISBLANK(KCA_Agriculture17[[#This Row],[Base Year 
Estimates (kt)]]),ISBLANK(KCA_Agriculture17[[#This Row],[Current Year
Estimates (kt)]])),"Entry Optional","")</f>
        <v>Entry Optional</v>
      </c>
      <c r="B445" s="236"/>
      <c r="C445" s="231"/>
      <c r="D445" s="235"/>
      <c r="E445" s="3"/>
      <c r="F445" s="3"/>
      <c r="G445" s="159" t="str">
        <f>IFERROR(IF($C$14="IPCC AR5 (Fifth Assessment)",IF(E445="","",VLOOKUP(D445,GWP,2,FALSE)*E445),IF(E445="","",VLOOKUP(D445,GWP_2006,2,FALSE)*E445)),F_Gas16[[#This Row],[Base Year 
Estimates (kt)]])</f>
        <v/>
      </c>
      <c r="H445" s="160" t="str">
        <f>IFERROR(IF($C$14="IPCC AR5 (Fifth Assessment)",IF(F445="","",VLOOKUP(D445,GWP,2,FALSE)*F445),IF(F445="","",VLOOKUP(D445,GWP_2006,2,FALSE)*F445)),F_Gas16[[#This Row],[Current Year
Estimates (kt)]])</f>
        <v/>
      </c>
      <c r="I445" s="4"/>
      <c r="J445" s="5"/>
      <c r="K445" s="30"/>
      <c r="L445" s="247"/>
    </row>
    <row r="446" spans="1:12" x14ac:dyDescent="0.3">
      <c r="A446" s="181" t="str">
        <f>IF(OR(ISBLANK(KCA_Agriculture17[[#This Row],[Base Year 
Estimates (kt)]]),ISBLANK(KCA_Agriculture17[[#This Row],[Current Year
Estimates (kt)]])),"Entry Optional","")</f>
        <v>Entry Optional</v>
      </c>
      <c r="B446" s="236"/>
      <c r="C446" s="231"/>
      <c r="D446" s="234"/>
      <c r="E446" s="3"/>
      <c r="F446" s="3"/>
      <c r="G446" s="159" t="str">
        <f>IFERROR(IF($C$14="IPCC AR5 (Fifth Assessment)",IF(E446="","",VLOOKUP(D446,GWP,2,FALSE)*E446),IF(E446="","",VLOOKUP(D446,GWP_2006,2,FALSE)*E446)),F_Gas16[[#This Row],[Base Year 
Estimates (kt)]])</f>
        <v/>
      </c>
      <c r="H446" s="160" t="str">
        <f>IFERROR(IF($C$14="IPCC AR5 (Fifth Assessment)",IF(F446="","",VLOOKUP(D446,GWP,2,FALSE)*F446),IF(F446="","",VLOOKUP(D446,GWP_2006,2,FALSE)*F446)),F_Gas16[[#This Row],[Current Year
Estimates (kt)]])</f>
        <v/>
      </c>
      <c r="I446" s="4"/>
      <c r="J446" s="5"/>
      <c r="K446" s="30"/>
      <c r="L446" s="248"/>
    </row>
    <row r="447" spans="1:12" x14ac:dyDescent="0.3">
      <c r="A447" s="181" t="str">
        <f>IF(OR(ISBLANK(KCA_Agriculture17[[#This Row],[Base Year 
Estimates (kt)]]),ISBLANK(KCA_Agriculture17[[#This Row],[Current Year
Estimates (kt)]])),"Entry Optional","")</f>
        <v>Entry Optional</v>
      </c>
      <c r="B447" s="236"/>
      <c r="C447" s="231"/>
      <c r="D447" s="234"/>
      <c r="E447" s="3"/>
      <c r="F447" s="3"/>
      <c r="G447" s="159" t="str">
        <f>IFERROR(IF($C$14="IPCC AR5 (Fifth Assessment)",IF(E447="","",VLOOKUP(D447,GWP,2,FALSE)*E447),IF(E447="","",VLOOKUP(D447,GWP_2006,2,FALSE)*E447)),F_Gas16[[#This Row],[Base Year 
Estimates (kt)]])</f>
        <v/>
      </c>
      <c r="H447" s="160" t="str">
        <f>IFERROR(IF($C$14="IPCC AR5 (Fifth Assessment)",IF(F447="","",VLOOKUP(D447,GWP,2,FALSE)*F447),IF(F447="","",VLOOKUP(D447,GWP_2006,2,FALSE)*F447)),F_Gas16[[#This Row],[Current Year
Estimates (kt)]])</f>
        <v/>
      </c>
      <c r="I447" s="4"/>
      <c r="J447" s="5"/>
      <c r="K447" s="30"/>
      <c r="L447" s="247"/>
    </row>
    <row r="448" spans="1:12" x14ac:dyDescent="0.3">
      <c r="A448" s="181" t="str">
        <f>IF(OR(ISBLANK(KCA_Agriculture17[[#This Row],[Base Year 
Estimates (kt)]]),ISBLANK(KCA_Agriculture17[[#This Row],[Current Year
Estimates (kt)]])),"Entry Optional","")</f>
        <v>Entry Optional</v>
      </c>
      <c r="B448" s="236"/>
      <c r="C448" s="231"/>
      <c r="D448" s="234"/>
      <c r="E448" s="3"/>
      <c r="F448" s="3"/>
      <c r="G448" s="159" t="str">
        <f>IFERROR(IF($C$14="IPCC AR5 (Fifth Assessment)",IF(E448="","",VLOOKUP(D448,GWP,2,FALSE)*E448),IF(E448="","",VLOOKUP(D448,GWP_2006,2,FALSE)*E448)),F_Gas16[[#This Row],[Base Year 
Estimates (kt)]])</f>
        <v/>
      </c>
      <c r="H448" s="160" t="str">
        <f>IFERROR(IF($C$14="IPCC AR5 (Fifth Assessment)",IF(F448="","",VLOOKUP(D448,GWP,2,FALSE)*F448),IF(F448="","",VLOOKUP(D448,GWP_2006,2,FALSE)*F448)),F_Gas16[[#This Row],[Current Year
Estimates (kt)]])</f>
        <v/>
      </c>
      <c r="I448" s="4"/>
      <c r="J448" s="5"/>
      <c r="K448" s="30"/>
      <c r="L448" s="248"/>
    </row>
    <row r="449" spans="1:12" x14ac:dyDescent="0.3">
      <c r="A449" s="181" t="str">
        <f>IF(OR(ISBLANK(KCA_Agriculture17[[#This Row],[Base Year 
Estimates (kt)]]),ISBLANK(KCA_Agriculture17[[#This Row],[Current Year
Estimates (kt)]])),"Entry Optional","")</f>
        <v>Entry Optional</v>
      </c>
      <c r="B449" s="236"/>
      <c r="C449" s="231"/>
      <c r="D449" s="234"/>
      <c r="E449" s="3"/>
      <c r="F449" s="3"/>
      <c r="G449" s="159" t="str">
        <f>IFERROR(IF($C$14="IPCC AR5 (Fifth Assessment)",IF(E449="","",VLOOKUP(D449,GWP,2,FALSE)*E449),IF(E449="","",VLOOKUP(D449,GWP_2006,2,FALSE)*E449)),F_Gas16[[#This Row],[Base Year 
Estimates (kt)]])</f>
        <v/>
      </c>
      <c r="H449" s="160" t="str">
        <f>IFERROR(IF($C$14="IPCC AR5 (Fifth Assessment)",IF(F449="","",VLOOKUP(D449,GWP,2,FALSE)*F449),IF(F449="","",VLOOKUP(D449,GWP_2006,2,FALSE)*F449)),F_Gas16[[#This Row],[Current Year
Estimates (kt)]])</f>
        <v/>
      </c>
      <c r="I449" s="4"/>
      <c r="J449" s="5"/>
      <c r="K449" s="30"/>
      <c r="L449" s="247"/>
    </row>
    <row r="450" spans="1:12" x14ac:dyDescent="0.3">
      <c r="A450" s="181" t="str">
        <f>IF(OR(ISBLANK(KCA_Agriculture17[[#This Row],[Base Year 
Estimates (kt)]]),ISBLANK(KCA_Agriculture17[[#This Row],[Current Year
Estimates (kt)]])),"Entry Optional","")</f>
        <v>Entry Optional</v>
      </c>
      <c r="B450" s="236"/>
      <c r="C450" s="231"/>
      <c r="D450" s="234"/>
      <c r="E450" s="3"/>
      <c r="F450" s="3"/>
      <c r="G450" s="159" t="str">
        <f>IFERROR(IF($C$14="IPCC AR5 (Fifth Assessment)",IF(E450="","",VLOOKUP(D450,GWP,2,FALSE)*E450),IF(E450="","",VLOOKUP(D450,GWP_2006,2,FALSE)*E450)),F_Gas16[[#This Row],[Base Year 
Estimates (kt)]])</f>
        <v/>
      </c>
      <c r="H450" s="160" t="str">
        <f>IFERROR(IF($C$14="IPCC AR5 (Fifth Assessment)",IF(F450="","",VLOOKUP(D450,GWP,2,FALSE)*F450),IF(F450="","",VLOOKUP(D450,GWP_2006,2,FALSE)*F450)),F_Gas16[[#This Row],[Current Year
Estimates (kt)]])</f>
        <v/>
      </c>
      <c r="I450" s="4"/>
      <c r="J450" s="5"/>
      <c r="K450" s="30"/>
      <c r="L450" s="248"/>
    </row>
    <row r="451" spans="1:12" x14ac:dyDescent="0.3">
      <c r="A451" s="181" t="str">
        <f>IF(OR(ISBLANK(KCA_Agriculture17[[#This Row],[Base Year 
Estimates (kt)]]),ISBLANK(KCA_Agriculture17[[#This Row],[Current Year
Estimates (kt)]])),"Entry Optional","")</f>
        <v>Entry Optional</v>
      </c>
      <c r="B451" s="236"/>
      <c r="C451" s="231"/>
      <c r="D451" s="234"/>
      <c r="E451" s="3"/>
      <c r="F451" s="3"/>
      <c r="G451" s="159" t="str">
        <f>IFERROR(IF($C$14="IPCC AR5 (Fifth Assessment)",IF(E451="","",VLOOKUP(D451,GWP,2,FALSE)*E451),IF(E451="","",VLOOKUP(D451,GWP_2006,2,FALSE)*E451)),F_Gas16[[#This Row],[Base Year 
Estimates (kt)]])</f>
        <v/>
      </c>
      <c r="H451" s="160" t="str">
        <f>IFERROR(IF($C$14="IPCC AR5 (Fifth Assessment)",IF(F451="","",VLOOKUP(D451,GWP,2,FALSE)*F451),IF(F451="","",VLOOKUP(D451,GWP_2006,2,FALSE)*F451)),F_Gas16[[#This Row],[Current Year
Estimates (kt)]])</f>
        <v/>
      </c>
      <c r="I451" s="4"/>
      <c r="J451" s="5"/>
      <c r="K451" s="30"/>
      <c r="L451" s="247"/>
    </row>
    <row r="452" spans="1:12" x14ac:dyDescent="0.3">
      <c r="A452" s="181" t="str">
        <f>IF(OR(ISBLANK(KCA_Agriculture17[[#This Row],[Base Year 
Estimates (kt)]]),ISBLANK(KCA_Agriculture17[[#This Row],[Current Year
Estimates (kt)]])),"Entry Optional","")</f>
        <v>Entry Optional</v>
      </c>
      <c r="B452" s="236"/>
      <c r="C452" s="231"/>
      <c r="D452" s="234"/>
      <c r="E452" s="3"/>
      <c r="F452" s="3"/>
      <c r="G452" s="159" t="str">
        <f>IFERROR(IF($C$14="IPCC AR5 (Fifth Assessment)",IF(E452="","",VLOOKUP(D452,GWP,2,FALSE)*E452),IF(E452="","",VLOOKUP(D452,GWP_2006,2,FALSE)*E452)),F_Gas16[[#This Row],[Base Year 
Estimates (kt)]])</f>
        <v/>
      </c>
      <c r="H452" s="160" t="str">
        <f>IFERROR(IF($C$14="IPCC AR5 (Fifth Assessment)",IF(F452="","",VLOOKUP(D452,GWP,2,FALSE)*F452),IF(F452="","",VLOOKUP(D452,GWP_2006,2,FALSE)*F452)),F_Gas16[[#This Row],[Current Year
Estimates (kt)]])</f>
        <v/>
      </c>
      <c r="I452" s="4"/>
      <c r="J452" s="5"/>
      <c r="K452" s="30"/>
      <c r="L452" s="248"/>
    </row>
    <row r="453" spans="1:12" x14ac:dyDescent="0.3">
      <c r="A453" s="181" t="str">
        <f>IF(OR(ISBLANK(KCA_Agriculture17[[#This Row],[Base Year 
Estimates (kt)]]),ISBLANK(KCA_Agriculture17[[#This Row],[Current Year
Estimates (kt)]])),"Entry Optional","")</f>
        <v>Entry Optional</v>
      </c>
      <c r="B453" s="236"/>
      <c r="C453" s="231"/>
      <c r="D453" s="234"/>
      <c r="E453" s="3"/>
      <c r="F453" s="3"/>
      <c r="G453" s="159" t="str">
        <f>IFERROR(IF($C$14="IPCC AR5 (Fifth Assessment)",IF(E453="","",VLOOKUP(D453,GWP,2,FALSE)*E453),IF(E453="","",VLOOKUP(D453,GWP_2006,2,FALSE)*E453)),F_Gas16[[#This Row],[Base Year 
Estimates (kt)]])</f>
        <v/>
      </c>
      <c r="H453" s="160" t="str">
        <f>IFERROR(IF($C$14="IPCC AR5 (Fifth Assessment)",IF(F453="","",VLOOKUP(D453,GWP,2,FALSE)*F453),IF(F453="","",VLOOKUP(D453,GWP_2006,2,FALSE)*F453)),F_Gas16[[#This Row],[Current Year
Estimates (kt)]])</f>
        <v/>
      </c>
      <c r="I453" s="4"/>
      <c r="J453" s="5"/>
      <c r="K453" s="30"/>
      <c r="L453" s="247"/>
    </row>
    <row r="454" spans="1:12" x14ac:dyDescent="0.3">
      <c r="A454" s="181" t="str">
        <f>IF(OR(ISBLANK(KCA_Agriculture17[[#This Row],[Base Year 
Estimates (kt)]]),ISBLANK(KCA_Agriculture17[[#This Row],[Current Year
Estimates (kt)]])),"Entry Optional","")</f>
        <v>Entry Optional</v>
      </c>
      <c r="B454" s="236"/>
      <c r="C454" s="231"/>
      <c r="D454" s="234"/>
      <c r="E454" s="3"/>
      <c r="F454" s="3"/>
      <c r="G454" s="159" t="str">
        <f>IFERROR(IF($C$14="IPCC AR5 (Fifth Assessment)",IF(E454="","",VLOOKUP(D454,GWP,2,FALSE)*E454),IF(E454="","",VLOOKUP(D454,GWP_2006,2,FALSE)*E454)),F_Gas16[[#This Row],[Base Year 
Estimates (kt)]])</f>
        <v/>
      </c>
      <c r="H454" s="160" t="str">
        <f>IFERROR(IF($C$14="IPCC AR5 (Fifth Assessment)",IF(F454="","",VLOOKUP(D454,GWP,2,FALSE)*F454),IF(F454="","",VLOOKUP(D454,GWP_2006,2,FALSE)*F454)),F_Gas16[[#This Row],[Current Year
Estimates (kt)]])</f>
        <v/>
      </c>
      <c r="I454" s="4"/>
      <c r="J454" s="5"/>
      <c r="K454" s="30"/>
      <c r="L454" s="248"/>
    </row>
    <row r="455" spans="1:12" x14ac:dyDescent="0.3">
      <c r="A455" s="181" t="str">
        <f>IF(OR(ISBLANK(KCA_Agriculture17[[#This Row],[Base Year 
Estimates (kt)]]),ISBLANK(KCA_Agriculture17[[#This Row],[Current Year
Estimates (kt)]])),"Entry Optional","")</f>
        <v>Entry Optional</v>
      </c>
      <c r="B455" s="236"/>
      <c r="C455" s="231"/>
      <c r="D455" s="234"/>
      <c r="E455" s="3"/>
      <c r="F455" s="3"/>
      <c r="G455" s="159" t="str">
        <f>IFERROR(IF($C$14="IPCC AR5 (Fifth Assessment)",IF(E455="","",VLOOKUP(D455,GWP,2,FALSE)*E455),IF(E455="","",VLOOKUP(D455,GWP_2006,2,FALSE)*E455)),F_Gas16[[#This Row],[Base Year 
Estimates (kt)]])</f>
        <v/>
      </c>
      <c r="H455" s="160" t="str">
        <f>IFERROR(IF($C$14="IPCC AR5 (Fifth Assessment)",IF(F455="","",VLOOKUP(D455,GWP,2,FALSE)*F455),IF(F455="","",VLOOKUP(D455,GWP_2006,2,FALSE)*F455)),F_Gas16[[#This Row],[Current Year
Estimates (kt)]])</f>
        <v/>
      </c>
      <c r="I455" s="4"/>
      <c r="J455" s="5"/>
      <c r="K455" s="30"/>
      <c r="L455" s="247"/>
    </row>
    <row r="456" spans="1:12" x14ac:dyDescent="0.3">
      <c r="A456" s="181" t="str">
        <f>IF(OR(ISBLANK(KCA_Agriculture17[[#This Row],[Base Year 
Estimates (kt)]]),ISBLANK(KCA_Agriculture17[[#This Row],[Current Year
Estimates (kt)]])),"Entry Optional","")</f>
        <v>Entry Optional</v>
      </c>
      <c r="B456" s="236"/>
      <c r="C456" s="231"/>
      <c r="D456" s="234"/>
      <c r="E456" s="3"/>
      <c r="F456" s="3"/>
      <c r="G456" s="159" t="str">
        <f>IFERROR(IF($C$14="IPCC AR5 (Fifth Assessment)",IF(E456="","",VLOOKUP(D456,GWP,2,FALSE)*E456),IF(E456="","",VLOOKUP(D456,GWP_2006,2,FALSE)*E456)),F_Gas16[[#This Row],[Base Year 
Estimates (kt)]])</f>
        <v/>
      </c>
      <c r="H456" s="160" t="str">
        <f>IFERROR(IF($C$14="IPCC AR5 (Fifth Assessment)",IF(F456="","",VLOOKUP(D456,GWP,2,FALSE)*F456),IF(F456="","",VLOOKUP(D456,GWP_2006,2,FALSE)*F456)),F_Gas16[[#This Row],[Current Year
Estimates (kt)]])</f>
        <v/>
      </c>
      <c r="I456" s="4"/>
      <c r="J456" s="5"/>
      <c r="K456" s="30"/>
      <c r="L456" s="248"/>
    </row>
    <row r="457" spans="1:12" x14ac:dyDescent="0.3">
      <c r="A457" s="181" t="str">
        <f>IF(OR(ISBLANK(KCA_Agriculture17[[#This Row],[Base Year 
Estimates (kt)]]),ISBLANK(KCA_Agriculture17[[#This Row],[Current Year
Estimates (kt)]])),"Entry Optional","")</f>
        <v>Entry Optional</v>
      </c>
      <c r="B457" s="236"/>
      <c r="C457" s="231"/>
      <c r="D457" s="234"/>
      <c r="E457" s="3"/>
      <c r="F457" s="3"/>
      <c r="G457" s="159" t="str">
        <f>IFERROR(IF($C$14="IPCC AR5 (Fifth Assessment)",IF(E457="","",VLOOKUP(D457,GWP,2,FALSE)*E457),IF(E457="","",VLOOKUP(D457,GWP_2006,2,FALSE)*E457)),F_Gas16[[#This Row],[Base Year 
Estimates (kt)]])</f>
        <v/>
      </c>
      <c r="H457" s="160" t="str">
        <f>IFERROR(IF($C$14="IPCC AR5 (Fifth Assessment)",IF(F457="","",VLOOKUP(D457,GWP,2,FALSE)*F457),IF(F457="","",VLOOKUP(D457,GWP_2006,2,FALSE)*F457)),F_Gas16[[#This Row],[Current Year
Estimates (kt)]])</f>
        <v/>
      </c>
      <c r="I457" s="4"/>
      <c r="J457" s="5"/>
      <c r="K457" s="30"/>
      <c r="L457" s="247"/>
    </row>
    <row r="458" spans="1:12" x14ac:dyDescent="0.3">
      <c r="A458" s="181" t="str">
        <f>IF(OR(ISBLANK(KCA_Agriculture17[[#This Row],[Base Year 
Estimates (kt)]]),ISBLANK(KCA_Agriculture17[[#This Row],[Current Year
Estimates (kt)]])),"Entry Optional","")</f>
        <v>Entry Optional</v>
      </c>
      <c r="B458" s="236"/>
      <c r="C458" s="231"/>
      <c r="D458" s="234"/>
      <c r="E458" s="3"/>
      <c r="F458" s="3"/>
      <c r="G458" s="159" t="str">
        <f>IFERROR(IF($C$14="IPCC AR5 (Fifth Assessment)",IF(E458="","",VLOOKUP(D458,GWP,2,FALSE)*E458),IF(E458="","",VLOOKUP(D458,GWP_2006,2,FALSE)*E458)),F_Gas16[[#This Row],[Base Year 
Estimates (kt)]])</f>
        <v/>
      </c>
      <c r="H458" s="160" t="str">
        <f>IFERROR(IF($C$14="IPCC AR5 (Fifth Assessment)",IF(F458="","",VLOOKUP(D458,GWP,2,FALSE)*F458),IF(F458="","",VLOOKUP(D458,GWP_2006,2,FALSE)*F458)),F_Gas16[[#This Row],[Current Year
Estimates (kt)]])</f>
        <v/>
      </c>
      <c r="I458" s="4"/>
      <c r="J458" s="5"/>
      <c r="K458" s="30"/>
      <c r="L458" s="248"/>
    </row>
    <row r="459" spans="1:12" x14ac:dyDescent="0.3">
      <c r="A459" s="181" t="str">
        <f>IF(OR(ISBLANK(KCA_Agriculture17[[#This Row],[Base Year 
Estimates (kt)]]),ISBLANK(KCA_Agriculture17[[#This Row],[Current Year
Estimates (kt)]])),"Entry Optional","")</f>
        <v>Entry Optional</v>
      </c>
      <c r="B459" s="236"/>
      <c r="C459" s="231"/>
      <c r="D459" s="234"/>
      <c r="E459" s="3"/>
      <c r="F459" s="3"/>
      <c r="G459" s="159" t="str">
        <f>IFERROR(IF($C$14="IPCC AR5 (Fifth Assessment)",IF(E459="","",VLOOKUP(D459,GWP,2,FALSE)*E459),IF(E459="","",VLOOKUP(D459,GWP_2006,2,FALSE)*E459)),F_Gas16[[#This Row],[Base Year 
Estimates (kt)]])</f>
        <v/>
      </c>
      <c r="H459" s="160" t="str">
        <f>IFERROR(IF($C$14="IPCC AR5 (Fifth Assessment)",IF(F459="","",VLOOKUP(D459,GWP,2,FALSE)*F459),IF(F459="","",VLOOKUP(D459,GWP_2006,2,FALSE)*F459)),F_Gas16[[#This Row],[Current Year
Estimates (kt)]])</f>
        <v/>
      </c>
      <c r="I459" s="4"/>
      <c r="J459" s="5"/>
      <c r="K459" s="30"/>
      <c r="L459" s="247"/>
    </row>
    <row r="460" spans="1:12" x14ac:dyDescent="0.3">
      <c r="A460" s="181" t="str">
        <f>IF(OR(ISBLANK(KCA_Agriculture17[[#This Row],[Base Year 
Estimates (kt)]]),ISBLANK(KCA_Agriculture17[[#This Row],[Current Year
Estimates (kt)]])),"Entry Optional","")</f>
        <v>Entry Optional</v>
      </c>
      <c r="B460" s="236"/>
      <c r="C460" s="231"/>
      <c r="D460" s="234"/>
      <c r="E460" s="3"/>
      <c r="F460" s="3"/>
      <c r="G460" s="159" t="str">
        <f>IFERROR(IF($C$14="IPCC AR5 (Fifth Assessment)",IF(E460="","",VLOOKUP(D460,GWP,2,FALSE)*E460),IF(E460="","",VLOOKUP(D460,GWP_2006,2,FALSE)*E460)),F_Gas16[[#This Row],[Base Year 
Estimates (kt)]])</f>
        <v/>
      </c>
      <c r="H460" s="160" t="str">
        <f>IFERROR(IF($C$14="IPCC AR5 (Fifth Assessment)",IF(F460="","",VLOOKUP(D460,GWP,2,FALSE)*F460),IF(F460="","",VLOOKUP(D460,GWP_2006,2,FALSE)*F460)),F_Gas16[[#This Row],[Current Year
Estimates (kt)]])</f>
        <v/>
      </c>
      <c r="I460" s="4"/>
      <c r="J460" s="5"/>
      <c r="K460" s="30"/>
      <c r="L460" s="248"/>
    </row>
    <row r="461" spans="1:12" x14ac:dyDescent="0.3">
      <c r="A461" s="181" t="str">
        <f>IF(OR(ISBLANK(KCA_Agriculture17[[#This Row],[Base Year 
Estimates (kt)]]),ISBLANK(KCA_Agriculture17[[#This Row],[Current Year
Estimates (kt)]])),"Entry Optional","")</f>
        <v>Entry Optional</v>
      </c>
      <c r="B461" s="236"/>
      <c r="C461" s="231"/>
      <c r="D461" s="234"/>
      <c r="E461" s="3"/>
      <c r="F461" s="3"/>
      <c r="G461" s="159" t="str">
        <f>IFERROR(IF($C$14="IPCC AR5 (Fifth Assessment)",IF(E461="","",VLOOKUP(D461,GWP,2,FALSE)*E461),IF(E461="","",VLOOKUP(D461,GWP_2006,2,FALSE)*E461)),F_Gas16[[#This Row],[Base Year 
Estimates (kt)]])</f>
        <v/>
      </c>
      <c r="H461" s="160" t="str">
        <f>IFERROR(IF($C$14="IPCC AR5 (Fifth Assessment)",IF(F461="","",VLOOKUP(D461,GWP,2,FALSE)*F461),IF(F461="","",VLOOKUP(D461,GWP_2006,2,FALSE)*F461)),F_Gas16[[#This Row],[Current Year
Estimates (kt)]])</f>
        <v/>
      </c>
      <c r="I461" s="4"/>
      <c r="J461" s="5"/>
      <c r="K461" s="30"/>
      <c r="L461" s="247"/>
    </row>
    <row r="462" spans="1:12" x14ac:dyDescent="0.3">
      <c r="A462" s="181" t="str">
        <f>IF(OR(ISBLANK(KCA_Agriculture17[[#This Row],[Base Year 
Estimates (kt)]]),ISBLANK(KCA_Agriculture17[[#This Row],[Current Year
Estimates (kt)]])),"Entry Optional","")</f>
        <v>Entry Optional</v>
      </c>
      <c r="B462" s="236"/>
      <c r="C462" s="231"/>
      <c r="D462" s="234"/>
      <c r="E462" s="3"/>
      <c r="F462" s="3"/>
      <c r="G462" s="159" t="str">
        <f>IFERROR(IF($C$14="IPCC AR5 (Fifth Assessment)",IF(E462="","",VLOOKUP(D462,GWP,2,FALSE)*E462),IF(E462="","",VLOOKUP(D462,GWP_2006,2,FALSE)*E462)),F_Gas16[[#This Row],[Base Year 
Estimates (kt)]])</f>
        <v/>
      </c>
      <c r="H462" s="160" t="str">
        <f>IFERROR(IF($C$14="IPCC AR5 (Fifth Assessment)",IF(F462="","",VLOOKUP(D462,GWP,2,FALSE)*F462),IF(F462="","",VLOOKUP(D462,GWP_2006,2,FALSE)*F462)),F_Gas16[[#This Row],[Current Year
Estimates (kt)]])</f>
        <v/>
      </c>
      <c r="I462" s="4"/>
      <c r="J462" s="5"/>
      <c r="K462" s="30"/>
      <c r="L462" s="249"/>
    </row>
    <row r="463" spans="1:12" ht="23.4" x14ac:dyDescent="0.45">
      <c r="B463" s="185"/>
      <c r="C463" s="186"/>
      <c r="D463" s="186"/>
      <c r="E463" s="186"/>
      <c r="F463" s="186" t="s">
        <v>239</v>
      </c>
      <c r="G463" s="186"/>
      <c r="H463" s="186"/>
      <c r="I463" s="186"/>
      <c r="J463" s="186"/>
      <c r="K463" s="186"/>
      <c r="L463" s="186"/>
    </row>
    <row r="464" spans="1:12" ht="57" thickBot="1" x14ac:dyDescent="0.5">
      <c r="B464" s="152" t="s">
        <v>17</v>
      </c>
      <c r="C464" s="151" t="s">
        <v>18</v>
      </c>
      <c r="D464" s="152" t="s">
        <v>19</v>
      </c>
      <c r="E464" s="152" t="s">
        <v>20</v>
      </c>
      <c r="F464" s="152" t="s">
        <v>21</v>
      </c>
      <c r="G464" s="152" t="s">
        <v>22</v>
      </c>
      <c r="H464" s="152" t="s">
        <v>23</v>
      </c>
      <c r="I464" s="152" t="s">
        <v>24</v>
      </c>
      <c r="J464" s="152" t="s">
        <v>25</v>
      </c>
      <c r="K464" s="152" t="s">
        <v>26</v>
      </c>
      <c r="L464" s="187" t="s">
        <v>11</v>
      </c>
    </row>
    <row r="465" spans="1:12" ht="19.2" x14ac:dyDescent="0.3">
      <c r="A465" s="155" t="str">
        <f>IF(OR(KCA_LULUCF18[[#This Row],[Base Year 
Estimates (kt)]]="",KCA_LULUCF18[[#This Row],[Current Year
Estimates (kt)]]=""),"Entry Required", "")</f>
        <v>Entry Required</v>
      </c>
      <c r="B465" s="223" t="s">
        <v>240</v>
      </c>
      <c r="C465" s="157" t="s">
        <v>241</v>
      </c>
      <c r="D465" s="174" t="s">
        <v>96</v>
      </c>
      <c r="E465" s="3"/>
      <c r="F465" s="3"/>
      <c r="G465" s="159" t="str">
        <f>IFERROR(IF($C$14="IPCC AR5 (Fifth Assessment)",IF(E465="","",VLOOKUP(D465,GWP,2,FALSE)*E465),IF(E465="","",VLOOKUP(D465,GWP_2006,2,FALSE)*E465)),KCA_LULUCF18[[#This Row],[Base Year 
Estimates (kt)]])</f>
        <v/>
      </c>
      <c r="H465" s="160" t="str">
        <f>IFERROR(IF($C$14="IPCC AR5 (Fifth Assessment)",IF(F465="","",VLOOKUP(D465,GWP,2,FALSE)*F465),IF(F465="","",VLOOKUP(D465,GWP_2006,2,FALSE)*F465)),KCA_LULUCF18[[#This Row],[Current Year
Estimates (kt)]])</f>
        <v/>
      </c>
      <c r="I465" s="4"/>
      <c r="J465" s="5"/>
      <c r="K465" s="6"/>
      <c r="L465" s="247"/>
    </row>
    <row r="466" spans="1:12" ht="19.2" x14ac:dyDescent="0.3">
      <c r="A466" s="155" t="str">
        <f>IF(OR(KCA_LULUCF18[[#This Row],[Base Year 
Estimates (kt)]]="",KCA_LULUCF18[[#This Row],[Current Year
Estimates (kt)]]=""),"Entry Required", "")</f>
        <v>Entry Required</v>
      </c>
      <c r="B466" s="183" t="s">
        <v>242</v>
      </c>
      <c r="C466" s="164" t="s">
        <v>243</v>
      </c>
      <c r="D466" s="163" t="s">
        <v>33</v>
      </c>
      <c r="E466" s="3"/>
      <c r="F466" s="3"/>
      <c r="G466" s="159" t="str">
        <f>IFERROR(IF($C$14="IPCC AR5 (Fifth Assessment)",IF(E466="","",VLOOKUP(D466,GWP,2,FALSE)*E466),IF(E466="","",VLOOKUP(D466,GWP_2006,2,FALSE)*E466)),KCA_LULUCF18[[#This Row],[Base Year 
Estimates (kt)]])</f>
        <v/>
      </c>
      <c r="H466" s="160" t="str">
        <f>IFERROR(IF($C$14="IPCC AR5 (Fifth Assessment)",IF(F466="","",VLOOKUP(D466,GWP,2,FALSE)*F466),IF(F466="","",VLOOKUP(D466,GWP_2006,2,FALSE)*F466)),KCA_LULUCF18[[#This Row],[Current Year
Estimates (kt)]])</f>
        <v/>
      </c>
      <c r="I466" s="4"/>
      <c r="J466" s="5"/>
      <c r="K466" s="6"/>
      <c r="L466" s="248"/>
    </row>
    <row r="467" spans="1:12" ht="19.2" x14ac:dyDescent="0.3">
      <c r="A467" s="155" t="str">
        <f>IF(OR(ISBLANK(KCA_LULUCF18[[#This Row],[Base Year 
Estimates (kt)]]),ISBLANK(KCA_LULUCF18[[#This Row],[Current Year
Estimates (kt)]])),"Entry Required","")</f>
        <v>Entry Required</v>
      </c>
      <c r="B467" s="195" t="s">
        <v>244</v>
      </c>
      <c r="C467" s="164" t="s">
        <v>245</v>
      </c>
      <c r="D467" s="163" t="s">
        <v>33</v>
      </c>
      <c r="E467" s="3"/>
      <c r="F467" s="3"/>
      <c r="G467" s="159" t="str">
        <f>IFERROR(IF($C$14="IPCC AR5 (Fifth Assessment)",IF(E467="","",VLOOKUP(D467,GWP,2,FALSE)*E467),IF(E467="","",VLOOKUP(D467,GWP_2006,2,FALSE)*E467)),KCA_LULUCF18[[#This Row],[Base Year 
Estimates (kt)]])</f>
        <v/>
      </c>
      <c r="H467" s="160" t="str">
        <f>IFERROR(IF($C$14="IPCC AR5 (Fifth Assessment)",IF(F467="","",VLOOKUP(D467,GWP,2,FALSE)*F467),IF(F467="","",VLOOKUP(D467,GWP_2006,2,FALSE)*F467)),KCA_LULUCF18[[#This Row],[Current Year
Estimates (kt)]])</f>
        <v/>
      </c>
      <c r="I467" s="4"/>
      <c r="J467" s="5"/>
      <c r="K467" s="6"/>
      <c r="L467" s="247"/>
    </row>
    <row r="468" spans="1:12" ht="19.2" x14ac:dyDescent="0.3">
      <c r="A468" s="155" t="str">
        <f>IF(OR(ISBLANK(KCA_LULUCF18[[#This Row],[Base Year 
Estimates (kt)]]),ISBLANK(KCA_LULUCF18[[#This Row],[Current Year
Estimates (kt)]])),"Entry Required","")</f>
        <v>Entry Required</v>
      </c>
      <c r="B468" s="195" t="s">
        <v>246</v>
      </c>
      <c r="C468" s="224" t="s">
        <v>247</v>
      </c>
      <c r="D468" s="163" t="s">
        <v>33</v>
      </c>
      <c r="E468" s="3"/>
      <c r="F468" s="3"/>
      <c r="G468" s="159" t="str">
        <f>IFERROR(IF($C$14="IPCC AR5 (Fifth Assessment)",IF(E468="","",VLOOKUP(D468,GWP,2,FALSE)*E468),IF(E468="","",VLOOKUP(D468,GWP_2006,2,FALSE)*E468)),KCA_LULUCF18[[#This Row],[Base Year 
Estimates (kt)]])</f>
        <v/>
      </c>
      <c r="H468" s="160" t="str">
        <f>IFERROR(IF($C$14="IPCC AR5 (Fifth Assessment)",IF(F468="","",VLOOKUP(D468,GWP,2,FALSE)*F468),IF(F468="","",VLOOKUP(D468,GWP_2006,2,FALSE)*F468)),KCA_LULUCF18[[#This Row],[Current Year
Estimates (kt)]])</f>
        <v/>
      </c>
      <c r="I468" s="4"/>
      <c r="J468" s="5"/>
      <c r="K468" s="6"/>
      <c r="L468" s="248"/>
    </row>
    <row r="469" spans="1:12" ht="19.2" x14ac:dyDescent="0.3">
      <c r="A469" s="155" t="str">
        <f>IF(OR(ISBLANK(KCA_LULUCF18[[#This Row],[Base Year 
Estimates (kt)]]),ISBLANK(KCA_LULUCF18[[#This Row],[Current Year
Estimates (kt)]])),"Entry Required","")</f>
        <v>Entry Required</v>
      </c>
      <c r="B469" s="195" t="s">
        <v>248</v>
      </c>
      <c r="C469" s="224" t="s">
        <v>249</v>
      </c>
      <c r="D469" s="163" t="s">
        <v>33</v>
      </c>
      <c r="E469" s="3"/>
      <c r="F469" s="3"/>
      <c r="G469" s="159" t="str">
        <f>IFERROR(IF($C$14="IPCC AR5 (Fifth Assessment)",IF(E469="","",VLOOKUP(D469,GWP,2,FALSE)*E469),IF(E469="","",VLOOKUP(D469,GWP_2006,2,FALSE)*E469)),KCA_LULUCF18[[#This Row],[Base Year 
Estimates (kt)]])</f>
        <v/>
      </c>
      <c r="H469" s="160" t="str">
        <f>IFERROR(IF($C$14="IPCC AR5 (Fifth Assessment)",IF(F469="","",VLOOKUP(D469,GWP,2,FALSE)*F469),IF(F469="","",VLOOKUP(D469,GWP_2006,2,FALSE)*F469)),KCA_LULUCF18[[#This Row],[Current Year
Estimates (kt)]])</f>
        <v/>
      </c>
      <c r="I469" s="4"/>
      <c r="J469" s="5"/>
      <c r="K469" s="6"/>
      <c r="L469" s="247"/>
    </row>
    <row r="470" spans="1:12" ht="19.2" x14ac:dyDescent="0.3">
      <c r="A470" s="155" t="str">
        <f>IF(OR(ISBLANK(KCA_LULUCF18[[#This Row],[Base Year 
Estimates (kt)]]),ISBLANK(KCA_LULUCF18[[#This Row],[Current Year
Estimates (kt)]])),"Entry Required","")</f>
        <v>Entry Required</v>
      </c>
      <c r="B470" s="195" t="s">
        <v>250</v>
      </c>
      <c r="C470" s="224" t="s">
        <v>251</v>
      </c>
      <c r="D470" s="163" t="s">
        <v>33</v>
      </c>
      <c r="E470" s="3"/>
      <c r="F470" s="3"/>
      <c r="G470" s="159" t="str">
        <f>IFERROR(IF($C$14="IPCC AR5 (Fifth Assessment)",IF(E470="","",VLOOKUP(D470,GWP,2,FALSE)*E470),IF(E470="","",VLOOKUP(D470,GWP_2006,2,FALSE)*E470)),KCA_LULUCF18[[#This Row],[Base Year 
Estimates (kt)]])</f>
        <v/>
      </c>
      <c r="H470" s="160" t="str">
        <f>IFERROR(IF($C$14="IPCC AR5 (Fifth Assessment)",IF(F470="","",VLOOKUP(D470,GWP,2,FALSE)*F470),IF(F470="","",VLOOKUP(D470,GWP_2006,2,FALSE)*F470)),KCA_LULUCF18[[#This Row],[Current Year
Estimates (kt)]])</f>
        <v/>
      </c>
      <c r="I470" s="4"/>
      <c r="J470" s="5"/>
      <c r="K470" s="6"/>
      <c r="L470" s="248"/>
    </row>
    <row r="471" spans="1:12" ht="19.2" x14ac:dyDescent="0.3">
      <c r="A471" s="155" t="str">
        <f>IF(OR(ISBLANK(KCA_LULUCF18[[#This Row],[Base Year 
Estimates (kt)]]),ISBLANK(KCA_LULUCF18[[#This Row],[Current Year
Estimates (kt)]])),"Entry Required","")</f>
        <v>Entry Required</v>
      </c>
      <c r="B471" s="195" t="s">
        <v>252</v>
      </c>
      <c r="C471" s="164" t="s">
        <v>253</v>
      </c>
      <c r="D471" s="163" t="s">
        <v>33</v>
      </c>
      <c r="E471" s="3"/>
      <c r="F471" s="3"/>
      <c r="G471" s="159" t="str">
        <f>IFERROR(IF($C$14="IPCC AR5 (Fifth Assessment)",IF(E471="","",VLOOKUP(D471,GWP,2,FALSE)*E471),IF(E471="","",VLOOKUP(D471,GWP_2006,2,FALSE)*E471)),KCA_LULUCF18[[#This Row],[Base Year 
Estimates (kt)]])</f>
        <v/>
      </c>
      <c r="H471" s="160" t="str">
        <f>IFERROR(IF($C$14="IPCC AR5 (Fifth Assessment)",IF(F471="","",VLOOKUP(D471,GWP,2,FALSE)*F471),IF(F471="","",VLOOKUP(D471,GWP_2006,2,FALSE)*F471)),KCA_LULUCF18[[#This Row],[Current Year
Estimates (kt)]])</f>
        <v/>
      </c>
      <c r="I471" s="4"/>
      <c r="J471" s="5"/>
      <c r="K471" s="6"/>
      <c r="L471" s="247"/>
    </row>
    <row r="472" spans="1:12" ht="19.2" x14ac:dyDescent="0.3">
      <c r="A472" s="155" t="str">
        <f>IF(OR(KCA_LULUCF18[[#This Row],[Base Year 
Estimates (kt)]]="",KCA_LULUCF18[[#This Row],[Current Year
Estimates (kt)]]=""),"Entry Required", "")</f>
        <v>Entry Required</v>
      </c>
      <c r="B472" s="183" t="s">
        <v>254</v>
      </c>
      <c r="C472" s="164" t="s">
        <v>255</v>
      </c>
      <c r="D472" s="163" t="s">
        <v>33</v>
      </c>
      <c r="E472" s="3"/>
      <c r="F472" s="3"/>
      <c r="G472" s="159" t="str">
        <f>IFERROR(IF($C$14="IPCC AR5 (Fifth Assessment)",IF(E472="","",VLOOKUP(D472,GWP,2,FALSE)*E472),IF(E472="","",VLOOKUP(D472,GWP_2006,2,FALSE)*E472)),KCA_LULUCF18[[#This Row],[Base Year 
Estimates (kt)]])</f>
        <v/>
      </c>
      <c r="H472" s="160" t="str">
        <f>IFERROR(IF($C$14="IPCC AR5 (Fifth Assessment)",IF(F472="","",VLOOKUP(D472,GWP,2,FALSE)*F472),IF(F472="","",VLOOKUP(D472,GWP_2006,2,FALSE)*F472)),KCA_LULUCF18[[#This Row],[Current Year
Estimates (kt)]])</f>
        <v/>
      </c>
      <c r="I472" s="4"/>
      <c r="J472" s="5"/>
      <c r="K472" s="6"/>
      <c r="L472" s="248"/>
    </row>
    <row r="473" spans="1:12" ht="31.2" x14ac:dyDescent="0.3">
      <c r="A473" s="155" t="str">
        <f>IF(OR(ISBLANK(KCA_LULUCF18[[#This Row],[Base Year 
Estimates (kt)]]),ISBLANK(KCA_LULUCF18[[#This Row],[Current Year
Estimates (kt)]])),"Entry Required","")</f>
        <v>Entry Required</v>
      </c>
      <c r="B473" s="195" t="s">
        <v>256</v>
      </c>
      <c r="C473" s="164" t="s">
        <v>257</v>
      </c>
      <c r="D473" s="163" t="s">
        <v>33</v>
      </c>
      <c r="E473" s="3"/>
      <c r="F473" s="3"/>
      <c r="G473" s="159" t="str">
        <f>IFERROR(IF($C$14="IPCC AR5 (Fifth Assessment)",IF(E473="","",VLOOKUP(D473,GWP,2,FALSE)*E473),IF(E473="","",VLOOKUP(D473,GWP_2006,2,FALSE)*E473)),KCA_LULUCF18[[#This Row],[Base Year 
Estimates (kt)]])</f>
        <v/>
      </c>
      <c r="H473" s="160" t="str">
        <f>IFERROR(IF($C$14="IPCC AR5 (Fifth Assessment)",IF(F473="","",VLOOKUP(D473,GWP,2,FALSE)*F473),IF(F473="","",VLOOKUP(D473,GWP_2006,2,FALSE)*F473)),KCA_LULUCF18[[#This Row],[Current Year
Estimates (kt)]])</f>
        <v/>
      </c>
      <c r="I473" s="4"/>
      <c r="J473" s="5"/>
      <c r="K473" s="6"/>
      <c r="L473" s="247"/>
    </row>
    <row r="474" spans="1:12" ht="31.2" x14ac:dyDescent="0.3">
      <c r="A474" s="155" t="str">
        <f>IF(OR(ISBLANK(KCA_LULUCF18[[#This Row],[Base Year 
Estimates (kt)]]),ISBLANK(KCA_LULUCF18[[#This Row],[Current Year
Estimates (kt)]])),"Entry Required","")</f>
        <v>Entry Required</v>
      </c>
      <c r="B474" s="195" t="s">
        <v>258</v>
      </c>
      <c r="C474" s="164" t="s">
        <v>259</v>
      </c>
      <c r="D474" s="163" t="s">
        <v>33</v>
      </c>
      <c r="E474" s="3"/>
      <c r="F474" s="3"/>
      <c r="G474" s="159" t="str">
        <f>IFERROR(IF($C$14="IPCC AR5 (Fifth Assessment)",IF(E474="","",VLOOKUP(D474,GWP,2,FALSE)*E474),IF(E474="","",VLOOKUP(D474,GWP_2006,2,FALSE)*E474)),KCA_LULUCF18[[#This Row],[Base Year 
Estimates (kt)]])</f>
        <v/>
      </c>
      <c r="H474" s="160" t="str">
        <f>IFERROR(IF($C$14="IPCC AR5 (Fifth Assessment)",IF(F474="","",VLOOKUP(D474,GWP,2,FALSE)*F474),IF(F474="","",VLOOKUP(D474,GWP_2006,2,FALSE)*F474)),KCA_LULUCF18[[#This Row],[Current Year
Estimates (kt)]])</f>
        <v/>
      </c>
      <c r="I474" s="4"/>
      <c r="J474" s="5"/>
      <c r="K474" s="6"/>
      <c r="L474" s="248"/>
    </row>
    <row r="475" spans="1:12" ht="31.2" x14ac:dyDescent="0.3">
      <c r="A475" s="155" t="str">
        <f>IF(OR(ISBLANK(KCA_LULUCF18[[#This Row],[Base Year 
Estimates (kt)]]),ISBLANK(KCA_LULUCF18[[#This Row],[Current Year
Estimates (kt)]])),"Entry Required","")</f>
        <v>Entry Required</v>
      </c>
      <c r="B475" s="195" t="s">
        <v>260</v>
      </c>
      <c r="C475" s="164" t="s">
        <v>261</v>
      </c>
      <c r="D475" s="163" t="s">
        <v>33</v>
      </c>
      <c r="E475" s="3"/>
      <c r="F475" s="3"/>
      <c r="G475" s="159" t="str">
        <f>IFERROR(IF($C$14="IPCC AR5 (Fifth Assessment)",IF(E475="","",VLOOKUP(D475,GWP,2,FALSE)*E475),IF(E475="","",VLOOKUP(D475,GWP_2006,2,FALSE)*E475)),KCA_LULUCF18[[#This Row],[Base Year 
Estimates (kt)]])</f>
        <v/>
      </c>
      <c r="H475" s="160" t="str">
        <f>IFERROR(IF($C$14="IPCC AR5 (Fifth Assessment)",IF(F475="","",VLOOKUP(D475,GWP,2,FALSE)*F475),IF(F475="","",VLOOKUP(D475,GWP_2006,2,FALSE)*F475)),KCA_LULUCF18[[#This Row],[Current Year
Estimates (kt)]])</f>
        <v/>
      </c>
      <c r="I475" s="4"/>
      <c r="J475" s="5"/>
      <c r="K475" s="6"/>
      <c r="L475" s="247"/>
    </row>
    <row r="476" spans="1:12" ht="31.2" x14ac:dyDescent="0.3">
      <c r="A476" s="155" t="str">
        <f>IF(OR(ISBLANK(KCA_LULUCF18[[#This Row],[Base Year 
Estimates (kt)]]),ISBLANK(KCA_LULUCF18[[#This Row],[Current Year
Estimates (kt)]])),"Entry Required","")</f>
        <v>Entry Required</v>
      </c>
      <c r="B476" s="195" t="s">
        <v>262</v>
      </c>
      <c r="C476" s="164" t="s">
        <v>263</v>
      </c>
      <c r="D476" s="163" t="s">
        <v>33</v>
      </c>
      <c r="E476" s="3"/>
      <c r="F476" s="3"/>
      <c r="G476" s="159" t="str">
        <f>IFERROR(IF($C$14="IPCC AR5 (Fifth Assessment)",IF(E476="","",VLOOKUP(D476,GWP,2,FALSE)*E476),IF(E476="","",VLOOKUP(D476,GWP_2006,2,FALSE)*E476)),KCA_LULUCF18[[#This Row],[Base Year 
Estimates (kt)]])</f>
        <v/>
      </c>
      <c r="H476" s="160" t="str">
        <f>IFERROR(IF($C$14="IPCC AR5 (Fifth Assessment)",IF(F476="","",VLOOKUP(D476,GWP,2,FALSE)*F476),IF(F476="","",VLOOKUP(D476,GWP_2006,2,FALSE)*F476)),KCA_LULUCF18[[#This Row],[Current Year
Estimates (kt)]])</f>
        <v/>
      </c>
      <c r="I476" s="4"/>
      <c r="J476" s="5"/>
      <c r="K476" s="6"/>
      <c r="L476" s="248"/>
    </row>
    <row r="477" spans="1:12" ht="31.2" x14ac:dyDescent="0.3">
      <c r="A477" s="155" t="str">
        <f>IF(OR(ISBLANK(KCA_LULUCF18[[#This Row],[Base Year 
Estimates (kt)]]),ISBLANK(KCA_LULUCF18[[#This Row],[Current Year
Estimates (kt)]])),"Entry Required","")</f>
        <v>Entry Required</v>
      </c>
      <c r="B477" s="195" t="s">
        <v>264</v>
      </c>
      <c r="C477" s="164" t="s">
        <v>265</v>
      </c>
      <c r="D477" s="163" t="s">
        <v>33</v>
      </c>
      <c r="E477" s="3"/>
      <c r="F477" s="3"/>
      <c r="G477" s="159" t="str">
        <f>IFERROR(IF($C$14="IPCC AR5 (Fifth Assessment)",IF(E477="","",VLOOKUP(D477,GWP,2,FALSE)*E477),IF(E477="","",VLOOKUP(D477,GWP_2006,2,FALSE)*E477)),KCA_LULUCF18[[#This Row],[Base Year 
Estimates (kt)]])</f>
        <v/>
      </c>
      <c r="H477" s="160" t="str">
        <f>IFERROR(IF($C$14="IPCC AR5 (Fifth Assessment)",IF(F477="","",VLOOKUP(D477,GWP,2,FALSE)*F477),IF(F477="","",VLOOKUP(D477,GWP_2006,2,FALSE)*F477)),KCA_LULUCF18[[#This Row],[Current Year
Estimates (kt)]])</f>
        <v/>
      </c>
      <c r="I477" s="4"/>
      <c r="J477" s="5"/>
      <c r="K477" s="6"/>
      <c r="L477" s="247"/>
    </row>
    <row r="478" spans="1:12" ht="19.2" x14ac:dyDescent="0.3">
      <c r="A478" s="155" t="str">
        <f>IF(OR(KCA_LULUCF18[[#This Row],[Base Year 
Estimates (kt)]]="",KCA_LULUCF18[[#This Row],[Current Year
Estimates (kt)]]=""),"Entry Required", "")</f>
        <v>Entry Required</v>
      </c>
      <c r="B478" s="172" t="s">
        <v>266</v>
      </c>
      <c r="C478" s="191" t="s">
        <v>267</v>
      </c>
      <c r="D478" s="174" t="s">
        <v>96</v>
      </c>
      <c r="E478" s="3"/>
      <c r="F478" s="3"/>
      <c r="G478" s="159" t="str">
        <f>IFERROR(IF($C$14="IPCC AR5 (Fifth Assessment)",IF(E478="","",VLOOKUP(D478,GWP,2,FALSE)*E478),IF(E478="","",VLOOKUP(D478,GWP_2006,2,FALSE)*E478)),KCA_LULUCF18[[#This Row],[Base Year 
Estimates (kt)]])</f>
        <v/>
      </c>
      <c r="H478" s="160" t="str">
        <f>IFERROR(IF($C$14="IPCC AR5 (Fifth Assessment)",IF(F478="","",VLOOKUP(D478,GWP,2,FALSE)*F478),IF(F478="","",VLOOKUP(D478,GWP_2006,2,FALSE)*F478)),KCA_LULUCF18[[#This Row],[Current Year
Estimates (kt)]])</f>
        <v/>
      </c>
      <c r="I478" s="4"/>
      <c r="J478" s="5"/>
      <c r="K478" s="6"/>
      <c r="L478" s="248"/>
    </row>
    <row r="479" spans="1:12" ht="19.2" x14ac:dyDescent="0.3">
      <c r="A479" s="155" t="str">
        <f>IF(OR(KCA_LULUCF18[[#This Row],[Base Year 
Estimates (kt)]]="",KCA_LULUCF18[[#This Row],[Current Year
Estimates (kt)]]=""),"Entry Required", "")</f>
        <v>Entry Required</v>
      </c>
      <c r="B479" s="183" t="s">
        <v>268</v>
      </c>
      <c r="C479" s="164" t="s">
        <v>269</v>
      </c>
      <c r="D479" s="163" t="s">
        <v>33</v>
      </c>
      <c r="E479" s="3"/>
      <c r="F479" s="3"/>
      <c r="G479" s="159" t="str">
        <f>IFERROR(IF($C$14="IPCC AR5 (Fifth Assessment)",IF(E479="","",VLOOKUP(D479,GWP,2,FALSE)*E479),IF(E479="","",VLOOKUP(D479,GWP_2006,2,FALSE)*E479)),KCA_LULUCF18[[#This Row],[Base Year 
Estimates (kt)]])</f>
        <v/>
      </c>
      <c r="H479" s="160" t="str">
        <f>IFERROR(IF($C$14="IPCC AR5 (Fifth Assessment)",IF(F479="","",VLOOKUP(D479,GWP,2,FALSE)*F479),IF(F479="","",VLOOKUP(D479,GWP_2006,2,FALSE)*F479)),KCA_LULUCF18[[#This Row],[Current Year
Estimates (kt)]])</f>
        <v/>
      </c>
      <c r="I479" s="4"/>
      <c r="J479" s="5"/>
      <c r="K479" s="6"/>
      <c r="L479" s="247"/>
    </row>
    <row r="480" spans="1:12" ht="19.2" x14ac:dyDescent="0.3">
      <c r="A480" s="155" t="str">
        <f>IF(OR(ISBLANK(KCA_LULUCF18[[#This Row],[Base Year 
Estimates (kt)]]),ISBLANK(KCA_LULUCF18[[#This Row],[Current Year
Estimates (kt)]])),"Entry Required","")</f>
        <v>Entry Required</v>
      </c>
      <c r="B480" s="195" t="s">
        <v>270</v>
      </c>
      <c r="C480" s="224" t="s">
        <v>271</v>
      </c>
      <c r="D480" s="163" t="s">
        <v>33</v>
      </c>
      <c r="E480" s="3"/>
      <c r="F480" s="3"/>
      <c r="G480" s="159" t="str">
        <f>IFERROR(IF($C$14="IPCC AR5 (Fifth Assessment)",IF(E480="","",VLOOKUP(D480,GWP,2,FALSE)*E480),IF(E480="","",VLOOKUP(D480,GWP_2006,2,FALSE)*E480)),KCA_LULUCF18[[#This Row],[Base Year 
Estimates (kt)]])</f>
        <v/>
      </c>
      <c r="H480" s="160" t="str">
        <f>IFERROR(IF($C$14="IPCC AR5 (Fifth Assessment)",IF(F480="","",VLOOKUP(D480,GWP,2,FALSE)*F480),IF(F480="","",VLOOKUP(D480,GWP_2006,2,FALSE)*F480)),KCA_LULUCF18[[#This Row],[Current Year
Estimates (kt)]])</f>
        <v/>
      </c>
      <c r="I480" s="4"/>
      <c r="J480" s="5"/>
      <c r="K480" s="6"/>
      <c r="L480" s="248"/>
    </row>
    <row r="481" spans="1:12" ht="19.2" x14ac:dyDescent="0.3">
      <c r="A481" s="155" t="str">
        <f>IF(OR(ISBLANK(KCA_LULUCF18[[#This Row],[Base Year 
Estimates (kt)]]),ISBLANK(KCA_LULUCF18[[#This Row],[Current Year
Estimates (kt)]])),"Entry Required","")</f>
        <v>Entry Required</v>
      </c>
      <c r="B481" s="195" t="s">
        <v>272</v>
      </c>
      <c r="C481" s="224" t="s">
        <v>273</v>
      </c>
      <c r="D481" s="163" t="s">
        <v>33</v>
      </c>
      <c r="E481" s="3"/>
      <c r="F481" s="3"/>
      <c r="G481" s="159" t="str">
        <f>IFERROR(IF($C$14="IPCC AR5 (Fifth Assessment)",IF(E481="","",VLOOKUP(D481,GWP,2,FALSE)*E481),IF(E481="","",VLOOKUP(D481,GWP_2006,2,FALSE)*E481)),KCA_LULUCF18[[#This Row],[Base Year 
Estimates (kt)]])</f>
        <v/>
      </c>
      <c r="H481" s="160" t="str">
        <f>IFERROR(IF($C$14="IPCC AR5 (Fifth Assessment)",IF(F481="","",VLOOKUP(D481,GWP,2,FALSE)*F481),IF(F481="","",VLOOKUP(D481,GWP_2006,2,FALSE)*F481)),KCA_LULUCF18[[#This Row],[Current Year
Estimates (kt)]])</f>
        <v/>
      </c>
      <c r="I481" s="4"/>
      <c r="J481" s="5"/>
      <c r="K481" s="6"/>
      <c r="L481" s="247"/>
    </row>
    <row r="482" spans="1:12" ht="19.2" x14ac:dyDescent="0.3">
      <c r="A482" s="155" t="str">
        <f>IF(OR(ISBLANK(KCA_LULUCF18[[#This Row],[Base Year 
Estimates (kt)]]),ISBLANK(KCA_LULUCF18[[#This Row],[Current Year
Estimates (kt)]])),"Entry Required","")</f>
        <v>Entry Required</v>
      </c>
      <c r="B482" s="195" t="s">
        <v>274</v>
      </c>
      <c r="C482" s="224" t="s">
        <v>275</v>
      </c>
      <c r="D482" s="163" t="s">
        <v>33</v>
      </c>
      <c r="E482" s="3"/>
      <c r="F482" s="3"/>
      <c r="G482" s="159" t="str">
        <f>IFERROR(IF($C$14="IPCC AR5 (Fifth Assessment)",IF(E482="","",VLOOKUP(D482,GWP,2,FALSE)*E482),IF(E482="","",VLOOKUP(D482,GWP_2006,2,FALSE)*E482)),KCA_LULUCF18[[#This Row],[Base Year 
Estimates (kt)]])</f>
        <v/>
      </c>
      <c r="H482" s="160" t="str">
        <f>IFERROR(IF($C$14="IPCC AR5 (Fifth Assessment)",IF(F482="","",VLOOKUP(D482,GWP,2,FALSE)*F482),IF(F482="","",VLOOKUP(D482,GWP_2006,2,FALSE)*F482)),KCA_LULUCF18[[#This Row],[Current Year
Estimates (kt)]])</f>
        <v/>
      </c>
      <c r="I482" s="4"/>
      <c r="J482" s="5"/>
      <c r="K482" s="6"/>
      <c r="L482" s="248"/>
    </row>
    <row r="483" spans="1:12" ht="19.2" x14ac:dyDescent="0.3">
      <c r="A483" s="155" t="str">
        <f>IF(OR(ISBLANK(KCA_LULUCF18[[#This Row],[Base Year 
Estimates (kt)]]),ISBLANK(KCA_LULUCF18[[#This Row],[Current Year
Estimates (kt)]])),"Entry Required","")</f>
        <v>Entry Required</v>
      </c>
      <c r="B483" s="195" t="s">
        <v>276</v>
      </c>
      <c r="C483" s="224" t="s">
        <v>277</v>
      </c>
      <c r="D483" s="163" t="s">
        <v>33</v>
      </c>
      <c r="E483" s="3"/>
      <c r="F483" s="3"/>
      <c r="G483" s="159" t="str">
        <f>IFERROR(IF($C$14="IPCC AR5 (Fifth Assessment)",IF(E483="","",VLOOKUP(D483,GWP,2,FALSE)*E483),IF(E483="","",VLOOKUP(D483,GWP_2006,2,FALSE)*E483)),KCA_LULUCF18[[#This Row],[Base Year 
Estimates (kt)]])</f>
        <v/>
      </c>
      <c r="H483" s="160" t="str">
        <f>IFERROR(IF($C$14="IPCC AR5 (Fifth Assessment)",IF(F483="","",VLOOKUP(D483,GWP,2,FALSE)*F483),IF(F483="","",VLOOKUP(D483,GWP_2006,2,FALSE)*F483)),KCA_LULUCF18[[#This Row],[Current Year
Estimates (kt)]])</f>
        <v/>
      </c>
      <c r="I483" s="4"/>
      <c r="J483" s="5"/>
      <c r="K483" s="6"/>
      <c r="L483" s="247"/>
    </row>
    <row r="484" spans="1:12" ht="19.2" x14ac:dyDescent="0.3">
      <c r="A484" s="155" t="str">
        <f>IF(OR(ISBLANK(KCA_LULUCF18[[#This Row],[Base Year 
Estimates (kt)]]),ISBLANK(KCA_LULUCF18[[#This Row],[Current Year
Estimates (kt)]])),"Entry Required","")</f>
        <v>Entry Required</v>
      </c>
      <c r="B484" s="195" t="s">
        <v>278</v>
      </c>
      <c r="C484" s="224" t="s">
        <v>279</v>
      </c>
      <c r="D484" s="163" t="s">
        <v>33</v>
      </c>
      <c r="E484" s="3"/>
      <c r="F484" s="3"/>
      <c r="G484" s="159" t="str">
        <f>IFERROR(IF($C$14="IPCC AR5 (Fifth Assessment)",IF(E484="","",VLOOKUP(D484,GWP,2,FALSE)*E484),IF(E484="","",VLOOKUP(D484,GWP_2006,2,FALSE)*E484)),KCA_LULUCF18[[#This Row],[Base Year 
Estimates (kt)]])</f>
        <v/>
      </c>
      <c r="H484" s="160" t="str">
        <f>IFERROR(IF($C$14="IPCC AR5 (Fifth Assessment)",IF(F484="","",VLOOKUP(D484,GWP,2,FALSE)*F484),IF(F484="","",VLOOKUP(D484,GWP_2006,2,FALSE)*F484)),KCA_LULUCF18[[#This Row],[Current Year
Estimates (kt)]])</f>
        <v/>
      </c>
      <c r="I484" s="4"/>
      <c r="J484" s="5"/>
      <c r="K484" s="6"/>
      <c r="L484" s="248"/>
    </row>
    <row r="485" spans="1:12" ht="19.2" x14ac:dyDescent="0.3">
      <c r="A485" s="155" t="str">
        <f>IF(OR(KCA_LULUCF18[[#This Row],[Base Year 
Estimates (kt)]]="",KCA_LULUCF18[[#This Row],[Current Year
Estimates (kt)]]=""),"Entry Required", "")</f>
        <v>Entry Required</v>
      </c>
      <c r="B485" s="183" t="s">
        <v>280</v>
      </c>
      <c r="C485" s="164" t="s">
        <v>281</v>
      </c>
      <c r="D485" s="163" t="s">
        <v>33</v>
      </c>
      <c r="E485" s="3"/>
      <c r="F485" s="3"/>
      <c r="G485" s="159" t="str">
        <f>IFERROR(IF($C$14="IPCC AR5 (Fifth Assessment)",IF(E485="","",VLOOKUP(D485,GWP,2,FALSE)*E485),IF(E485="","",VLOOKUP(D485,GWP_2006,2,FALSE)*E485)),KCA_LULUCF18[[#This Row],[Base Year 
Estimates (kt)]])</f>
        <v/>
      </c>
      <c r="H485" s="160" t="str">
        <f>IFERROR(IF($C$14="IPCC AR5 (Fifth Assessment)",IF(F485="","",VLOOKUP(D485,GWP,2,FALSE)*F485),IF(F485="","",VLOOKUP(D485,GWP_2006,2,FALSE)*F485)),KCA_LULUCF18[[#This Row],[Current Year
Estimates (kt)]])</f>
        <v/>
      </c>
      <c r="I485" s="4"/>
      <c r="J485" s="5"/>
      <c r="K485" s="6"/>
      <c r="L485" s="247"/>
    </row>
    <row r="486" spans="1:12" ht="31.2" x14ac:dyDescent="0.3">
      <c r="A486" s="155" t="str">
        <f>IF(OR(ISBLANK(KCA_LULUCF18[[#This Row],[Base Year 
Estimates (kt)]]),ISBLANK(KCA_LULUCF18[[#This Row],[Current Year
Estimates (kt)]])),"Entry Required","")</f>
        <v>Entry Required</v>
      </c>
      <c r="B486" s="195" t="s">
        <v>282</v>
      </c>
      <c r="C486" s="164" t="s">
        <v>283</v>
      </c>
      <c r="D486" s="163" t="s">
        <v>33</v>
      </c>
      <c r="E486" s="3"/>
      <c r="F486" s="3"/>
      <c r="G486" s="159" t="str">
        <f>IFERROR(IF($C$14="IPCC AR5 (Fifth Assessment)",IF(E486="","",VLOOKUP(D486,GWP,2,FALSE)*E486),IF(E486="","",VLOOKUP(D486,GWP_2006,2,FALSE)*E486)),KCA_LULUCF18[[#This Row],[Base Year 
Estimates (kt)]])</f>
        <v/>
      </c>
      <c r="H486" s="160" t="str">
        <f>IFERROR(IF($C$14="IPCC AR5 (Fifth Assessment)",IF(F486="","",VLOOKUP(D486,GWP,2,FALSE)*F486),IF(F486="","",VLOOKUP(D486,GWP_2006,2,FALSE)*F486)),KCA_LULUCF18[[#This Row],[Current Year
Estimates (kt)]])</f>
        <v/>
      </c>
      <c r="I486" s="4"/>
      <c r="J486" s="5"/>
      <c r="K486" s="6"/>
      <c r="L486" s="248"/>
    </row>
    <row r="487" spans="1:12" ht="31.2" x14ac:dyDescent="0.3">
      <c r="A487" s="155" t="str">
        <f>IF(OR(ISBLANK(KCA_LULUCF18[[#This Row],[Base Year 
Estimates (kt)]]),ISBLANK(KCA_LULUCF18[[#This Row],[Current Year
Estimates (kt)]])),"Entry Required","")</f>
        <v>Entry Required</v>
      </c>
      <c r="B487" s="195" t="s">
        <v>284</v>
      </c>
      <c r="C487" s="164" t="s">
        <v>285</v>
      </c>
      <c r="D487" s="163" t="s">
        <v>33</v>
      </c>
      <c r="E487" s="3"/>
      <c r="F487" s="3"/>
      <c r="G487" s="159" t="str">
        <f>IFERROR(IF($C$14="IPCC AR5 (Fifth Assessment)",IF(E487="","",VLOOKUP(D487,GWP,2,FALSE)*E487),IF(E487="","",VLOOKUP(D487,GWP_2006,2,FALSE)*E487)),KCA_LULUCF18[[#This Row],[Base Year 
Estimates (kt)]])</f>
        <v/>
      </c>
      <c r="H487" s="160" t="str">
        <f>IFERROR(IF($C$14="IPCC AR5 (Fifth Assessment)",IF(F487="","",VLOOKUP(D487,GWP,2,FALSE)*F487),IF(F487="","",VLOOKUP(D487,GWP_2006,2,FALSE)*F487)),KCA_LULUCF18[[#This Row],[Current Year
Estimates (kt)]])</f>
        <v/>
      </c>
      <c r="I487" s="4"/>
      <c r="J487" s="5"/>
      <c r="K487" s="6"/>
      <c r="L487" s="247"/>
    </row>
    <row r="488" spans="1:12" ht="31.2" x14ac:dyDescent="0.3">
      <c r="A488" s="155" t="str">
        <f>IF(OR(ISBLANK(KCA_LULUCF18[[#This Row],[Base Year 
Estimates (kt)]]),ISBLANK(KCA_LULUCF18[[#This Row],[Current Year
Estimates (kt)]])),"Entry Required","")</f>
        <v>Entry Required</v>
      </c>
      <c r="B488" s="195" t="s">
        <v>286</v>
      </c>
      <c r="C488" s="164" t="s">
        <v>287</v>
      </c>
      <c r="D488" s="163" t="s">
        <v>33</v>
      </c>
      <c r="E488" s="3"/>
      <c r="F488" s="3"/>
      <c r="G488" s="159" t="str">
        <f>IFERROR(IF($C$14="IPCC AR5 (Fifth Assessment)",IF(E488="","",VLOOKUP(D488,GWP,2,FALSE)*E488),IF(E488="","",VLOOKUP(D488,GWP_2006,2,FALSE)*E488)),KCA_LULUCF18[[#This Row],[Base Year 
Estimates (kt)]])</f>
        <v/>
      </c>
      <c r="H488" s="160" t="str">
        <f>IFERROR(IF($C$14="IPCC AR5 (Fifth Assessment)",IF(F488="","",VLOOKUP(D488,GWP,2,FALSE)*F488),IF(F488="","",VLOOKUP(D488,GWP_2006,2,FALSE)*F488)),KCA_LULUCF18[[#This Row],[Current Year
Estimates (kt)]])</f>
        <v/>
      </c>
      <c r="I488" s="4"/>
      <c r="J488" s="5"/>
      <c r="K488" s="6"/>
      <c r="L488" s="248"/>
    </row>
    <row r="489" spans="1:12" ht="31.2" x14ac:dyDescent="0.3">
      <c r="A489" s="155" t="str">
        <f>IF(OR(ISBLANK(KCA_LULUCF18[[#This Row],[Base Year 
Estimates (kt)]]),ISBLANK(KCA_LULUCF18[[#This Row],[Current Year
Estimates (kt)]])),"Entry Required","")</f>
        <v>Entry Required</v>
      </c>
      <c r="B489" s="195" t="s">
        <v>288</v>
      </c>
      <c r="C489" s="164" t="s">
        <v>289</v>
      </c>
      <c r="D489" s="163" t="s">
        <v>33</v>
      </c>
      <c r="E489" s="3"/>
      <c r="F489" s="3"/>
      <c r="G489" s="159" t="str">
        <f>IFERROR(IF($C$14="IPCC AR5 (Fifth Assessment)",IF(E489="","",VLOOKUP(D489,GWP,2,FALSE)*E489),IF(E489="","",VLOOKUP(D489,GWP_2006,2,FALSE)*E489)),KCA_LULUCF18[[#This Row],[Base Year 
Estimates (kt)]])</f>
        <v/>
      </c>
      <c r="H489" s="160" t="str">
        <f>IFERROR(IF($C$14="IPCC AR5 (Fifth Assessment)",IF(F489="","",VLOOKUP(D489,GWP,2,FALSE)*F489),IF(F489="","",VLOOKUP(D489,GWP_2006,2,FALSE)*F489)),KCA_LULUCF18[[#This Row],[Current Year
Estimates (kt)]])</f>
        <v/>
      </c>
      <c r="I489" s="4"/>
      <c r="J489" s="5"/>
      <c r="K489" s="6"/>
      <c r="L489" s="247"/>
    </row>
    <row r="490" spans="1:12" ht="31.2" x14ac:dyDescent="0.3">
      <c r="A490" s="155" t="str">
        <f>IF(OR(ISBLANK(KCA_LULUCF18[[#This Row],[Base Year 
Estimates (kt)]]),ISBLANK(KCA_LULUCF18[[#This Row],[Current Year
Estimates (kt)]])),"Entry Required","")</f>
        <v>Entry Required</v>
      </c>
      <c r="B490" s="195" t="s">
        <v>290</v>
      </c>
      <c r="C490" s="164" t="s">
        <v>291</v>
      </c>
      <c r="D490" s="163" t="s">
        <v>33</v>
      </c>
      <c r="E490" s="3"/>
      <c r="F490" s="3"/>
      <c r="G490" s="159" t="str">
        <f>IFERROR(IF($C$14="IPCC AR5 (Fifth Assessment)",IF(E490="","",VLOOKUP(D490,GWP,2,FALSE)*E490),IF(E490="","",VLOOKUP(D490,GWP_2006,2,FALSE)*E490)),KCA_LULUCF18[[#This Row],[Base Year 
Estimates (kt)]])</f>
        <v/>
      </c>
      <c r="H490" s="160" t="str">
        <f>IFERROR(IF($C$14="IPCC AR5 (Fifth Assessment)",IF(F490="","",VLOOKUP(D490,GWP,2,FALSE)*F490),IF(F490="","",VLOOKUP(D490,GWP_2006,2,FALSE)*F490)),KCA_LULUCF18[[#This Row],[Current Year
Estimates (kt)]])</f>
        <v/>
      </c>
      <c r="I490" s="4"/>
      <c r="J490" s="5"/>
      <c r="K490" s="6"/>
      <c r="L490" s="248"/>
    </row>
    <row r="491" spans="1:12" ht="19.2" x14ac:dyDescent="0.3">
      <c r="A491" s="155" t="str">
        <f>IF(OR(KCA_LULUCF18[[#This Row],[Base Year 
Estimates (kt)]]="",KCA_LULUCF18[[#This Row],[Current Year
Estimates (kt)]]=""),"Entry Required", "")</f>
        <v>Entry Required</v>
      </c>
      <c r="B491" s="172" t="s">
        <v>292</v>
      </c>
      <c r="C491" s="191" t="s">
        <v>293</v>
      </c>
      <c r="D491" s="174" t="s">
        <v>96</v>
      </c>
      <c r="E491" s="3"/>
      <c r="F491" s="3"/>
      <c r="G491" s="159" t="str">
        <f>IFERROR(IF($C$14="IPCC AR5 (Fifth Assessment)",IF(E491="","",VLOOKUP(D491,GWP,2,FALSE)*E491),IF(E491="","",VLOOKUP(D491,GWP_2006,2,FALSE)*E491)),KCA_LULUCF18[[#This Row],[Base Year 
Estimates (kt)]])</f>
        <v/>
      </c>
      <c r="H491" s="160" t="str">
        <f>IFERROR(IF($C$14="IPCC AR5 (Fifth Assessment)",IF(F491="","",VLOOKUP(D491,GWP,2,FALSE)*F491),IF(F491="","",VLOOKUP(D491,GWP_2006,2,FALSE)*F491)),KCA_LULUCF18[[#This Row],[Current Year
Estimates (kt)]])</f>
        <v/>
      </c>
      <c r="I491" s="4"/>
      <c r="J491" s="5"/>
      <c r="K491" s="6"/>
      <c r="L491" s="247"/>
    </row>
    <row r="492" spans="1:12" ht="19.2" x14ac:dyDescent="0.3">
      <c r="A492" s="155" t="str">
        <f>IF(OR(KCA_LULUCF18[[#This Row],[Base Year 
Estimates (kt)]]="",KCA_LULUCF18[[#This Row],[Current Year
Estimates (kt)]]=""),"Entry Required", "")</f>
        <v>Entry Required</v>
      </c>
      <c r="B492" s="183" t="s">
        <v>294</v>
      </c>
      <c r="C492" s="164" t="s">
        <v>295</v>
      </c>
      <c r="D492" s="163" t="s">
        <v>33</v>
      </c>
      <c r="E492" s="3"/>
      <c r="F492" s="3"/>
      <c r="G492" s="159" t="str">
        <f>IFERROR(IF($C$14="IPCC AR5 (Fifth Assessment)",IF(E492="","",VLOOKUP(D492,GWP,2,FALSE)*E492),IF(E492="","",VLOOKUP(D492,GWP_2006,2,FALSE)*E492)),KCA_LULUCF18[[#This Row],[Base Year 
Estimates (kt)]])</f>
        <v/>
      </c>
      <c r="H492" s="160" t="str">
        <f>IFERROR(IF($C$14="IPCC AR5 (Fifth Assessment)",IF(F492="","",VLOOKUP(D492,GWP,2,FALSE)*F492),IF(F492="","",VLOOKUP(D492,GWP_2006,2,FALSE)*F492)),KCA_LULUCF18[[#This Row],[Current Year
Estimates (kt)]])</f>
        <v/>
      </c>
      <c r="I492" s="4"/>
      <c r="J492" s="5"/>
      <c r="K492" s="6"/>
      <c r="L492" s="248"/>
    </row>
    <row r="493" spans="1:12" ht="19.2" x14ac:dyDescent="0.3">
      <c r="A493" s="155" t="str">
        <f>IF(OR(ISBLANK(KCA_LULUCF18[[#This Row],[Base Year 
Estimates (kt)]]),ISBLANK(KCA_LULUCF18[[#This Row],[Current Year
Estimates (kt)]])),"Entry Required","")</f>
        <v>Entry Required</v>
      </c>
      <c r="B493" s="195" t="s">
        <v>296</v>
      </c>
      <c r="C493" s="224" t="s">
        <v>297</v>
      </c>
      <c r="D493" s="163" t="s">
        <v>33</v>
      </c>
      <c r="E493" s="3"/>
      <c r="F493" s="3"/>
      <c r="G493" s="159" t="str">
        <f>IFERROR(IF($C$14="IPCC AR5 (Fifth Assessment)",IF(E493="","",VLOOKUP(D493,GWP,2,FALSE)*E493),IF(E493="","",VLOOKUP(D493,GWP_2006,2,FALSE)*E493)),KCA_LULUCF18[[#This Row],[Base Year 
Estimates (kt)]])</f>
        <v/>
      </c>
      <c r="H493" s="160" t="str">
        <f>IFERROR(IF($C$14="IPCC AR5 (Fifth Assessment)",IF(F493="","",VLOOKUP(D493,GWP,2,FALSE)*F493),IF(F493="","",VLOOKUP(D493,GWP_2006,2,FALSE)*F493)),KCA_LULUCF18[[#This Row],[Current Year
Estimates (kt)]])</f>
        <v/>
      </c>
      <c r="I493" s="4"/>
      <c r="J493" s="5"/>
      <c r="K493" s="6"/>
      <c r="L493" s="247"/>
    </row>
    <row r="494" spans="1:12" ht="19.2" x14ac:dyDescent="0.3">
      <c r="A494" s="155" t="str">
        <f>IF(OR(ISBLANK(KCA_LULUCF18[[#This Row],[Base Year 
Estimates (kt)]]),ISBLANK(KCA_LULUCF18[[#This Row],[Current Year
Estimates (kt)]])),"Entry Required","")</f>
        <v>Entry Required</v>
      </c>
      <c r="B494" s="195" t="s">
        <v>298</v>
      </c>
      <c r="C494" s="224" t="s">
        <v>299</v>
      </c>
      <c r="D494" s="163" t="s">
        <v>33</v>
      </c>
      <c r="E494" s="3"/>
      <c r="F494" s="3"/>
      <c r="G494" s="159" t="str">
        <f>IFERROR(IF($C$14="IPCC AR5 (Fifth Assessment)",IF(E494="","",VLOOKUP(D494,GWP,2,FALSE)*E494),IF(E494="","",VLOOKUP(D494,GWP_2006,2,FALSE)*E494)),KCA_LULUCF18[[#This Row],[Base Year 
Estimates (kt)]])</f>
        <v/>
      </c>
      <c r="H494" s="160" t="str">
        <f>IFERROR(IF($C$14="IPCC AR5 (Fifth Assessment)",IF(F494="","",VLOOKUP(D494,GWP,2,FALSE)*F494),IF(F494="","",VLOOKUP(D494,GWP_2006,2,FALSE)*F494)),KCA_LULUCF18[[#This Row],[Current Year
Estimates (kt)]])</f>
        <v/>
      </c>
      <c r="I494" s="4"/>
      <c r="J494" s="5"/>
      <c r="K494" s="6"/>
      <c r="L494" s="248"/>
    </row>
    <row r="495" spans="1:12" ht="19.2" x14ac:dyDescent="0.3">
      <c r="A495" s="155" t="str">
        <f>IF(OR(ISBLANK(KCA_LULUCF18[[#This Row],[Base Year 
Estimates (kt)]]),ISBLANK(KCA_LULUCF18[[#This Row],[Current Year
Estimates (kt)]])),"Entry Required","")</f>
        <v>Entry Required</v>
      </c>
      <c r="B495" s="195" t="s">
        <v>300</v>
      </c>
      <c r="C495" s="224" t="s">
        <v>301</v>
      </c>
      <c r="D495" s="163" t="s">
        <v>33</v>
      </c>
      <c r="E495" s="3"/>
      <c r="F495" s="3"/>
      <c r="G495" s="159" t="str">
        <f>IFERROR(IF($C$14="IPCC AR5 (Fifth Assessment)",IF(E495="","",VLOOKUP(D495,GWP,2,FALSE)*E495),IF(E495="","",VLOOKUP(D495,GWP_2006,2,FALSE)*E495)),KCA_LULUCF18[[#This Row],[Base Year 
Estimates (kt)]])</f>
        <v/>
      </c>
      <c r="H495" s="160" t="str">
        <f>IFERROR(IF($C$14="IPCC AR5 (Fifth Assessment)",IF(F495="","",VLOOKUP(D495,GWP,2,FALSE)*F495),IF(F495="","",VLOOKUP(D495,GWP_2006,2,FALSE)*F495)),KCA_LULUCF18[[#This Row],[Current Year
Estimates (kt)]])</f>
        <v/>
      </c>
      <c r="I495" s="4"/>
      <c r="J495" s="5"/>
      <c r="K495" s="6"/>
      <c r="L495" s="247"/>
    </row>
    <row r="496" spans="1:12" ht="19.2" x14ac:dyDescent="0.3">
      <c r="A496" s="155" t="str">
        <f>IF(OR(ISBLANK(KCA_LULUCF18[[#This Row],[Base Year 
Estimates (kt)]]),ISBLANK(KCA_LULUCF18[[#This Row],[Current Year
Estimates (kt)]])),"Entry Required","")</f>
        <v>Entry Required</v>
      </c>
      <c r="B496" s="195" t="s">
        <v>302</v>
      </c>
      <c r="C496" s="224" t="s">
        <v>303</v>
      </c>
      <c r="D496" s="163" t="s">
        <v>33</v>
      </c>
      <c r="E496" s="3"/>
      <c r="F496" s="3"/>
      <c r="G496" s="159" t="str">
        <f>IFERROR(IF($C$14="IPCC AR5 (Fifth Assessment)",IF(E496="","",VLOOKUP(D496,GWP,2,FALSE)*E496),IF(E496="","",VLOOKUP(D496,GWP_2006,2,FALSE)*E496)),KCA_LULUCF18[[#This Row],[Base Year 
Estimates (kt)]])</f>
        <v/>
      </c>
      <c r="H496" s="160" t="str">
        <f>IFERROR(IF($C$14="IPCC AR5 (Fifth Assessment)",IF(F496="","",VLOOKUP(D496,GWP,2,FALSE)*F496),IF(F496="","",VLOOKUP(D496,GWP_2006,2,FALSE)*F496)),KCA_LULUCF18[[#This Row],[Current Year
Estimates (kt)]])</f>
        <v/>
      </c>
      <c r="I496" s="4"/>
      <c r="J496" s="5"/>
      <c r="K496" s="6"/>
      <c r="L496" s="248"/>
    </row>
    <row r="497" spans="1:12" ht="19.2" x14ac:dyDescent="0.3">
      <c r="A497" s="155" t="str">
        <f>IF(OR(ISBLANK(KCA_LULUCF18[[#This Row],[Base Year 
Estimates (kt)]]),ISBLANK(KCA_LULUCF18[[#This Row],[Current Year
Estimates (kt)]])),"Entry Required","")</f>
        <v>Entry Required</v>
      </c>
      <c r="B497" s="195" t="s">
        <v>304</v>
      </c>
      <c r="C497" s="224" t="s">
        <v>305</v>
      </c>
      <c r="D497" s="163" t="s">
        <v>33</v>
      </c>
      <c r="E497" s="3"/>
      <c r="F497" s="3"/>
      <c r="G497" s="159" t="str">
        <f>IFERROR(IF($C$14="IPCC AR5 (Fifth Assessment)",IF(E497="","",VLOOKUP(D497,GWP,2,FALSE)*E497),IF(E497="","",VLOOKUP(D497,GWP_2006,2,FALSE)*E497)),KCA_LULUCF18[[#This Row],[Base Year 
Estimates (kt)]])</f>
        <v/>
      </c>
      <c r="H497" s="160" t="str">
        <f>IFERROR(IF($C$14="IPCC AR5 (Fifth Assessment)",IF(F497="","",VLOOKUP(D497,GWP,2,FALSE)*F497),IF(F497="","",VLOOKUP(D497,GWP_2006,2,FALSE)*F497)),KCA_LULUCF18[[#This Row],[Current Year
Estimates (kt)]])</f>
        <v/>
      </c>
      <c r="I497" s="4"/>
      <c r="J497" s="5"/>
      <c r="K497" s="6"/>
      <c r="L497" s="247"/>
    </row>
    <row r="498" spans="1:12" ht="19.2" x14ac:dyDescent="0.3">
      <c r="A498" s="155" t="str">
        <f>IF(OR(KCA_LULUCF18[[#This Row],[Base Year 
Estimates (kt)]]="",KCA_LULUCF18[[#This Row],[Current Year
Estimates (kt)]]=""),"Entry Required", "")</f>
        <v>Entry Required</v>
      </c>
      <c r="B498" s="183" t="s">
        <v>306</v>
      </c>
      <c r="C498" s="164" t="s">
        <v>307</v>
      </c>
      <c r="D498" s="163" t="s">
        <v>33</v>
      </c>
      <c r="E498" s="3"/>
      <c r="F498" s="3"/>
      <c r="G498" s="159" t="str">
        <f>IFERROR(IF($C$14="IPCC AR5 (Fifth Assessment)",IF(E498="","",VLOOKUP(D498,GWP,2,FALSE)*E498),IF(E498="","",VLOOKUP(D498,GWP_2006,2,FALSE)*E498)),KCA_LULUCF18[[#This Row],[Base Year 
Estimates (kt)]])</f>
        <v/>
      </c>
      <c r="H498" s="160" t="str">
        <f>IFERROR(IF($C$14="IPCC AR5 (Fifth Assessment)",IF(F498="","",VLOOKUP(D498,GWP,2,FALSE)*F498),IF(F498="","",VLOOKUP(D498,GWP_2006,2,FALSE)*F498)),KCA_LULUCF18[[#This Row],[Current Year
Estimates (kt)]])</f>
        <v/>
      </c>
      <c r="I498" s="4"/>
      <c r="J498" s="5"/>
      <c r="K498" s="6"/>
      <c r="L498" s="248"/>
    </row>
    <row r="499" spans="1:12" ht="31.2" x14ac:dyDescent="0.3">
      <c r="A499" s="155" t="str">
        <f>IF(OR(ISBLANK(KCA_LULUCF18[[#This Row],[Base Year 
Estimates (kt)]]),ISBLANK(KCA_LULUCF18[[#This Row],[Current Year
Estimates (kt)]])),"Entry Required","")</f>
        <v>Entry Required</v>
      </c>
      <c r="B499" s="195" t="s">
        <v>308</v>
      </c>
      <c r="C499" s="164" t="s">
        <v>309</v>
      </c>
      <c r="D499" s="163" t="s">
        <v>33</v>
      </c>
      <c r="E499" s="3"/>
      <c r="F499" s="3"/>
      <c r="G499" s="159" t="str">
        <f>IFERROR(IF($C$14="IPCC AR5 (Fifth Assessment)",IF(E499="","",VLOOKUP(D499,GWP,2,FALSE)*E499),IF(E499="","",VLOOKUP(D499,GWP_2006,2,FALSE)*E499)),KCA_LULUCF18[[#This Row],[Base Year 
Estimates (kt)]])</f>
        <v/>
      </c>
      <c r="H499" s="160" t="str">
        <f>IFERROR(IF($C$14="IPCC AR5 (Fifth Assessment)",IF(F499="","",VLOOKUP(D499,GWP,2,FALSE)*F499),IF(F499="","",VLOOKUP(D499,GWP_2006,2,FALSE)*F499)),KCA_LULUCF18[[#This Row],[Current Year
Estimates (kt)]])</f>
        <v/>
      </c>
      <c r="I499" s="4"/>
      <c r="J499" s="5"/>
      <c r="K499" s="6"/>
      <c r="L499" s="247"/>
    </row>
    <row r="500" spans="1:12" ht="31.2" x14ac:dyDescent="0.3">
      <c r="A500" s="155" t="str">
        <f>IF(OR(ISBLANK(KCA_LULUCF18[[#This Row],[Base Year 
Estimates (kt)]]),ISBLANK(KCA_LULUCF18[[#This Row],[Current Year
Estimates (kt)]])),"Entry Required","")</f>
        <v>Entry Required</v>
      </c>
      <c r="B500" s="195" t="s">
        <v>310</v>
      </c>
      <c r="C500" s="164" t="s">
        <v>311</v>
      </c>
      <c r="D500" s="163" t="s">
        <v>33</v>
      </c>
      <c r="E500" s="3"/>
      <c r="F500" s="3"/>
      <c r="G500" s="159" t="str">
        <f>IFERROR(IF($C$14="IPCC AR5 (Fifth Assessment)",IF(E500="","",VLOOKUP(D500,GWP,2,FALSE)*E500),IF(E500="","",VLOOKUP(D500,GWP_2006,2,FALSE)*E500)),KCA_LULUCF18[[#This Row],[Base Year 
Estimates (kt)]])</f>
        <v/>
      </c>
      <c r="H500" s="160" t="str">
        <f>IFERROR(IF($C$14="IPCC AR5 (Fifth Assessment)",IF(F500="","",VLOOKUP(D500,GWP,2,FALSE)*F500),IF(F500="","",VLOOKUP(D500,GWP_2006,2,FALSE)*F500)),KCA_LULUCF18[[#This Row],[Current Year
Estimates (kt)]])</f>
        <v/>
      </c>
      <c r="I500" s="4"/>
      <c r="J500" s="5"/>
      <c r="K500" s="6"/>
      <c r="L500" s="248"/>
    </row>
    <row r="501" spans="1:12" ht="31.2" x14ac:dyDescent="0.3">
      <c r="A501" s="155" t="str">
        <f>IF(OR(ISBLANK(KCA_LULUCF18[[#This Row],[Base Year 
Estimates (kt)]]),ISBLANK(KCA_LULUCF18[[#This Row],[Current Year
Estimates (kt)]])),"Entry Required","")</f>
        <v>Entry Required</v>
      </c>
      <c r="B501" s="195" t="s">
        <v>312</v>
      </c>
      <c r="C501" s="164" t="s">
        <v>313</v>
      </c>
      <c r="D501" s="163" t="s">
        <v>33</v>
      </c>
      <c r="E501" s="3"/>
      <c r="F501" s="3"/>
      <c r="G501" s="159" t="str">
        <f>IFERROR(IF($C$14="IPCC AR5 (Fifth Assessment)",IF(E501="","",VLOOKUP(D501,GWP,2,FALSE)*E501),IF(E501="","",VLOOKUP(D501,GWP_2006,2,FALSE)*E501)),KCA_LULUCF18[[#This Row],[Base Year 
Estimates (kt)]])</f>
        <v/>
      </c>
      <c r="H501" s="160" t="str">
        <f>IFERROR(IF($C$14="IPCC AR5 (Fifth Assessment)",IF(F501="","",VLOOKUP(D501,GWP,2,FALSE)*F501),IF(F501="","",VLOOKUP(D501,GWP_2006,2,FALSE)*F501)),KCA_LULUCF18[[#This Row],[Current Year
Estimates (kt)]])</f>
        <v/>
      </c>
      <c r="I501" s="4"/>
      <c r="J501" s="5"/>
      <c r="K501" s="6"/>
      <c r="L501" s="247"/>
    </row>
    <row r="502" spans="1:12" ht="31.2" x14ac:dyDescent="0.3">
      <c r="A502" s="155" t="str">
        <f>IF(OR(ISBLANK(KCA_LULUCF18[[#This Row],[Base Year 
Estimates (kt)]]),ISBLANK(KCA_LULUCF18[[#This Row],[Current Year
Estimates (kt)]])),"Entry Required","")</f>
        <v>Entry Required</v>
      </c>
      <c r="B502" s="195" t="s">
        <v>314</v>
      </c>
      <c r="C502" s="164" t="s">
        <v>315</v>
      </c>
      <c r="D502" s="163" t="s">
        <v>33</v>
      </c>
      <c r="E502" s="3"/>
      <c r="F502" s="3"/>
      <c r="G502" s="159" t="str">
        <f>IFERROR(IF($C$14="IPCC AR5 (Fifth Assessment)",IF(E502="","",VLOOKUP(D502,GWP,2,FALSE)*E502),IF(E502="","",VLOOKUP(D502,GWP_2006,2,FALSE)*E502)),KCA_LULUCF18[[#This Row],[Base Year 
Estimates (kt)]])</f>
        <v/>
      </c>
      <c r="H502" s="160" t="str">
        <f>IFERROR(IF($C$14="IPCC AR5 (Fifth Assessment)",IF(F502="","",VLOOKUP(D502,GWP,2,FALSE)*F502),IF(F502="","",VLOOKUP(D502,GWP_2006,2,FALSE)*F502)),KCA_LULUCF18[[#This Row],[Current Year
Estimates (kt)]])</f>
        <v/>
      </c>
      <c r="I502" s="4"/>
      <c r="J502" s="5"/>
      <c r="K502" s="6"/>
      <c r="L502" s="248"/>
    </row>
    <row r="503" spans="1:12" ht="31.2" x14ac:dyDescent="0.3">
      <c r="A503" s="155" t="str">
        <f>IF(OR(ISBLANK(KCA_LULUCF18[[#This Row],[Base Year 
Estimates (kt)]]),ISBLANK(KCA_LULUCF18[[#This Row],[Current Year
Estimates (kt)]])),"Entry Required","")</f>
        <v>Entry Required</v>
      </c>
      <c r="B503" s="195" t="s">
        <v>316</v>
      </c>
      <c r="C503" s="164" t="s">
        <v>317</v>
      </c>
      <c r="D503" s="163" t="s">
        <v>33</v>
      </c>
      <c r="E503" s="3"/>
      <c r="F503" s="3"/>
      <c r="G503" s="159" t="str">
        <f>IFERROR(IF($C$14="IPCC AR5 (Fifth Assessment)",IF(E503="","",VLOOKUP(D503,GWP,2,FALSE)*E503),IF(E503="","",VLOOKUP(D503,GWP_2006,2,FALSE)*E503)),KCA_LULUCF18[[#This Row],[Base Year 
Estimates (kt)]])</f>
        <v/>
      </c>
      <c r="H503" s="160" t="str">
        <f>IFERROR(IF($C$14="IPCC AR5 (Fifth Assessment)",IF(F503="","",VLOOKUP(D503,GWP,2,FALSE)*F503),IF(F503="","",VLOOKUP(D503,GWP_2006,2,FALSE)*F503)),KCA_LULUCF18[[#This Row],[Current Year
Estimates (kt)]])</f>
        <v/>
      </c>
      <c r="I503" s="4"/>
      <c r="J503" s="5"/>
      <c r="K503" s="6"/>
      <c r="L503" s="247"/>
    </row>
    <row r="504" spans="1:12" ht="19.2" x14ac:dyDescent="0.3">
      <c r="A504" s="155" t="str">
        <f>IF(OR(KCA_LULUCF18[[#This Row],[Base Year 
Estimates (kt)]]="",KCA_LULUCF18[[#This Row],[Current Year
Estimates (kt)]]=""),"Entry Required", "")</f>
        <v>Entry Required</v>
      </c>
      <c r="B504" s="172" t="s">
        <v>318</v>
      </c>
      <c r="C504" s="191" t="s">
        <v>319</v>
      </c>
      <c r="D504" s="174" t="s">
        <v>96</v>
      </c>
      <c r="E504" s="3"/>
      <c r="F504" s="3"/>
      <c r="G504" s="159" t="str">
        <f>IFERROR(IF($C$14="IPCC AR5 (Fifth Assessment)",IF(E504="","",VLOOKUP(D504,GWP,2,FALSE)*E504),IF(E504="","",VLOOKUP(D504,GWP_2006,2,FALSE)*E504)),KCA_LULUCF18[[#This Row],[Base Year 
Estimates (kt)]])</f>
        <v/>
      </c>
      <c r="H504" s="160" t="str">
        <f>IFERROR(IF($C$14="IPCC AR5 (Fifth Assessment)",IF(F504="","",VLOOKUP(D504,GWP,2,FALSE)*F504),IF(F504="","",VLOOKUP(D504,GWP_2006,2,FALSE)*F504)),KCA_LULUCF18[[#This Row],[Current Year
Estimates (kt)]])</f>
        <v/>
      </c>
      <c r="I504" s="4"/>
      <c r="J504" s="5"/>
      <c r="K504" s="6"/>
      <c r="L504" s="248"/>
    </row>
    <row r="505" spans="1:12" ht="19.2" x14ac:dyDescent="0.3">
      <c r="A505" s="155" t="str">
        <f>IF(OR(KCA_LULUCF18[[#This Row],[Base Year 
Estimates (kt)]]="",KCA_LULUCF18[[#This Row],[Current Year
Estimates (kt)]]=""),"Entry Required", "")</f>
        <v>Entry Required</v>
      </c>
      <c r="B505" s="183" t="s">
        <v>320</v>
      </c>
      <c r="C505" s="164" t="s">
        <v>321</v>
      </c>
      <c r="D505" s="163" t="s">
        <v>33</v>
      </c>
      <c r="E505" s="3"/>
      <c r="F505" s="3"/>
      <c r="G505" s="159" t="str">
        <f>IFERROR(IF($C$14="IPCC AR5 (Fifth Assessment)",IF(E505="","",VLOOKUP(D505,GWP,2,FALSE)*E505),IF(E505="","",VLOOKUP(D505,GWP_2006,2,FALSE)*E505)),KCA_LULUCF18[[#This Row],[Base Year 
Estimates (kt)]])</f>
        <v/>
      </c>
      <c r="H505" s="160" t="str">
        <f>IFERROR(IF($C$14="IPCC AR5 (Fifth Assessment)",IF(F505="","",VLOOKUP(D505,GWP,2,FALSE)*F505),IF(F505="","",VLOOKUP(D505,GWP_2006,2,FALSE)*F505)),KCA_LULUCF18[[#This Row],[Current Year
Estimates (kt)]])</f>
        <v/>
      </c>
      <c r="I505" s="4"/>
      <c r="J505" s="5"/>
      <c r="K505" s="6"/>
      <c r="L505" s="247"/>
    </row>
    <row r="506" spans="1:12" ht="31.2" x14ac:dyDescent="0.3">
      <c r="A506" s="155" t="str">
        <f>IF(OR(ISBLANK(KCA_LULUCF18[[#This Row],[Base Year 
Estimates (kt)]]),ISBLANK(KCA_LULUCF18[[#This Row],[Current Year
Estimates (kt)]])),"Entry Required","")</f>
        <v>Entry Required</v>
      </c>
      <c r="B506" s="195" t="s">
        <v>322</v>
      </c>
      <c r="C506" s="164" t="s">
        <v>323</v>
      </c>
      <c r="D506" s="163" t="s">
        <v>33</v>
      </c>
      <c r="E506" s="3"/>
      <c r="F506" s="3"/>
      <c r="G506" s="159" t="str">
        <f>IFERROR(IF($C$14="IPCC AR5 (Fifth Assessment)",IF(E506="","",VLOOKUP(D506,GWP,2,FALSE)*E506),IF(E506="","",VLOOKUP(D506,GWP_2006,2,FALSE)*E506)),KCA_LULUCF18[[#This Row],[Base Year 
Estimates (kt)]])</f>
        <v/>
      </c>
      <c r="H506" s="160" t="str">
        <f>IFERROR(IF($C$14="IPCC AR5 (Fifth Assessment)",IF(F506="","",VLOOKUP(D506,GWP,2,FALSE)*F506),IF(F506="","",VLOOKUP(D506,GWP_2006,2,FALSE)*F506)),KCA_LULUCF18[[#This Row],[Current Year
Estimates (kt)]])</f>
        <v/>
      </c>
      <c r="I506" s="4"/>
      <c r="J506" s="5"/>
      <c r="K506" s="6"/>
      <c r="L506" s="248"/>
    </row>
    <row r="507" spans="1:12" ht="19.2" x14ac:dyDescent="0.3">
      <c r="A507" s="155" t="str">
        <f>IF(OR(ISBLANK(KCA_LULUCF18[[#This Row],[Base Year 
Estimates (kt)]]),ISBLANK(KCA_LULUCF18[[#This Row],[Current Year
Estimates (kt)]])),"Entry Required","")</f>
        <v>Entry Required</v>
      </c>
      <c r="B507" s="195" t="s">
        <v>324</v>
      </c>
      <c r="C507" s="164" t="s">
        <v>325</v>
      </c>
      <c r="D507" s="163" t="s">
        <v>33</v>
      </c>
      <c r="E507" s="3"/>
      <c r="F507" s="3"/>
      <c r="G507" s="159" t="str">
        <f>IFERROR(IF($C$14="IPCC AR5 (Fifth Assessment)",IF(E507="","",VLOOKUP(D507,GWP,2,FALSE)*E507),IF(E507="","",VLOOKUP(D507,GWP_2006,2,FALSE)*E507)),KCA_LULUCF18[[#This Row],[Base Year 
Estimates (kt)]])</f>
        <v/>
      </c>
      <c r="H507" s="160" t="str">
        <f>IFERROR(IF($C$14="IPCC AR5 (Fifth Assessment)",IF(F507="","",VLOOKUP(D507,GWP,2,FALSE)*F507),IF(F507="","",VLOOKUP(D507,GWP_2006,2,FALSE)*F507)),KCA_LULUCF18[[#This Row],[Current Year
Estimates (kt)]])</f>
        <v/>
      </c>
      <c r="I507" s="4"/>
      <c r="J507" s="5"/>
      <c r="K507" s="6"/>
      <c r="L507" s="247"/>
    </row>
    <row r="508" spans="1:12" ht="19.2" x14ac:dyDescent="0.3">
      <c r="A508" s="155" t="str">
        <f>IF(OR(ISBLANK(KCA_LULUCF18[[#This Row],[Base Year 
Estimates (kt)]]),ISBLANK(KCA_LULUCF18[[#This Row],[Current Year
Estimates (kt)]])),"Entry Required","")</f>
        <v>Entry Required</v>
      </c>
      <c r="B508" s="195" t="s">
        <v>326</v>
      </c>
      <c r="C508" s="164" t="s">
        <v>327</v>
      </c>
      <c r="D508" s="163" t="s">
        <v>33</v>
      </c>
      <c r="E508" s="3"/>
      <c r="F508" s="3"/>
      <c r="G508" s="159" t="str">
        <f>IFERROR(IF($C$14="IPCC AR5 (Fifth Assessment)",IF(E508="","",VLOOKUP(D508,GWP,2,FALSE)*E508),IF(E508="","",VLOOKUP(D508,GWP_2006,2,FALSE)*E508)),KCA_LULUCF18[[#This Row],[Base Year 
Estimates (kt)]])</f>
        <v/>
      </c>
      <c r="H508" s="160" t="str">
        <f>IFERROR(IF($C$14="IPCC AR5 (Fifth Assessment)",IF(F508="","",VLOOKUP(D508,GWP,2,FALSE)*F508),IF(F508="","",VLOOKUP(D508,GWP_2006,2,FALSE)*F508)),KCA_LULUCF18[[#This Row],[Current Year
Estimates (kt)]])</f>
        <v/>
      </c>
      <c r="I508" s="4"/>
      <c r="J508" s="5"/>
      <c r="K508" s="6"/>
      <c r="L508" s="248"/>
    </row>
    <row r="509" spans="1:12" ht="19.2" x14ac:dyDescent="0.3">
      <c r="A509" s="155" t="str">
        <f>IF(OR(KCA_LULUCF18[[#This Row],[Base Year 
Estimates (kt)]]="",KCA_LULUCF18[[#This Row],[Current Year
Estimates (kt)]]=""),"Entry Required", "")</f>
        <v>Entry Required</v>
      </c>
      <c r="B509" s="183" t="s">
        <v>328</v>
      </c>
      <c r="C509" s="164" t="s">
        <v>329</v>
      </c>
      <c r="D509" s="163" t="s">
        <v>33</v>
      </c>
      <c r="E509" s="3"/>
      <c r="F509" s="3"/>
      <c r="G509" s="159" t="str">
        <f>IFERROR(IF($C$14="IPCC AR5 (Fifth Assessment)",IF(E509="","",VLOOKUP(D509,GWP,2,FALSE)*E509),IF(E509="","",VLOOKUP(D509,GWP_2006,2,FALSE)*E509)),KCA_LULUCF18[[#This Row],[Base Year 
Estimates (kt)]])</f>
        <v/>
      </c>
      <c r="H509" s="160" t="str">
        <f>IFERROR(IF($C$14="IPCC AR5 (Fifth Assessment)",IF(F509="","",VLOOKUP(D509,GWP,2,FALSE)*F509),IF(F509="","",VLOOKUP(D509,GWP_2006,2,FALSE)*F509)),KCA_LULUCF18[[#This Row],[Current Year
Estimates (kt)]])</f>
        <v/>
      </c>
      <c r="I509" s="4"/>
      <c r="J509" s="5"/>
      <c r="K509" s="6"/>
      <c r="L509" s="247"/>
    </row>
    <row r="510" spans="1:12" ht="19.2" x14ac:dyDescent="0.3">
      <c r="A510" s="155" t="str">
        <f>IF(OR(KCA_LULUCF18[[#This Row],[Base Year 
Estimates (kt)]]="",KCA_LULUCF18[[#This Row],[Current Year
Estimates (kt)]]=""),"Entry Required", "")</f>
        <v>Entry Required</v>
      </c>
      <c r="B510" s="183" t="s">
        <v>330</v>
      </c>
      <c r="C510" s="224" t="s">
        <v>331</v>
      </c>
      <c r="D510" s="163" t="s">
        <v>33</v>
      </c>
      <c r="E510" s="3"/>
      <c r="F510" s="3"/>
      <c r="G510" s="159" t="str">
        <f>IFERROR(IF($C$14="IPCC AR5 (Fifth Assessment)",IF(E510="","",VLOOKUP(D510,GWP,2,FALSE)*E510),IF(E510="","",VLOOKUP(D510,GWP_2006,2,FALSE)*E510)),KCA_LULUCF18[[#This Row],[Base Year 
Estimates (kt)]])</f>
        <v/>
      </c>
      <c r="H510" s="160" t="str">
        <f>IFERROR(IF($C$14="IPCC AR5 (Fifth Assessment)",IF(F510="","",VLOOKUP(D510,GWP,2,FALSE)*F510),IF(F510="","",VLOOKUP(D510,GWP_2006,2,FALSE)*F510)),KCA_LULUCF18[[#This Row],[Current Year
Estimates (kt)]])</f>
        <v/>
      </c>
      <c r="I510" s="4"/>
      <c r="J510" s="5"/>
      <c r="K510" s="6"/>
      <c r="L510" s="248"/>
    </row>
    <row r="511" spans="1:12" ht="31.2" x14ac:dyDescent="0.3">
      <c r="A511" s="155" t="str">
        <f>IF(OR(ISBLANK(KCA_LULUCF18[[#This Row],[Base Year 
Estimates (kt)]]),ISBLANK(KCA_LULUCF18[[#This Row],[Current Year
Estimates (kt)]])),"Entry Required","")</f>
        <v>Entry Required</v>
      </c>
      <c r="B511" s="195" t="s">
        <v>332</v>
      </c>
      <c r="C511" s="225" t="s">
        <v>333</v>
      </c>
      <c r="D511" s="163" t="s">
        <v>33</v>
      </c>
      <c r="E511" s="3"/>
      <c r="F511" s="3"/>
      <c r="G511" s="159" t="str">
        <f>IFERROR(IF($C$14="IPCC AR5 (Fifth Assessment)",IF(E511="","",VLOOKUP(D511,GWP,2,FALSE)*E511),IF(E511="","",VLOOKUP(D511,GWP_2006,2,FALSE)*E511)),KCA_LULUCF18[[#This Row],[Base Year 
Estimates (kt)]])</f>
        <v/>
      </c>
      <c r="H511" s="160" t="str">
        <f>IFERROR(IF($C$14="IPCC AR5 (Fifth Assessment)",IF(F511="","",VLOOKUP(D511,GWP,2,FALSE)*F511),IF(F511="","",VLOOKUP(D511,GWP_2006,2,FALSE)*F511)),KCA_LULUCF18[[#This Row],[Current Year
Estimates (kt)]])</f>
        <v/>
      </c>
      <c r="I511" s="4"/>
      <c r="J511" s="5"/>
      <c r="K511" s="6"/>
      <c r="L511" s="247"/>
    </row>
    <row r="512" spans="1:12" ht="31.2" x14ac:dyDescent="0.3">
      <c r="A512" s="155" t="str">
        <f>IF(OR(ISBLANK(KCA_LULUCF18[[#This Row],[Base Year 
Estimates (kt)]]),ISBLANK(KCA_LULUCF18[[#This Row],[Current Year
Estimates (kt)]])),"Entry Required","")</f>
        <v>Entry Required</v>
      </c>
      <c r="B512" s="195" t="s">
        <v>334</v>
      </c>
      <c r="C512" s="225" t="s">
        <v>335</v>
      </c>
      <c r="D512" s="163" t="s">
        <v>33</v>
      </c>
      <c r="E512" s="3"/>
      <c r="F512" s="3"/>
      <c r="G512" s="159" t="str">
        <f>IFERROR(IF($C$14="IPCC AR5 (Fifth Assessment)",IF(E512="","",VLOOKUP(D512,GWP,2,FALSE)*E512),IF(E512="","",VLOOKUP(D512,GWP_2006,2,FALSE)*E512)),KCA_LULUCF18[[#This Row],[Base Year 
Estimates (kt)]])</f>
        <v/>
      </c>
      <c r="H512" s="160" t="str">
        <f>IFERROR(IF($C$14="IPCC AR5 (Fifth Assessment)",IF(F512="","",VLOOKUP(D512,GWP,2,FALSE)*F512),IF(F512="","",VLOOKUP(D512,GWP_2006,2,FALSE)*F512)),KCA_LULUCF18[[#This Row],[Current Year
Estimates (kt)]])</f>
        <v/>
      </c>
      <c r="I512" s="4"/>
      <c r="J512" s="5"/>
      <c r="K512" s="6"/>
      <c r="L512" s="248"/>
    </row>
    <row r="513" spans="1:12" ht="31.2" x14ac:dyDescent="0.3">
      <c r="A513" s="155" t="str">
        <f>IF(OR(ISBLANK(KCA_LULUCF18[[#This Row],[Base Year 
Estimates (kt)]]),ISBLANK(KCA_LULUCF18[[#This Row],[Current Year
Estimates (kt)]])),"Entry Required","")</f>
        <v>Entry Required</v>
      </c>
      <c r="B513" s="195" t="s">
        <v>336</v>
      </c>
      <c r="C513" s="225" t="s">
        <v>337</v>
      </c>
      <c r="D513" s="163" t="s">
        <v>33</v>
      </c>
      <c r="E513" s="3"/>
      <c r="F513" s="3"/>
      <c r="G513" s="159" t="str">
        <f>IFERROR(IF($C$14="IPCC AR5 (Fifth Assessment)",IF(E513="","",VLOOKUP(D513,GWP,2,FALSE)*E513),IF(E513="","",VLOOKUP(D513,GWP_2006,2,FALSE)*E513)),KCA_LULUCF18[[#This Row],[Base Year 
Estimates (kt)]])</f>
        <v/>
      </c>
      <c r="H513" s="160" t="str">
        <f>IFERROR(IF($C$14="IPCC AR5 (Fifth Assessment)",IF(F513="","",VLOOKUP(D513,GWP,2,FALSE)*F513),IF(F513="","",VLOOKUP(D513,GWP_2006,2,FALSE)*F513)),KCA_LULUCF18[[#This Row],[Current Year
Estimates (kt)]])</f>
        <v/>
      </c>
      <c r="I513" s="4"/>
      <c r="J513" s="5"/>
      <c r="K513" s="6"/>
      <c r="L513" s="247"/>
    </row>
    <row r="514" spans="1:12" ht="31.2" x14ac:dyDescent="0.3">
      <c r="A514" s="155" t="str">
        <f>IF(OR(ISBLANK(KCA_LULUCF18[[#This Row],[Base Year 
Estimates (kt)]]),ISBLANK(KCA_LULUCF18[[#This Row],[Current Year
Estimates (kt)]])),"Entry Required","")</f>
        <v>Entry Required</v>
      </c>
      <c r="B514" s="195" t="s">
        <v>338</v>
      </c>
      <c r="C514" s="225" t="s">
        <v>339</v>
      </c>
      <c r="D514" s="163" t="s">
        <v>33</v>
      </c>
      <c r="E514" s="3"/>
      <c r="F514" s="3"/>
      <c r="G514" s="159" t="str">
        <f>IFERROR(IF($C$14="IPCC AR5 (Fifth Assessment)",IF(E514="","",VLOOKUP(D514,GWP,2,FALSE)*E514),IF(E514="","",VLOOKUP(D514,GWP_2006,2,FALSE)*E514)),KCA_LULUCF18[[#This Row],[Base Year 
Estimates (kt)]])</f>
        <v/>
      </c>
      <c r="H514" s="160" t="str">
        <f>IFERROR(IF($C$14="IPCC AR5 (Fifth Assessment)",IF(F514="","",VLOOKUP(D514,GWP,2,FALSE)*F514),IF(F514="","",VLOOKUP(D514,GWP_2006,2,FALSE)*F514)),KCA_LULUCF18[[#This Row],[Current Year
Estimates (kt)]])</f>
        <v/>
      </c>
      <c r="I514" s="4"/>
      <c r="J514" s="5"/>
      <c r="K514" s="6"/>
      <c r="L514" s="248"/>
    </row>
    <row r="515" spans="1:12" ht="31.2" x14ac:dyDescent="0.3">
      <c r="A515" s="155" t="str">
        <f>IF(OR(ISBLANK(KCA_LULUCF18[[#This Row],[Base Year 
Estimates (kt)]]),ISBLANK(KCA_LULUCF18[[#This Row],[Current Year
Estimates (kt)]])),"Entry Required","")</f>
        <v>Entry Required</v>
      </c>
      <c r="B515" s="195" t="s">
        <v>340</v>
      </c>
      <c r="C515" s="225" t="s">
        <v>341</v>
      </c>
      <c r="D515" s="163" t="s">
        <v>33</v>
      </c>
      <c r="E515" s="3"/>
      <c r="F515" s="3"/>
      <c r="G515" s="159" t="str">
        <f>IFERROR(IF($C$14="IPCC AR5 (Fifth Assessment)",IF(E515="","",VLOOKUP(D515,GWP,2,FALSE)*E515),IF(E515="","",VLOOKUP(D515,GWP_2006,2,FALSE)*E515)),KCA_LULUCF18[[#This Row],[Base Year 
Estimates (kt)]])</f>
        <v/>
      </c>
      <c r="H515" s="160" t="str">
        <f>IFERROR(IF($C$14="IPCC AR5 (Fifth Assessment)",IF(F515="","",VLOOKUP(D515,GWP,2,FALSE)*F515),IF(F515="","",VLOOKUP(D515,GWP_2006,2,FALSE)*F515)),KCA_LULUCF18[[#This Row],[Current Year
Estimates (kt)]])</f>
        <v/>
      </c>
      <c r="I515" s="4"/>
      <c r="J515" s="5"/>
      <c r="K515" s="6"/>
      <c r="L515" s="247"/>
    </row>
    <row r="516" spans="1:12" ht="19.2" x14ac:dyDescent="0.3">
      <c r="A516" s="155" t="str">
        <f>IF(OR(KCA_LULUCF18[[#This Row],[Base Year 
Estimates (kt)]]="",KCA_LULUCF18[[#This Row],[Current Year
Estimates (kt)]]=""),"Entry Required", "")</f>
        <v>Entry Required</v>
      </c>
      <c r="B516" s="183" t="s">
        <v>342</v>
      </c>
      <c r="C516" s="224" t="s">
        <v>343</v>
      </c>
      <c r="D516" s="163" t="s">
        <v>33</v>
      </c>
      <c r="E516" s="3"/>
      <c r="F516" s="3"/>
      <c r="G516" s="159" t="str">
        <f>IFERROR(IF($C$14="IPCC AR5 (Fifth Assessment)",IF(E516="","",VLOOKUP(D516,GWP,2,FALSE)*E516),IF(E516="","",VLOOKUP(D516,GWP_2006,2,FALSE)*E516)),KCA_LULUCF18[[#This Row],[Base Year 
Estimates (kt)]])</f>
        <v/>
      </c>
      <c r="H516" s="160" t="str">
        <f>IFERROR(IF($C$14="IPCC AR5 (Fifth Assessment)",IF(F516="","",VLOOKUP(D516,GWP,2,FALSE)*F516),IF(F516="","",VLOOKUP(D516,GWP_2006,2,FALSE)*F516)),KCA_LULUCF18[[#This Row],[Current Year
Estimates (kt)]])</f>
        <v/>
      </c>
      <c r="I516" s="4"/>
      <c r="J516" s="5"/>
      <c r="K516" s="6"/>
      <c r="L516" s="248"/>
    </row>
    <row r="517" spans="1:12" ht="31.2" x14ac:dyDescent="0.3">
      <c r="A517" s="155" t="str">
        <f>IF(OR(ISBLANK(KCA_LULUCF18[[#This Row],[Base Year 
Estimates (kt)]]),ISBLANK(KCA_LULUCF18[[#This Row],[Current Year
Estimates (kt)]])),"Entry Required","")</f>
        <v>Entry Required</v>
      </c>
      <c r="B517" s="195" t="s">
        <v>344</v>
      </c>
      <c r="C517" s="225" t="s">
        <v>345</v>
      </c>
      <c r="D517" s="163" t="s">
        <v>33</v>
      </c>
      <c r="E517" s="3"/>
      <c r="F517" s="3"/>
      <c r="G517" s="159" t="str">
        <f>IFERROR(IF($C$14="IPCC AR5 (Fifth Assessment)",IF(E517="","",VLOOKUP(D517,GWP,2,FALSE)*E517),IF(E517="","",VLOOKUP(D517,GWP_2006,2,FALSE)*E517)),KCA_LULUCF18[[#This Row],[Base Year 
Estimates (kt)]])</f>
        <v/>
      </c>
      <c r="H517" s="160" t="str">
        <f>IFERROR(IF($C$14="IPCC AR5 (Fifth Assessment)",IF(F517="","",VLOOKUP(D517,GWP,2,FALSE)*F517),IF(F517="","",VLOOKUP(D517,GWP_2006,2,FALSE)*F517)),KCA_LULUCF18[[#This Row],[Current Year
Estimates (kt)]])</f>
        <v/>
      </c>
      <c r="I517" s="4"/>
      <c r="J517" s="5"/>
      <c r="K517" s="6"/>
      <c r="L517" s="247"/>
    </row>
    <row r="518" spans="1:12" ht="31.2" x14ac:dyDescent="0.3">
      <c r="A518" s="155" t="str">
        <f>IF(OR(ISBLANK(KCA_LULUCF18[[#This Row],[Base Year 
Estimates (kt)]]),ISBLANK(KCA_LULUCF18[[#This Row],[Current Year
Estimates (kt)]])),"Entry Required","")</f>
        <v>Entry Required</v>
      </c>
      <c r="B518" s="195" t="s">
        <v>346</v>
      </c>
      <c r="C518" s="225" t="s">
        <v>347</v>
      </c>
      <c r="D518" s="163" t="s">
        <v>33</v>
      </c>
      <c r="E518" s="3"/>
      <c r="F518" s="3"/>
      <c r="G518" s="159" t="str">
        <f>IFERROR(IF($C$14="IPCC AR5 (Fifth Assessment)",IF(E518="","",VLOOKUP(D518,GWP,2,FALSE)*E518),IF(E518="","",VLOOKUP(D518,GWP_2006,2,FALSE)*E518)),KCA_LULUCF18[[#This Row],[Base Year 
Estimates (kt)]])</f>
        <v/>
      </c>
      <c r="H518" s="160" t="str">
        <f>IFERROR(IF($C$14="IPCC AR5 (Fifth Assessment)",IF(F518="","",VLOOKUP(D518,GWP,2,FALSE)*F518),IF(F518="","",VLOOKUP(D518,GWP_2006,2,FALSE)*F518)),KCA_LULUCF18[[#This Row],[Current Year
Estimates (kt)]])</f>
        <v/>
      </c>
      <c r="I518" s="4"/>
      <c r="J518" s="5"/>
      <c r="K518" s="6"/>
      <c r="L518" s="248"/>
    </row>
    <row r="519" spans="1:12" ht="31.2" x14ac:dyDescent="0.3">
      <c r="A519" s="155" t="str">
        <f>IF(OR(ISBLANK(KCA_LULUCF18[[#This Row],[Base Year 
Estimates (kt)]]),ISBLANK(KCA_LULUCF18[[#This Row],[Current Year
Estimates (kt)]])),"Entry Required","")</f>
        <v>Entry Required</v>
      </c>
      <c r="B519" s="195" t="s">
        <v>348</v>
      </c>
      <c r="C519" s="225" t="s">
        <v>349</v>
      </c>
      <c r="D519" s="163" t="s">
        <v>33</v>
      </c>
      <c r="E519" s="3"/>
      <c r="F519" s="3"/>
      <c r="G519" s="159" t="str">
        <f>IFERROR(IF($C$14="IPCC AR5 (Fifth Assessment)",IF(E519="","",VLOOKUP(D519,GWP,2,FALSE)*E519),IF(E519="","",VLOOKUP(D519,GWP_2006,2,FALSE)*E519)),KCA_LULUCF18[[#This Row],[Base Year 
Estimates (kt)]])</f>
        <v/>
      </c>
      <c r="H519" s="160" t="str">
        <f>IFERROR(IF($C$14="IPCC AR5 (Fifth Assessment)",IF(F519="","",VLOOKUP(D519,GWP,2,FALSE)*F519),IF(F519="","",VLOOKUP(D519,GWP_2006,2,FALSE)*F519)),KCA_LULUCF18[[#This Row],[Current Year
Estimates (kt)]])</f>
        <v/>
      </c>
      <c r="I519" s="4"/>
      <c r="J519" s="5"/>
      <c r="K519" s="6"/>
      <c r="L519" s="247"/>
    </row>
    <row r="520" spans="1:12" ht="31.2" x14ac:dyDescent="0.3">
      <c r="A520" s="155" t="str">
        <f>IF(OR(ISBLANK(KCA_LULUCF18[[#This Row],[Base Year 
Estimates (kt)]]),ISBLANK(KCA_LULUCF18[[#This Row],[Current Year
Estimates (kt)]])),"Entry Required","")</f>
        <v>Entry Required</v>
      </c>
      <c r="B520" s="195" t="s">
        <v>350</v>
      </c>
      <c r="C520" s="225" t="s">
        <v>351</v>
      </c>
      <c r="D520" s="163" t="s">
        <v>33</v>
      </c>
      <c r="E520" s="3"/>
      <c r="F520" s="3"/>
      <c r="G520" s="159" t="str">
        <f>IFERROR(IF($C$14="IPCC AR5 (Fifth Assessment)",IF(E520="","",VLOOKUP(D520,GWP,2,FALSE)*E520),IF(E520="","",VLOOKUP(D520,GWP_2006,2,FALSE)*E520)),KCA_LULUCF18[[#This Row],[Base Year 
Estimates (kt)]])</f>
        <v/>
      </c>
      <c r="H520" s="160" t="str">
        <f>IFERROR(IF($C$14="IPCC AR5 (Fifth Assessment)",IF(F520="","",VLOOKUP(D520,GWP,2,FALSE)*F520),IF(F520="","",VLOOKUP(D520,GWP_2006,2,FALSE)*F520)),KCA_LULUCF18[[#This Row],[Current Year
Estimates (kt)]])</f>
        <v/>
      </c>
      <c r="I520" s="4"/>
      <c r="J520" s="5"/>
      <c r="K520" s="6"/>
      <c r="L520" s="248"/>
    </row>
    <row r="521" spans="1:12" ht="31.2" x14ac:dyDescent="0.3">
      <c r="A521" s="155" t="str">
        <f>IF(OR(ISBLANK(KCA_LULUCF18[[#This Row],[Base Year 
Estimates (kt)]]),ISBLANK(KCA_LULUCF18[[#This Row],[Current Year
Estimates (kt)]])),"Entry Required","")</f>
        <v>Entry Required</v>
      </c>
      <c r="B521" s="195" t="s">
        <v>352</v>
      </c>
      <c r="C521" s="225" t="s">
        <v>353</v>
      </c>
      <c r="D521" s="163" t="s">
        <v>33</v>
      </c>
      <c r="E521" s="3"/>
      <c r="F521" s="3"/>
      <c r="G521" s="159" t="str">
        <f>IFERROR(IF($C$14="IPCC AR5 (Fifth Assessment)",IF(E521="","",VLOOKUP(D521,GWP,2,FALSE)*E521),IF(E521="","",VLOOKUP(D521,GWP_2006,2,FALSE)*E521)),KCA_LULUCF18[[#This Row],[Base Year 
Estimates (kt)]])</f>
        <v/>
      </c>
      <c r="H521" s="160" t="str">
        <f>IFERROR(IF($C$14="IPCC AR5 (Fifth Assessment)",IF(F521="","",VLOOKUP(D521,GWP,2,FALSE)*F521),IF(F521="","",VLOOKUP(D521,GWP_2006,2,FALSE)*F521)),KCA_LULUCF18[[#This Row],[Current Year
Estimates (kt)]])</f>
        <v/>
      </c>
      <c r="I521" s="4"/>
      <c r="J521" s="5"/>
      <c r="K521" s="6"/>
      <c r="L521" s="247"/>
    </row>
    <row r="522" spans="1:12" ht="19.2" x14ac:dyDescent="0.3">
      <c r="A522" s="155" t="str">
        <f>IF(OR(KCA_LULUCF18[[#This Row],[Base Year 
Estimates (kt)]]="",KCA_LULUCF18[[#This Row],[Current Year
Estimates (kt)]]=""),"Entry Required", "")</f>
        <v>Entry Required</v>
      </c>
      <c r="B522" s="183" t="s">
        <v>354</v>
      </c>
      <c r="C522" s="164" t="s">
        <v>355</v>
      </c>
      <c r="D522" s="163" t="s">
        <v>33</v>
      </c>
      <c r="E522" s="3"/>
      <c r="F522" s="3"/>
      <c r="G522" s="159" t="str">
        <f>IFERROR(IF($C$14="IPCC AR5 (Fifth Assessment)",IF(E522="","",VLOOKUP(D522,GWP,2,FALSE)*E522),IF(E522="","",VLOOKUP(D522,GWP_2006,2,FALSE)*E522)),KCA_LULUCF18[[#This Row],[Base Year 
Estimates (kt)]])</f>
        <v/>
      </c>
      <c r="H522" s="160" t="str">
        <f>IFERROR(IF($C$14="IPCC AR5 (Fifth Assessment)",IF(F522="","",VLOOKUP(D522,GWP,2,FALSE)*F522),IF(F522="","",VLOOKUP(D522,GWP_2006,2,FALSE)*F522)),KCA_LULUCF18[[#This Row],[Current Year
Estimates (kt)]])</f>
        <v/>
      </c>
      <c r="I522" s="4"/>
      <c r="J522" s="5"/>
      <c r="K522" s="6"/>
      <c r="L522" s="248"/>
    </row>
    <row r="523" spans="1:12" ht="31.2" x14ac:dyDescent="0.3">
      <c r="A523" s="155" t="str">
        <f>IF(OR(ISBLANK(KCA_LULUCF18[[#This Row],[Base Year 
Estimates (kt)]]),ISBLANK(KCA_LULUCF18[[#This Row],[Current Year
Estimates (kt)]])),"Entry Required","")</f>
        <v>Entry Required</v>
      </c>
      <c r="B523" s="195" t="s">
        <v>356</v>
      </c>
      <c r="C523" s="225" t="s">
        <v>357</v>
      </c>
      <c r="D523" s="163" t="s">
        <v>33</v>
      </c>
      <c r="E523" s="3"/>
      <c r="F523" s="3"/>
      <c r="G523" s="159" t="str">
        <f>IFERROR(IF($C$14="IPCC AR5 (Fifth Assessment)",IF(E523="","",VLOOKUP(D523,GWP,2,FALSE)*E523),IF(E523="","",VLOOKUP(D523,GWP_2006,2,FALSE)*E523)),KCA_LULUCF18[[#This Row],[Base Year 
Estimates (kt)]])</f>
        <v/>
      </c>
      <c r="H523" s="160" t="str">
        <f>IFERROR(IF($C$14="IPCC AR5 (Fifth Assessment)",IF(F523="","",VLOOKUP(D523,GWP,2,FALSE)*F523),IF(F523="","",VLOOKUP(D523,GWP_2006,2,FALSE)*F523)),KCA_LULUCF18[[#This Row],[Current Year
Estimates (kt)]])</f>
        <v/>
      </c>
      <c r="I523" s="4"/>
      <c r="J523" s="5"/>
      <c r="K523" s="6"/>
      <c r="L523" s="247"/>
    </row>
    <row r="524" spans="1:12" ht="31.2" x14ac:dyDescent="0.3">
      <c r="A524" s="155" t="str">
        <f>IF(OR(ISBLANK(KCA_LULUCF18[[#This Row],[Base Year 
Estimates (kt)]]),ISBLANK(KCA_LULUCF18[[#This Row],[Current Year
Estimates (kt)]])),"Entry Required","")</f>
        <v>Entry Required</v>
      </c>
      <c r="B524" s="195" t="s">
        <v>358</v>
      </c>
      <c r="C524" s="225" t="s">
        <v>359</v>
      </c>
      <c r="D524" s="163" t="s">
        <v>33</v>
      </c>
      <c r="E524" s="3"/>
      <c r="F524" s="3"/>
      <c r="G524" s="159" t="str">
        <f>IFERROR(IF($C$14="IPCC AR5 (Fifth Assessment)",IF(E524="","",VLOOKUP(D524,GWP,2,FALSE)*E524),IF(E524="","",VLOOKUP(D524,GWP_2006,2,FALSE)*E524)),KCA_LULUCF18[[#This Row],[Base Year 
Estimates (kt)]])</f>
        <v/>
      </c>
      <c r="H524" s="160" t="str">
        <f>IFERROR(IF($C$14="IPCC AR5 (Fifth Assessment)",IF(F524="","",VLOOKUP(D524,GWP,2,FALSE)*F524),IF(F524="","",VLOOKUP(D524,GWP_2006,2,FALSE)*F524)),KCA_LULUCF18[[#This Row],[Current Year
Estimates (kt)]])</f>
        <v/>
      </c>
      <c r="I524" s="4"/>
      <c r="J524" s="5"/>
      <c r="K524" s="6"/>
      <c r="L524" s="248"/>
    </row>
    <row r="525" spans="1:12" ht="31.2" x14ac:dyDescent="0.3">
      <c r="A525" s="155" t="str">
        <f>IF(OR(ISBLANK(KCA_LULUCF18[[#This Row],[Base Year 
Estimates (kt)]]),ISBLANK(KCA_LULUCF18[[#This Row],[Current Year
Estimates (kt)]])),"Entry Required","")</f>
        <v>Entry Required</v>
      </c>
      <c r="B525" s="195" t="s">
        <v>360</v>
      </c>
      <c r="C525" s="225" t="s">
        <v>361</v>
      </c>
      <c r="D525" s="163" t="s">
        <v>33</v>
      </c>
      <c r="E525" s="3"/>
      <c r="F525" s="3"/>
      <c r="G525" s="159" t="str">
        <f>IFERROR(IF($C$14="IPCC AR5 (Fifth Assessment)",IF(E525="","",VLOOKUP(D525,GWP,2,FALSE)*E525),IF(E525="","",VLOOKUP(D525,GWP_2006,2,FALSE)*E525)),KCA_LULUCF18[[#This Row],[Base Year 
Estimates (kt)]])</f>
        <v/>
      </c>
      <c r="H525" s="160" t="str">
        <f>IFERROR(IF($C$14="IPCC AR5 (Fifth Assessment)",IF(F525="","",VLOOKUP(D525,GWP,2,FALSE)*F525),IF(F525="","",VLOOKUP(D525,GWP_2006,2,FALSE)*F525)),KCA_LULUCF18[[#This Row],[Current Year
Estimates (kt)]])</f>
        <v/>
      </c>
      <c r="I525" s="4"/>
      <c r="J525" s="5"/>
      <c r="K525" s="6"/>
      <c r="L525" s="247"/>
    </row>
    <row r="526" spans="1:12" ht="31.2" x14ac:dyDescent="0.3">
      <c r="A526" s="155" t="str">
        <f>IF(OR(ISBLANK(KCA_LULUCF18[[#This Row],[Base Year 
Estimates (kt)]]),ISBLANK(KCA_LULUCF18[[#This Row],[Current Year
Estimates (kt)]])),"Entry Required","")</f>
        <v>Entry Required</v>
      </c>
      <c r="B526" s="195" t="s">
        <v>362</v>
      </c>
      <c r="C526" s="225" t="s">
        <v>363</v>
      </c>
      <c r="D526" s="163" t="s">
        <v>33</v>
      </c>
      <c r="E526" s="3"/>
      <c r="F526" s="3"/>
      <c r="G526" s="159" t="str">
        <f>IFERROR(IF($C$14="IPCC AR5 (Fifth Assessment)",IF(E526="","",VLOOKUP(D526,GWP,2,FALSE)*E526),IF(E526="","",VLOOKUP(D526,GWP_2006,2,FALSE)*E526)),KCA_LULUCF18[[#This Row],[Base Year 
Estimates (kt)]])</f>
        <v/>
      </c>
      <c r="H526" s="160" t="str">
        <f>IFERROR(IF($C$14="IPCC AR5 (Fifth Assessment)",IF(F526="","",VLOOKUP(D526,GWP,2,FALSE)*F526),IF(F526="","",VLOOKUP(D526,GWP_2006,2,FALSE)*F526)),KCA_LULUCF18[[#This Row],[Current Year
Estimates (kt)]])</f>
        <v/>
      </c>
      <c r="I526" s="4"/>
      <c r="J526" s="5"/>
      <c r="K526" s="6"/>
      <c r="L526" s="248"/>
    </row>
    <row r="527" spans="1:12" ht="31.2" x14ac:dyDescent="0.3">
      <c r="A527" s="155" t="str">
        <f>IF(OR(ISBLANK(KCA_LULUCF18[[#This Row],[Base Year 
Estimates (kt)]]),ISBLANK(KCA_LULUCF18[[#This Row],[Current Year
Estimates (kt)]])),"Entry Required","")</f>
        <v>Entry Required</v>
      </c>
      <c r="B527" s="195" t="s">
        <v>364</v>
      </c>
      <c r="C527" s="225" t="s">
        <v>365</v>
      </c>
      <c r="D527" s="163" t="s">
        <v>33</v>
      </c>
      <c r="E527" s="3"/>
      <c r="F527" s="3"/>
      <c r="G527" s="159" t="str">
        <f>IFERROR(IF($C$14="IPCC AR5 (Fifth Assessment)",IF(E527="","",VLOOKUP(D527,GWP,2,FALSE)*E527),IF(E527="","",VLOOKUP(D527,GWP_2006,2,FALSE)*E527)),KCA_LULUCF18[[#This Row],[Base Year 
Estimates (kt)]])</f>
        <v/>
      </c>
      <c r="H527" s="160" t="str">
        <f>IFERROR(IF($C$14="IPCC AR5 (Fifth Assessment)",IF(F527="","",VLOOKUP(D527,GWP,2,FALSE)*F527),IF(F527="","",VLOOKUP(D527,GWP_2006,2,FALSE)*F527)),KCA_LULUCF18[[#This Row],[Current Year
Estimates (kt)]])</f>
        <v/>
      </c>
      <c r="I527" s="4"/>
      <c r="J527" s="5"/>
      <c r="K527" s="6"/>
      <c r="L527" s="247"/>
    </row>
    <row r="528" spans="1:12" ht="19.2" x14ac:dyDescent="0.3">
      <c r="A528" s="155" t="str">
        <f>IF(OR(KCA_LULUCF18[[#This Row],[Base Year 
Estimates (kt)]]="",KCA_LULUCF18[[#This Row],[Current Year
Estimates (kt)]]=""),"Entry Required", "")</f>
        <v>Entry Required</v>
      </c>
      <c r="B528" s="172" t="s">
        <v>366</v>
      </c>
      <c r="C528" s="191" t="s">
        <v>367</v>
      </c>
      <c r="D528" s="174" t="s">
        <v>96</v>
      </c>
      <c r="E528" s="3"/>
      <c r="F528" s="3"/>
      <c r="G528" s="159" t="str">
        <f>IFERROR(IF($C$14="IPCC AR5 (Fifth Assessment)",IF(E528="","",VLOOKUP(D528,GWP,2,FALSE)*E528),IF(E528="","",VLOOKUP(D528,GWP_2006,2,FALSE)*E528)),KCA_LULUCF18[[#This Row],[Base Year 
Estimates (kt)]])</f>
        <v/>
      </c>
      <c r="H528" s="160" t="str">
        <f>IFERROR(IF($C$14="IPCC AR5 (Fifth Assessment)",IF(F528="","",VLOOKUP(D528,GWP,2,FALSE)*F528),IF(F528="","",VLOOKUP(D528,GWP_2006,2,FALSE)*F528)),KCA_LULUCF18[[#This Row],[Current Year
Estimates (kt)]])</f>
        <v/>
      </c>
      <c r="I528" s="4"/>
      <c r="J528" s="5"/>
      <c r="K528" s="6"/>
      <c r="L528" s="248"/>
    </row>
    <row r="529" spans="1:12" ht="19.2" x14ac:dyDescent="0.3">
      <c r="A529" s="155" t="str">
        <f>IF(OR(KCA_LULUCF18[[#This Row],[Base Year 
Estimates (kt)]]="",KCA_LULUCF18[[#This Row],[Current Year
Estimates (kt)]]=""),"Entry Required", "")</f>
        <v>Entry Required</v>
      </c>
      <c r="B529" s="183" t="s">
        <v>368</v>
      </c>
      <c r="C529" s="164" t="s">
        <v>369</v>
      </c>
      <c r="D529" s="163" t="s">
        <v>33</v>
      </c>
      <c r="E529" s="3"/>
      <c r="F529" s="3"/>
      <c r="G529" s="159" t="str">
        <f>IFERROR(IF($C$14="IPCC AR5 (Fifth Assessment)",IF(E529="","",VLOOKUP(D529,GWP,2,FALSE)*E529),IF(E529="","",VLOOKUP(D529,GWP_2006,2,FALSE)*E529)),KCA_LULUCF18[[#This Row],[Base Year 
Estimates (kt)]])</f>
        <v/>
      </c>
      <c r="H529" s="160" t="str">
        <f>IFERROR(IF($C$14="IPCC AR5 (Fifth Assessment)",IF(F529="","",VLOOKUP(D529,GWP,2,FALSE)*F529),IF(F529="","",VLOOKUP(D529,GWP_2006,2,FALSE)*F529)),KCA_LULUCF18[[#This Row],[Current Year
Estimates (kt)]])</f>
        <v/>
      </c>
      <c r="I529" s="4"/>
      <c r="J529" s="5"/>
      <c r="K529" s="6"/>
      <c r="L529" s="247"/>
    </row>
    <row r="530" spans="1:12" ht="19.2" x14ac:dyDescent="0.3">
      <c r="A530" s="155" t="str">
        <f>IF(OR(ISBLANK(KCA_LULUCF18[[#This Row],[Base Year 
Estimates (kt)]]),ISBLANK(KCA_LULUCF18[[#This Row],[Current Year
Estimates (kt)]])),"Entry Required","")</f>
        <v>Entry Required</v>
      </c>
      <c r="B530" s="195" t="s">
        <v>370</v>
      </c>
      <c r="C530" s="224" t="s">
        <v>371</v>
      </c>
      <c r="D530" s="163" t="s">
        <v>33</v>
      </c>
      <c r="E530" s="3"/>
      <c r="F530" s="3"/>
      <c r="G530" s="159" t="str">
        <f>IFERROR(IF($C$14="IPCC AR5 (Fifth Assessment)",IF(E530="","",VLOOKUP(D530,GWP,2,FALSE)*E530),IF(E530="","",VLOOKUP(D530,GWP_2006,2,FALSE)*E530)),KCA_LULUCF18[[#This Row],[Base Year 
Estimates (kt)]])</f>
        <v/>
      </c>
      <c r="H530" s="160" t="str">
        <f>IFERROR(IF($C$14="IPCC AR5 (Fifth Assessment)",IF(F530="","",VLOOKUP(D530,GWP,2,FALSE)*F530),IF(F530="","",VLOOKUP(D530,GWP_2006,2,FALSE)*F530)),KCA_LULUCF18[[#This Row],[Current Year
Estimates (kt)]])</f>
        <v/>
      </c>
      <c r="I530" s="4"/>
      <c r="J530" s="5"/>
      <c r="K530" s="6"/>
      <c r="L530" s="248"/>
    </row>
    <row r="531" spans="1:12" ht="19.2" x14ac:dyDescent="0.3">
      <c r="A531" s="155" t="str">
        <f>IF(OR(ISBLANK(KCA_LULUCF18[[#This Row],[Base Year 
Estimates (kt)]]),ISBLANK(KCA_LULUCF18[[#This Row],[Current Year
Estimates (kt)]])),"Entry Required","")</f>
        <v>Entry Required</v>
      </c>
      <c r="B531" s="195" t="s">
        <v>372</v>
      </c>
      <c r="C531" s="164" t="s">
        <v>373</v>
      </c>
      <c r="D531" s="163" t="s">
        <v>33</v>
      </c>
      <c r="E531" s="3"/>
      <c r="F531" s="3"/>
      <c r="G531" s="159" t="str">
        <f>IFERROR(IF($C$14="IPCC AR5 (Fifth Assessment)",IF(E531="","",VLOOKUP(D531,GWP,2,FALSE)*E531),IF(E531="","",VLOOKUP(D531,GWP_2006,2,FALSE)*E531)),KCA_LULUCF18[[#This Row],[Base Year 
Estimates (kt)]])</f>
        <v/>
      </c>
      <c r="H531" s="160" t="str">
        <f>IFERROR(IF($C$14="IPCC AR5 (Fifth Assessment)",IF(F531="","",VLOOKUP(D531,GWP,2,FALSE)*F531),IF(F531="","",VLOOKUP(D531,GWP_2006,2,FALSE)*F531)),KCA_LULUCF18[[#This Row],[Current Year
Estimates (kt)]])</f>
        <v/>
      </c>
      <c r="I531" s="4"/>
      <c r="J531" s="5"/>
      <c r="K531" s="6"/>
      <c r="L531" s="247"/>
    </row>
    <row r="532" spans="1:12" ht="19.2" x14ac:dyDescent="0.3">
      <c r="A532" s="155" t="str">
        <f>IF(OR(ISBLANK(KCA_LULUCF18[[#This Row],[Base Year 
Estimates (kt)]]),ISBLANK(KCA_LULUCF18[[#This Row],[Current Year
Estimates (kt)]])),"Entry Required","")</f>
        <v>Entry Required</v>
      </c>
      <c r="B532" s="195" t="s">
        <v>374</v>
      </c>
      <c r="C532" s="164" t="s">
        <v>375</v>
      </c>
      <c r="D532" s="163" t="s">
        <v>33</v>
      </c>
      <c r="E532" s="3"/>
      <c r="F532" s="3"/>
      <c r="G532" s="159" t="str">
        <f>IFERROR(IF($C$14="IPCC AR5 (Fifth Assessment)",IF(E532="","",VLOOKUP(D532,GWP,2,FALSE)*E532),IF(E532="","",VLOOKUP(D532,GWP_2006,2,FALSE)*E532)),KCA_LULUCF18[[#This Row],[Base Year 
Estimates (kt)]])</f>
        <v/>
      </c>
      <c r="H532" s="160" t="str">
        <f>IFERROR(IF($C$14="IPCC AR5 (Fifth Assessment)",IF(F532="","",VLOOKUP(D532,GWP,2,FALSE)*F532),IF(F532="","",VLOOKUP(D532,GWP_2006,2,FALSE)*F532)),KCA_LULUCF18[[#This Row],[Current Year
Estimates (kt)]])</f>
        <v/>
      </c>
      <c r="I532" s="4"/>
      <c r="J532" s="5"/>
      <c r="K532" s="6"/>
      <c r="L532" s="248"/>
    </row>
    <row r="533" spans="1:12" ht="19.2" x14ac:dyDescent="0.3">
      <c r="A533" s="155" t="str">
        <f>IF(OR(ISBLANK(KCA_LULUCF18[[#This Row],[Base Year 
Estimates (kt)]]),ISBLANK(KCA_LULUCF18[[#This Row],[Current Year
Estimates (kt)]])),"Entry Required","")</f>
        <v>Entry Required</v>
      </c>
      <c r="B533" s="195" t="s">
        <v>376</v>
      </c>
      <c r="C533" s="164" t="s">
        <v>377</v>
      </c>
      <c r="D533" s="163" t="s">
        <v>33</v>
      </c>
      <c r="E533" s="3"/>
      <c r="F533" s="3"/>
      <c r="G533" s="159" t="str">
        <f>IFERROR(IF($C$14="IPCC AR5 (Fifth Assessment)",IF(E533="","",VLOOKUP(D533,GWP,2,FALSE)*E533),IF(E533="","",VLOOKUP(D533,GWP_2006,2,FALSE)*E533)),KCA_LULUCF18[[#This Row],[Base Year 
Estimates (kt)]])</f>
        <v/>
      </c>
      <c r="H533" s="160" t="str">
        <f>IFERROR(IF($C$14="IPCC AR5 (Fifth Assessment)",IF(F533="","",VLOOKUP(D533,GWP,2,FALSE)*F533),IF(F533="","",VLOOKUP(D533,GWP_2006,2,FALSE)*F533)),KCA_LULUCF18[[#This Row],[Current Year
Estimates (kt)]])</f>
        <v/>
      </c>
      <c r="I533" s="4"/>
      <c r="J533" s="5"/>
      <c r="K533" s="6"/>
      <c r="L533" s="247"/>
    </row>
    <row r="534" spans="1:12" ht="19.2" x14ac:dyDescent="0.3">
      <c r="A534" s="155" t="str">
        <f>IF(OR(ISBLANK(KCA_LULUCF18[[#This Row],[Base Year 
Estimates (kt)]]),ISBLANK(KCA_LULUCF18[[#This Row],[Current Year
Estimates (kt)]])),"Entry Required","")</f>
        <v>Entry Required</v>
      </c>
      <c r="B534" s="195" t="s">
        <v>378</v>
      </c>
      <c r="C534" s="164" t="s">
        <v>379</v>
      </c>
      <c r="D534" s="163" t="s">
        <v>33</v>
      </c>
      <c r="E534" s="3"/>
      <c r="F534" s="3"/>
      <c r="G534" s="159" t="str">
        <f>IFERROR(IF($C$14="IPCC AR5 (Fifth Assessment)",IF(E534="","",VLOOKUP(D534,GWP,2,FALSE)*E534),IF(E534="","",VLOOKUP(D534,GWP_2006,2,FALSE)*E534)),KCA_LULUCF18[[#This Row],[Base Year 
Estimates (kt)]])</f>
        <v/>
      </c>
      <c r="H534" s="160" t="str">
        <f>IFERROR(IF($C$14="IPCC AR5 (Fifth Assessment)",IF(F534="","",VLOOKUP(D534,GWP,2,FALSE)*F534),IF(F534="","",VLOOKUP(D534,GWP_2006,2,FALSE)*F534)),KCA_LULUCF18[[#This Row],[Current Year
Estimates (kt)]])</f>
        <v/>
      </c>
      <c r="I534" s="4"/>
      <c r="J534" s="5"/>
      <c r="K534" s="6"/>
      <c r="L534" s="248"/>
    </row>
    <row r="535" spans="1:12" ht="19.2" x14ac:dyDescent="0.3">
      <c r="A535" s="155" t="str">
        <f>IF(OR(KCA_LULUCF18[[#This Row],[Base Year 
Estimates (kt)]]="",KCA_LULUCF18[[#This Row],[Current Year
Estimates (kt)]]=""),"Entry Required", "")</f>
        <v>Entry Required</v>
      </c>
      <c r="B535" s="183" t="s">
        <v>380</v>
      </c>
      <c r="C535" s="164" t="s">
        <v>381</v>
      </c>
      <c r="D535" s="163" t="s">
        <v>33</v>
      </c>
      <c r="E535" s="3"/>
      <c r="F535" s="3"/>
      <c r="G535" s="159" t="str">
        <f>IFERROR(IF($C$14="IPCC AR5 (Fifth Assessment)",IF(E535="","",VLOOKUP(D535,GWP,2,FALSE)*E535),IF(E535="","",VLOOKUP(D535,GWP_2006,2,FALSE)*E535)),KCA_LULUCF18[[#This Row],[Base Year 
Estimates (kt)]])</f>
        <v/>
      </c>
      <c r="H535" s="160" t="str">
        <f>IFERROR(IF($C$14="IPCC AR5 (Fifth Assessment)",IF(F535="","",VLOOKUP(D535,GWP,2,FALSE)*F535),IF(F535="","",VLOOKUP(D535,GWP_2006,2,FALSE)*F535)),KCA_LULUCF18[[#This Row],[Current Year
Estimates (kt)]])</f>
        <v/>
      </c>
      <c r="I535" s="4"/>
      <c r="J535" s="5"/>
      <c r="K535" s="6"/>
      <c r="L535" s="247"/>
    </row>
    <row r="536" spans="1:12" ht="31.2" x14ac:dyDescent="0.3">
      <c r="A536" s="155" t="str">
        <f>IF(OR(ISBLANK(KCA_LULUCF18[[#This Row],[Base Year 
Estimates (kt)]]),ISBLANK(KCA_LULUCF18[[#This Row],[Current Year
Estimates (kt)]])),"Entry Required","")</f>
        <v>Entry Required</v>
      </c>
      <c r="B536" s="195" t="s">
        <v>382</v>
      </c>
      <c r="C536" s="225" t="s">
        <v>383</v>
      </c>
      <c r="D536" s="163" t="s">
        <v>33</v>
      </c>
      <c r="E536" s="3"/>
      <c r="F536" s="3"/>
      <c r="G536" s="159" t="str">
        <f>IFERROR(IF($C$14="IPCC AR5 (Fifth Assessment)",IF(E536="","",VLOOKUP(D536,GWP,2,FALSE)*E536),IF(E536="","",VLOOKUP(D536,GWP_2006,2,FALSE)*E536)),KCA_LULUCF18[[#This Row],[Base Year 
Estimates (kt)]])</f>
        <v/>
      </c>
      <c r="H536" s="160" t="str">
        <f>IFERROR(IF($C$14="IPCC AR5 (Fifth Assessment)",IF(F536="","",VLOOKUP(D536,GWP,2,FALSE)*F536),IF(F536="","",VLOOKUP(D536,GWP_2006,2,FALSE)*F536)),KCA_LULUCF18[[#This Row],[Current Year
Estimates (kt)]])</f>
        <v/>
      </c>
      <c r="I536" s="4"/>
      <c r="J536" s="5"/>
      <c r="K536" s="6"/>
      <c r="L536" s="248"/>
    </row>
    <row r="537" spans="1:12" ht="31.2" x14ac:dyDescent="0.3">
      <c r="A537" s="155" t="str">
        <f>IF(OR(ISBLANK(KCA_LULUCF18[[#This Row],[Base Year 
Estimates (kt)]]),ISBLANK(KCA_LULUCF18[[#This Row],[Current Year
Estimates (kt)]])),"Entry Required","")</f>
        <v>Entry Required</v>
      </c>
      <c r="B537" s="195" t="s">
        <v>384</v>
      </c>
      <c r="C537" s="225" t="s">
        <v>385</v>
      </c>
      <c r="D537" s="163" t="s">
        <v>33</v>
      </c>
      <c r="E537" s="3"/>
      <c r="F537" s="3"/>
      <c r="G537" s="159" t="str">
        <f>IFERROR(IF($C$14="IPCC AR5 (Fifth Assessment)",IF(E537="","",VLOOKUP(D537,GWP,2,FALSE)*E537),IF(E537="","",VLOOKUP(D537,GWP_2006,2,FALSE)*E537)),KCA_LULUCF18[[#This Row],[Base Year 
Estimates (kt)]])</f>
        <v/>
      </c>
      <c r="H537" s="160" t="str">
        <f>IFERROR(IF($C$14="IPCC AR5 (Fifth Assessment)",IF(F537="","",VLOOKUP(D537,GWP,2,FALSE)*F537),IF(F537="","",VLOOKUP(D537,GWP_2006,2,FALSE)*F537)),KCA_LULUCF18[[#This Row],[Current Year
Estimates (kt)]])</f>
        <v/>
      </c>
      <c r="I537" s="4"/>
      <c r="J537" s="5"/>
      <c r="K537" s="6"/>
      <c r="L537" s="247"/>
    </row>
    <row r="538" spans="1:12" ht="31.2" x14ac:dyDescent="0.3">
      <c r="A538" s="155" t="str">
        <f>IF(OR(ISBLANK(KCA_LULUCF18[[#This Row],[Base Year 
Estimates (kt)]]),ISBLANK(KCA_LULUCF18[[#This Row],[Current Year
Estimates (kt)]])),"Entry Required","")</f>
        <v>Entry Required</v>
      </c>
      <c r="B538" s="195" t="s">
        <v>386</v>
      </c>
      <c r="C538" s="225" t="s">
        <v>387</v>
      </c>
      <c r="D538" s="163" t="s">
        <v>33</v>
      </c>
      <c r="E538" s="3"/>
      <c r="F538" s="3"/>
      <c r="G538" s="159" t="str">
        <f>IFERROR(IF($C$14="IPCC AR5 (Fifth Assessment)",IF(E538="","",VLOOKUP(D538,GWP,2,FALSE)*E538),IF(E538="","",VLOOKUP(D538,GWP_2006,2,FALSE)*E538)),KCA_LULUCF18[[#This Row],[Base Year 
Estimates (kt)]])</f>
        <v/>
      </c>
      <c r="H538" s="160" t="str">
        <f>IFERROR(IF($C$14="IPCC AR5 (Fifth Assessment)",IF(F538="","",VLOOKUP(D538,GWP,2,FALSE)*F538),IF(F538="","",VLOOKUP(D538,GWP_2006,2,FALSE)*F538)),KCA_LULUCF18[[#This Row],[Current Year
Estimates (kt)]])</f>
        <v/>
      </c>
      <c r="I538" s="4"/>
      <c r="J538" s="5"/>
      <c r="K538" s="6"/>
      <c r="L538" s="248"/>
    </row>
    <row r="539" spans="1:12" ht="31.2" x14ac:dyDescent="0.3">
      <c r="A539" s="155" t="str">
        <f>IF(OR(ISBLANK(KCA_LULUCF18[[#This Row],[Base Year 
Estimates (kt)]]),ISBLANK(KCA_LULUCF18[[#This Row],[Current Year
Estimates (kt)]])),"Entry Required","")</f>
        <v>Entry Required</v>
      </c>
      <c r="B539" s="195" t="s">
        <v>388</v>
      </c>
      <c r="C539" s="225" t="s">
        <v>543</v>
      </c>
      <c r="D539" s="163" t="s">
        <v>33</v>
      </c>
      <c r="E539" s="3"/>
      <c r="F539" s="3"/>
      <c r="G539" s="159" t="str">
        <f>IFERROR(IF($C$14="IPCC AR5 (Fifth Assessment)",IF(E539="","",VLOOKUP(D539,GWP,2,FALSE)*E539),IF(E539="","",VLOOKUP(D539,GWP_2006,2,FALSE)*E539)),KCA_LULUCF18[[#This Row],[Base Year 
Estimates (kt)]])</f>
        <v/>
      </c>
      <c r="H539" s="160" t="str">
        <f>IFERROR(IF($C$14="IPCC AR5 (Fifth Assessment)",IF(F539="","",VLOOKUP(D539,GWP,2,FALSE)*F539),IF(F539="","",VLOOKUP(D539,GWP_2006,2,FALSE)*F539)),KCA_LULUCF18[[#This Row],[Current Year
Estimates (kt)]])</f>
        <v/>
      </c>
      <c r="I539" s="4"/>
      <c r="J539" s="5"/>
      <c r="K539" s="6"/>
      <c r="L539" s="247"/>
    </row>
    <row r="540" spans="1:12" ht="31.2" x14ac:dyDescent="0.3">
      <c r="A540" s="155" t="str">
        <f>IF(OR(ISBLANK(KCA_LULUCF18[[#This Row],[Base Year 
Estimates (kt)]]),ISBLANK(KCA_LULUCF18[[#This Row],[Current Year
Estimates (kt)]])),"Entry Required","")</f>
        <v>Entry Required</v>
      </c>
      <c r="B540" s="195" t="s">
        <v>389</v>
      </c>
      <c r="C540" s="225" t="s">
        <v>390</v>
      </c>
      <c r="D540" s="163" t="s">
        <v>33</v>
      </c>
      <c r="E540" s="3"/>
      <c r="F540" s="3"/>
      <c r="G540" s="159" t="str">
        <f>IFERROR(IF($C$14="IPCC AR5 (Fifth Assessment)",IF(E540="","",VLOOKUP(D540,GWP,2,FALSE)*E540),IF(E540="","",VLOOKUP(D540,GWP_2006,2,FALSE)*E540)),KCA_LULUCF18[[#This Row],[Base Year 
Estimates (kt)]])</f>
        <v/>
      </c>
      <c r="H540" s="160" t="str">
        <f>IFERROR(IF($C$14="IPCC AR5 (Fifth Assessment)",IF(F540="","",VLOOKUP(D540,GWP,2,FALSE)*F540),IF(F540="","",VLOOKUP(D540,GWP_2006,2,FALSE)*F540)),KCA_LULUCF18[[#This Row],[Current Year
Estimates (kt)]])</f>
        <v/>
      </c>
      <c r="I540" s="4"/>
      <c r="J540" s="5"/>
      <c r="K540" s="6"/>
      <c r="L540" s="248"/>
    </row>
    <row r="541" spans="1:12" ht="19.2" x14ac:dyDescent="0.3">
      <c r="A541" s="155" t="str">
        <f>IF(OR(KCA_LULUCF18[[#This Row],[Base Year 
Estimates (kt)]]="",KCA_LULUCF18[[#This Row],[Current Year
Estimates (kt)]]=""),"Entry Required", "")</f>
        <v>Entry Required</v>
      </c>
      <c r="B541" s="172" t="s">
        <v>391</v>
      </c>
      <c r="C541" s="191" t="s">
        <v>392</v>
      </c>
      <c r="D541" s="174" t="s">
        <v>96</v>
      </c>
      <c r="E541" s="3"/>
      <c r="F541" s="3"/>
      <c r="G541" s="159" t="str">
        <f>IFERROR(IF($C$14="IPCC AR5 (Fifth Assessment)",IF(E541="","",VLOOKUP(D541,GWP,2,FALSE)*E541),IF(E541="","",VLOOKUP(D541,GWP_2006,2,FALSE)*E541)),KCA_LULUCF18[[#This Row],[Base Year 
Estimates (kt)]])</f>
        <v/>
      </c>
      <c r="H541" s="160" t="str">
        <f>IFERROR(IF($C$14="IPCC AR5 (Fifth Assessment)",IF(F541="","",VLOOKUP(D541,GWP,2,FALSE)*F541),IF(F541="","",VLOOKUP(D541,GWP_2006,2,FALSE)*F541)),KCA_LULUCF18[[#This Row],[Current Year
Estimates (kt)]])</f>
        <v/>
      </c>
      <c r="I541" s="4"/>
      <c r="J541" s="5"/>
      <c r="K541" s="6"/>
      <c r="L541" s="247"/>
    </row>
    <row r="542" spans="1:12" ht="19.2" x14ac:dyDescent="0.3">
      <c r="A542" s="155" t="str">
        <f>IF(OR(KCA_LULUCF18[[#This Row],[Base Year 
Estimates (kt)]]="",KCA_LULUCF18[[#This Row],[Current Year
Estimates (kt)]]=""),"Entry Required", "")</f>
        <v>Entry Required</v>
      </c>
      <c r="B542" s="183" t="s">
        <v>393</v>
      </c>
      <c r="C542" s="164" t="s">
        <v>394</v>
      </c>
      <c r="D542" s="163" t="s">
        <v>33</v>
      </c>
      <c r="E542" s="3"/>
      <c r="F542" s="3"/>
      <c r="G542" s="159" t="str">
        <f>IFERROR(IF($C$14="IPCC AR5 (Fifth Assessment)",IF(E542="","",VLOOKUP(D542,GWP,2,FALSE)*E542),IF(E542="","",VLOOKUP(D542,GWP_2006,2,FALSE)*E542)),KCA_LULUCF18[[#This Row],[Base Year 
Estimates (kt)]])</f>
        <v/>
      </c>
      <c r="H542" s="160" t="str">
        <f>IFERROR(IF($C$14="IPCC AR5 (Fifth Assessment)",IF(F542="","",VLOOKUP(D542,GWP,2,FALSE)*F542),IF(F542="","",VLOOKUP(D542,GWP_2006,2,FALSE)*F542)),KCA_LULUCF18[[#This Row],[Current Year
Estimates (kt)]])</f>
        <v/>
      </c>
      <c r="I542" s="4"/>
      <c r="J542" s="5"/>
      <c r="K542" s="6"/>
      <c r="L542" s="248"/>
    </row>
    <row r="543" spans="1:12" ht="19.2" x14ac:dyDescent="0.3">
      <c r="A543" s="155" t="str">
        <f>IF(OR(ISBLANK(KCA_LULUCF18[[#This Row],[Base Year 
Estimates (kt)]]),ISBLANK(KCA_LULUCF18[[#This Row],[Current Year
Estimates (kt)]])),"Entry Required","")</f>
        <v>Entry Required</v>
      </c>
      <c r="B543" s="195" t="s">
        <v>395</v>
      </c>
      <c r="C543" s="224" t="s">
        <v>396</v>
      </c>
      <c r="D543" s="163" t="s">
        <v>33</v>
      </c>
      <c r="E543" s="3"/>
      <c r="F543" s="3"/>
      <c r="G543" s="159" t="str">
        <f>IFERROR(IF($C$14="IPCC AR5 (Fifth Assessment)",IF(E543="","",VLOOKUP(D543,GWP,2,FALSE)*E543),IF(E543="","",VLOOKUP(D543,GWP_2006,2,FALSE)*E543)),KCA_LULUCF18[[#This Row],[Base Year 
Estimates (kt)]])</f>
        <v/>
      </c>
      <c r="H543" s="160" t="str">
        <f>IFERROR(IF($C$14="IPCC AR5 (Fifth Assessment)",IF(F543="","",VLOOKUP(D543,GWP,2,FALSE)*F543),IF(F543="","",VLOOKUP(D543,GWP_2006,2,FALSE)*F543)),KCA_LULUCF18[[#This Row],[Current Year
Estimates (kt)]])</f>
        <v/>
      </c>
      <c r="I543" s="4"/>
      <c r="J543" s="5"/>
      <c r="K543" s="6"/>
      <c r="L543" s="247"/>
    </row>
    <row r="544" spans="1:12" ht="19.2" x14ac:dyDescent="0.3">
      <c r="A544" s="155" t="str">
        <f>IF(OR(ISBLANK(KCA_LULUCF18[[#This Row],[Base Year 
Estimates (kt)]]),ISBLANK(KCA_LULUCF18[[#This Row],[Current Year
Estimates (kt)]])),"Entry Required","")</f>
        <v>Entry Required</v>
      </c>
      <c r="B544" s="195" t="s">
        <v>397</v>
      </c>
      <c r="C544" s="164" t="s">
        <v>398</v>
      </c>
      <c r="D544" s="163" t="s">
        <v>33</v>
      </c>
      <c r="E544" s="3"/>
      <c r="F544" s="3"/>
      <c r="G544" s="159" t="str">
        <f>IFERROR(IF($C$14="IPCC AR5 (Fifth Assessment)",IF(E544="","",VLOOKUP(D544,GWP,2,FALSE)*E544),IF(E544="","",VLOOKUP(D544,GWP_2006,2,FALSE)*E544)),KCA_LULUCF18[[#This Row],[Base Year 
Estimates (kt)]])</f>
        <v/>
      </c>
      <c r="H544" s="160" t="str">
        <f>IFERROR(IF($C$14="IPCC AR5 (Fifth Assessment)",IF(F544="","",VLOOKUP(D544,GWP,2,FALSE)*F544),IF(F544="","",VLOOKUP(D544,GWP_2006,2,FALSE)*F544)),KCA_LULUCF18[[#This Row],[Current Year
Estimates (kt)]])</f>
        <v/>
      </c>
      <c r="I544" s="4"/>
      <c r="J544" s="5"/>
      <c r="K544" s="6"/>
      <c r="L544" s="248"/>
    </row>
    <row r="545" spans="1:12" ht="19.2" x14ac:dyDescent="0.3">
      <c r="A545" s="155" t="str">
        <f>IF(OR(ISBLANK(KCA_LULUCF18[[#This Row],[Base Year 
Estimates (kt)]]),ISBLANK(KCA_LULUCF18[[#This Row],[Current Year
Estimates (kt)]])),"Entry Required","")</f>
        <v>Entry Required</v>
      </c>
      <c r="B545" s="195" t="s">
        <v>399</v>
      </c>
      <c r="C545" s="164" t="s">
        <v>400</v>
      </c>
      <c r="D545" s="163" t="s">
        <v>33</v>
      </c>
      <c r="E545" s="3"/>
      <c r="F545" s="3"/>
      <c r="G545" s="159" t="str">
        <f>IFERROR(IF($C$14="IPCC AR5 (Fifth Assessment)",IF(E545="","",VLOOKUP(D545,GWP,2,FALSE)*E545),IF(E545="","",VLOOKUP(D545,GWP_2006,2,FALSE)*E545)),KCA_LULUCF18[[#This Row],[Base Year 
Estimates (kt)]])</f>
        <v/>
      </c>
      <c r="H545" s="160" t="str">
        <f>IFERROR(IF($C$14="IPCC AR5 (Fifth Assessment)",IF(F545="","",VLOOKUP(D545,GWP,2,FALSE)*F545),IF(F545="","",VLOOKUP(D545,GWP_2006,2,FALSE)*F545)),KCA_LULUCF18[[#This Row],[Current Year
Estimates (kt)]])</f>
        <v/>
      </c>
      <c r="I545" s="4"/>
      <c r="J545" s="5"/>
      <c r="K545" s="6"/>
      <c r="L545" s="247"/>
    </row>
    <row r="546" spans="1:12" ht="19.2" x14ac:dyDescent="0.3">
      <c r="A546" s="155" t="str">
        <f>IF(OR(ISBLANK(KCA_LULUCF18[[#This Row],[Base Year 
Estimates (kt)]]),ISBLANK(KCA_LULUCF18[[#This Row],[Current Year
Estimates (kt)]])),"Entry Required","")</f>
        <v>Entry Required</v>
      </c>
      <c r="B546" s="195" t="s">
        <v>401</v>
      </c>
      <c r="C546" s="164" t="s">
        <v>402</v>
      </c>
      <c r="D546" s="163" t="s">
        <v>33</v>
      </c>
      <c r="E546" s="3"/>
      <c r="F546" s="3"/>
      <c r="G546" s="159" t="str">
        <f>IFERROR(IF($C$14="IPCC AR5 (Fifth Assessment)",IF(E546="","",VLOOKUP(D546,GWP,2,FALSE)*E546),IF(E546="","",VLOOKUP(D546,GWP_2006,2,FALSE)*E546)),KCA_LULUCF18[[#This Row],[Base Year 
Estimates (kt)]])</f>
        <v/>
      </c>
      <c r="H546" s="160" t="str">
        <f>IFERROR(IF($C$14="IPCC AR5 (Fifth Assessment)",IF(F546="","",VLOOKUP(D546,GWP,2,FALSE)*F546),IF(F546="","",VLOOKUP(D546,GWP_2006,2,FALSE)*F546)),KCA_LULUCF18[[#This Row],[Current Year
Estimates (kt)]])</f>
        <v/>
      </c>
      <c r="I546" s="4"/>
      <c r="J546" s="5"/>
      <c r="K546" s="6"/>
      <c r="L546" s="248"/>
    </row>
    <row r="547" spans="1:12" ht="19.2" x14ac:dyDescent="0.3">
      <c r="A547" s="155" t="str">
        <f>IF(OR(ISBLANK(KCA_LULUCF18[[#This Row],[Base Year 
Estimates (kt)]]),ISBLANK(KCA_LULUCF18[[#This Row],[Current Year
Estimates (kt)]])),"Entry Required","")</f>
        <v>Entry Required</v>
      </c>
      <c r="B547" s="195" t="s">
        <v>403</v>
      </c>
      <c r="C547" s="164" t="s">
        <v>404</v>
      </c>
      <c r="D547" s="163" t="s">
        <v>33</v>
      </c>
      <c r="E547" s="3"/>
      <c r="F547" s="3"/>
      <c r="G547" s="159" t="str">
        <f>IFERROR(IF($C$14="IPCC AR5 (Fifth Assessment)",IF(E547="","",VLOOKUP(D547,GWP,2,FALSE)*E547),IF(E547="","",VLOOKUP(D547,GWP_2006,2,FALSE)*E547)),KCA_LULUCF18[[#This Row],[Base Year 
Estimates (kt)]])</f>
        <v/>
      </c>
      <c r="H547" s="160" t="str">
        <f>IFERROR(IF($C$14="IPCC AR5 (Fifth Assessment)",IF(F547="","",VLOOKUP(D547,GWP,2,FALSE)*F547),IF(F547="","",VLOOKUP(D547,GWP_2006,2,FALSE)*F547)),KCA_LULUCF18[[#This Row],[Current Year
Estimates (kt)]])</f>
        <v/>
      </c>
      <c r="I547" s="4"/>
      <c r="J547" s="5"/>
      <c r="K547" s="6"/>
      <c r="L547" s="247"/>
    </row>
    <row r="548" spans="1:12" ht="19.2" x14ac:dyDescent="0.3">
      <c r="A548" s="155" t="str">
        <f>IF(OR(KCA_LULUCF18[[#This Row],[Base Year 
Estimates (kt)]]="",KCA_LULUCF18[[#This Row],[Current Year
Estimates (kt)]]=""),"Entry Required", "")</f>
        <v>Entry Required</v>
      </c>
      <c r="B548" s="183" t="s">
        <v>405</v>
      </c>
      <c r="C548" s="164" t="s">
        <v>406</v>
      </c>
      <c r="D548" s="163" t="s">
        <v>33</v>
      </c>
      <c r="E548" s="3"/>
      <c r="F548" s="3"/>
      <c r="G548" s="159" t="str">
        <f>IFERROR(IF($C$14="IPCC AR5 (Fifth Assessment)",IF(E548="","",VLOOKUP(D548,GWP,2,FALSE)*E548),IF(E548="","",VLOOKUP(D548,GWP_2006,2,FALSE)*E548)),KCA_LULUCF18[[#This Row],[Base Year 
Estimates (kt)]])</f>
        <v/>
      </c>
      <c r="H548" s="160" t="str">
        <f>IFERROR(IF($C$14="IPCC AR5 (Fifth Assessment)",IF(F548="","",VLOOKUP(D548,GWP,2,FALSE)*F548),IF(F548="","",VLOOKUP(D548,GWP_2006,2,FALSE)*F548)),KCA_LULUCF18[[#This Row],[Current Year
Estimates (kt)]])</f>
        <v/>
      </c>
      <c r="I548" s="4"/>
      <c r="J548" s="5"/>
      <c r="K548" s="6"/>
      <c r="L548" s="248"/>
    </row>
    <row r="549" spans="1:12" ht="31.2" x14ac:dyDescent="0.3">
      <c r="A549" s="155" t="str">
        <f>IF(OR(ISBLANK(KCA_LULUCF18[[#This Row],[Base Year 
Estimates (kt)]]),ISBLANK(KCA_LULUCF18[[#This Row],[Current Year
Estimates (kt)]])),"Entry Required","")</f>
        <v>Entry Required</v>
      </c>
      <c r="B549" s="195" t="s">
        <v>407</v>
      </c>
      <c r="C549" s="225" t="s">
        <v>408</v>
      </c>
      <c r="D549" s="163" t="s">
        <v>33</v>
      </c>
      <c r="E549" s="3"/>
      <c r="F549" s="3"/>
      <c r="G549" s="159" t="str">
        <f>IFERROR(IF($C$14="IPCC AR5 (Fifth Assessment)",IF(E549="","",VLOOKUP(D549,GWP,2,FALSE)*E549),IF(E549="","",VLOOKUP(D549,GWP_2006,2,FALSE)*E549)),KCA_LULUCF18[[#This Row],[Base Year 
Estimates (kt)]])</f>
        <v/>
      </c>
      <c r="H549" s="160" t="str">
        <f>IFERROR(IF($C$14="IPCC AR5 (Fifth Assessment)",IF(F549="","",VLOOKUP(D549,GWP,2,FALSE)*F549),IF(F549="","",VLOOKUP(D549,GWP_2006,2,FALSE)*F549)),KCA_LULUCF18[[#This Row],[Current Year
Estimates (kt)]])</f>
        <v/>
      </c>
      <c r="I549" s="4"/>
      <c r="J549" s="5"/>
      <c r="K549" s="6"/>
      <c r="L549" s="247"/>
    </row>
    <row r="550" spans="1:12" ht="31.2" x14ac:dyDescent="0.3">
      <c r="A550" s="155" t="str">
        <f>IF(OR(ISBLANK(KCA_LULUCF18[[#This Row],[Base Year 
Estimates (kt)]]),ISBLANK(KCA_LULUCF18[[#This Row],[Current Year
Estimates (kt)]])),"Entry Required","")</f>
        <v>Entry Required</v>
      </c>
      <c r="B550" s="195" t="s">
        <v>409</v>
      </c>
      <c r="C550" s="225" t="s">
        <v>410</v>
      </c>
      <c r="D550" s="163" t="s">
        <v>33</v>
      </c>
      <c r="E550" s="3"/>
      <c r="F550" s="3"/>
      <c r="G550" s="159" t="str">
        <f>IFERROR(IF($C$14="IPCC AR5 (Fifth Assessment)",IF(E550="","",VLOOKUP(D550,GWP,2,FALSE)*E550),IF(E550="","",VLOOKUP(D550,GWP_2006,2,FALSE)*E550)),KCA_LULUCF18[[#This Row],[Base Year 
Estimates (kt)]])</f>
        <v/>
      </c>
      <c r="H550" s="160" t="str">
        <f>IFERROR(IF($C$14="IPCC AR5 (Fifth Assessment)",IF(F550="","",VLOOKUP(D550,GWP,2,FALSE)*F550),IF(F550="","",VLOOKUP(D550,GWP_2006,2,FALSE)*F550)),KCA_LULUCF18[[#This Row],[Current Year
Estimates (kt)]])</f>
        <v/>
      </c>
      <c r="I550" s="4"/>
      <c r="J550" s="5"/>
      <c r="K550" s="6"/>
      <c r="L550" s="244"/>
    </row>
    <row r="551" spans="1:12" ht="31.2" x14ac:dyDescent="0.3">
      <c r="A551" s="155" t="str">
        <f>IF(OR(ISBLANK(KCA_LULUCF18[[#This Row],[Base Year 
Estimates (kt)]]),ISBLANK(KCA_LULUCF18[[#This Row],[Current Year
Estimates (kt)]])),"Entry Required","")</f>
        <v>Entry Required</v>
      </c>
      <c r="B551" s="195" t="s">
        <v>411</v>
      </c>
      <c r="C551" s="225" t="s">
        <v>412</v>
      </c>
      <c r="D551" s="163" t="s">
        <v>33</v>
      </c>
      <c r="E551" s="3"/>
      <c r="F551" s="3"/>
      <c r="G551" s="159" t="str">
        <f>IFERROR(IF($C$14="IPCC AR5 (Fifth Assessment)",IF(E551="","",VLOOKUP(D551,GWP,2,FALSE)*E551),IF(E551="","",VLOOKUP(D551,GWP_2006,2,FALSE)*E551)),KCA_LULUCF18[[#This Row],[Base Year 
Estimates (kt)]])</f>
        <v/>
      </c>
      <c r="H551" s="160" t="str">
        <f>IFERROR(IF($C$14="IPCC AR5 (Fifth Assessment)",IF(F551="","",VLOOKUP(D551,GWP,2,FALSE)*F551),IF(F551="","",VLOOKUP(D551,GWP_2006,2,FALSE)*F551)),KCA_LULUCF18[[#This Row],[Current Year
Estimates (kt)]])</f>
        <v/>
      </c>
      <c r="I551" s="4"/>
      <c r="J551" s="5"/>
      <c r="K551" s="6"/>
      <c r="L551" s="244"/>
    </row>
    <row r="552" spans="1:12" ht="31.2" x14ac:dyDescent="0.3">
      <c r="A552" s="155" t="str">
        <f>IF(OR(ISBLANK(KCA_LULUCF18[[#This Row],[Base Year 
Estimates (kt)]]),ISBLANK(KCA_LULUCF18[[#This Row],[Current Year
Estimates (kt)]])),"Entry Required","")</f>
        <v>Entry Required</v>
      </c>
      <c r="B552" s="195" t="s">
        <v>413</v>
      </c>
      <c r="C552" s="225" t="s">
        <v>544</v>
      </c>
      <c r="D552" s="163" t="s">
        <v>33</v>
      </c>
      <c r="E552" s="3"/>
      <c r="F552" s="3"/>
      <c r="G552" s="159" t="str">
        <f>IFERROR(IF($C$14="IPCC AR5 (Fifth Assessment)",IF(E552="","",VLOOKUP(D552,GWP,2,FALSE)*E552),IF(E552="","",VLOOKUP(D552,GWP_2006,2,FALSE)*E552)),KCA_LULUCF18[[#This Row],[Base Year 
Estimates (kt)]])</f>
        <v/>
      </c>
      <c r="H552" s="160" t="str">
        <f>IFERROR(IF($C$14="IPCC AR5 (Fifth Assessment)",IF(F552="","",VLOOKUP(D552,GWP,2,FALSE)*F552),IF(F552="","",VLOOKUP(D552,GWP_2006,2,FALSE)*F552)),KCA_LULUCF18[[#This Row],[Current Year
Estimates (kt)]])</f>
        <v/>
      </c>
      <c r="I552" s="4"/>
      <c r="J552" s="5"/>
      <c r="K552" s="6"/>
      <c r="L552" s="244"/>
    </row>
    <row r="553" spans="1:12" ht="31.2" x14ac:dyDescent="0.3">
      <c r="A553" s="155" t="str">
        <f>IF(OR(ISBLANK(KCA_LULUCF18[[#This Row],[Base Year 
Estimates (kt)]]),ISBLANK(KCA_LULUCF18[[#This Row],[Current Year
Estimates (kt)]])),"Entry Required","")</f>
        <v>Entry Required</v>
      </c>
      <c r="B553" s="195" t="s">
        <v>415</v>
      </c>
      <c r="C553" s="225" t="s">
        <v>414</v>
      </c>
      <c r="D553" s="163" t="s">
        <v>33</v>
      </c>
      <c r="E553" s="3"/>
      <c r="F553" s="3"/>
      <c r="G553" s="159" t="str">
        <f>IFERROR(IF($C$14="IPCC AR5 (Fifth Assessment)",IF(E553="","",VLOOKUP(D553,GWP,2,FALSE)*E553),IF(E553="","",VLOOKUP(D553,GWP_2006,2,FALSE)*E553)),KCA_LULUCF18[[#This Row],[Base Year 
Estimates (kt)]])</f>
        <v/>
      </c>
      <c r="H553" s="160" t="str">
        <f>IFERROR(IF($C$14="IPCC AR5 (Fifth Assessment)",IF(F553="","",VLOOKUP(D553,GWP,2,FALSE)*F553),IF(F553="","",VLOOKUP(D553,GWP_2006,2,FALSE)*F553)),KCA_LULUCF18[[#This Row],[Current Year
Estimates (kt)]])</f>
        <v/>
      </c>
      <c r="I553" s="4"/>
      <c r="J553" s="5"/>
      <c r="K553" s="6"/>
      <c r="L553" s="244"/>
    </row>
    <row r="554" spans="1:12" ht="19.2" x14ac:dyDescent="0.3">
      <c r="A554" s="155" t="str">
        <f>IF(OR(ISBLANK(KCA_LULUCF18[[#This Row],[Base Year 
Estimates (kt)]]),ISBLANK(KCA_LULUCF18[[#This Row],[Current Year
Estimates (kt)]])),"Entry Required","")</f>
        <v>Entry Required</v>
      </c>
      <c r="B554" s="172" t="s">
        <v>416</v>
      </c>
      <c r="C554" s="191" t="s">
        <v>417</v>
      </c>
      <c r="D554" s="158" t="s">
        <v>29</v>
      </c>
      <c r="E554" s="3"/>
      <c r="F554" s="3"/>
      <c r="G554" s="159" t="str">
        <f>IFERROR(IF($C$14="IPCC AR5 (Fifth Assessment)",IF(E554="","",VLOOKUP(D554,GWP,2,FALSE)*E554),IF(E554="","",VLOOKUP(D554,GWP_2006,2,FALSE)*E554)),KCA_LULUCF18[[#This Row],[Base Year 
Estimates (kt)]])</f>
        <v/>
      </c>
      <c r="H554" s="160" t="str">
        <f>IFERROR(IF($C$14="IPCC AR5 (Fifth Assessment)",IF(F554="","",VLOOKUP(D554,GWP,2,FALSE)*F554),IF(F554="","",VLOOKUP(D554,GWP_2006,2,FALSE)*F554)),KCA_LULUCF18[[#This Row],[Current Year
Estimates (kt)]])</f>
        <v/>
      </c>
      <c r="I554" s="4"/>
      <c r="J554" s="5"/>
      <c r="K554" s="6"/>
      <c r="L554" s="244"/>
    </row>
    <row r="555" spans="1:12" ht="31.2" x14ac:dyDescent="0.3">
      <c r="A555" s="155" t="str">
        <f>IF(OR(ISBLANK(KCA_LULUCF18[[#This Row],[Base Year 
Estimates (kt)]]),ISBLANK(KCA_LULUCF18[[#This Row],[Current Year
Estimates (kt)]])),"Entry Required","")</f>
        <v>Entry Required</v>
      </c>
      <c r="B555" s="172" t="s">
        <v>418</v>
      </c>
      <c r="C555" s="191" t="s">
        <v>572</v>
      </c>
      <c r="D555" s="158" t="s">
        <v>31</v>
      </c>
      <c r="E555" s="3"/>
      <c r="F555" s="3"/>
      <c r="G555" s="159" t="str">
        <f>IFERROR(IF($C$14="IPCC AR5 (Fifth Assessment)",IF(E555="","",VLOOKUP(D555,GWP,2,FALSE)*E555),IF(E555="","",VLOOKUP(D555,GWP_2006,2,FALSE)*E555)),KCA_LULUCF18[[#This Row],[Base Year 
Estimates (kt)]])</f>
        <v/>
      </c>
      <c r="H555" s="160" t="str">
        <f>IFERROR(IF($C$14="IPCC AR5 (Fifth Assessment)",IF(F555="","",VLOOKUP(D555,GWP,2,FALSE)*F555),IF(F555="","",VLOOKUP(D555,GWP_2006,2,FALSE)*F555)),KCA_LULUCF18[[#This Row],[Current Year
Estimates (kt)]])</f>
        <v/>
      </c>
      <c r="I555" s="4"/>
      <c r="J555" s="5"/>
      <c r="K555" s="6"/>
      <c r="L555" s="244"/>
    </row>
    <row r="556" spans="1:12" ht="31.2" x14ac:dyDescent="0.3">
      <c r="A556" s="155" t="str">
        <f>IF(OR(ISBLANK(KCA_LULUCF18[[#This Row],[Base Year 
Estimates (kt)]]),ISBLANK(KCA_LULUCF18[[#This Row],[Current Year
Estimates (kt)]])),"Entry Required","")</f>
        <v>Entry Required</v>
      </c>
      <c r="B556" s="172" t="s">
        <v>418</v>
      </c>
      <c r="C556" s="191" t="s">
        <v>552</v>
      </c>
      <c r="D556" s="158" t="s">
        <v>31</v>
      </c>
      <c r="E556" s="3"/>
      <c r="F556" s="3"/>
      <c r="G556" s="159" t="str">
        <f>IFERROR(IF($C$14="IPCC AR5 (Fifth Assessment)",IF(E556="","",VLOOKUP(D556,GWP,2,FALSE)*E556),IF(E556="","",VLOOKUP(D556,GWP_2006,2,FALSE)*E556)),KCA_LULUCF18[[#This Row],[Base Year 
Estimates (kt)]])</f>
        <v/>
      </c>
      <c r="H556" s="160" t="str">
        <f>IFERROR(IF($C$14="IPCC AR5 (Fifth Assessment)",IF(F556="","",VLOOKUP(D556,GWP,2,FALSE)*F556),IF(F556="","",VLOOKUP(D556,GWP_2006,2,FALSE)*F556)),KCA_LULUCF18[[#This Row],[Current Year
Estimates (kt)]])</f>
        <v/>
      </c>
      <c r="I556" s="4"/>
      <c r="J556" s="5"/>
      <c r="K556" s="6"/>
      <c r="L556" s="244"/>
    </row>
    <row r="557" spans="1:12" ht="31.2" x14ac:dyDescent="0.3">
      <c r="A557" s="155" t="str">
        <f>IF(OR(ISBLANK(KCA_LULUCF18[[#This Row],[Base Year 
Estimates (kt)]]),ISBLANK(KCA_LULUCF18[[#This Row],[Current Year
Estimates (kt)]])),"Entry Required","")</f>
        <v>Entry Required</v>
      </c>
      <c r="B557" s="172" t="s">
        <v>419</v>
      </c>
      <c r="C557" s="172" t="s">
        <v>420</v>
      </c>
      <c r="D557" s="158" t="s">
        <v>29</v>
      </c>
      <c r="E557" s="3"/>
      <c r="F557" s="3"/>
      <c r="G557" s="159" t="str">
        <f>IFERROR(IF($C$14="IPCC AR5 (Fifth Assessment)",IF(E557="","",VLOOKUP(D557,GWP,2,FALSE)*E557),IF(E557="","",VLOOKUP(D557,GWP_2006,2,FALSE)*E557)),KCA_LULUCF18[[#This Row],[Base Year 
Estimates (kt)]])</f>
        <v/>
      </c>
      <c r="H557" s="160" t="str">
        <f>IFERROR(IF($C$14="IPCC AR5 (Fifth Assessment)",IF(F557="","",VLOOKUP(D557,GWP,2,FALSE)*F557),IF(F557="","",VLOOKUP(D557,GWP_2006,2,FALSE)*F557)),KCA_LULUCF18[[#This Row],[Current Year
Estimates (kt)]])</f>
        <v/>
      </c>
      <c r="I557" s="4"/>
      <c r="J557" s="5"/>
      <c r="K557" s="6"/>
      <c r="L557" s="244"/>
    </row>
    <row r="558" spans="1:12" ht="31.2" x14ac:dyDescent="0.3">
      <c r="A558" s="155" t="str">
        <f>IF(OR(ISBLANK(KCA_LULUCF18[[#This Row],[Base Year 
Estimates (kt)]]),ISBLANK(KCA_LULUCF18[[#This Row],[Current Year
Estimates (kt)]])),"Entry Required","")</f>
        <v>Entry Required</v>
      </c>
      <c r="B558" s="172" t="s">
        <v>419</v>
      </c>
      <c r="C558" s="172" t="s">
        <v>420</v>
      </c>
      <c r="D558" s="158" t="s">
        <v>30</v>
      </c>
      <c r="E558" s="3"/>
      <c r="F558" s="3"/>
      <c r="G558" s="159" t="str">
        <f>IFERROR(IF($C$14="IPCC AR5 (Fifth Assessment)",IF(E558="","",VLOOKUP(D558,GWP,2,FALSE)*E558),IF(E558="","",VLOOKUP(D558,GWP_2006,2,FALSE)*E558)),KCA_LULUCF18[[#This Row],[Base Year 
Estimates (kt)]])</f>
        <v/>
      </c>
      <c r="H558" s="160" t="str">
        <f>IFERROR(IF($C$14="IPCC AR5 (Fifth Assessment)",IF(F558="","",VLOOKUP(D558,GWP,2,FALSE)*F558),IF(F558="","",VLOOKUP(D558,GWP_2006,2,FALSE)*F558)),KCA_LULUCF18[[#This Row],[Current Year
Estimates (kt)]])</f>
        <v/>
      </c>
      <c r="I558" s="4"/>
      <c r="J558" s="5"/>
      <c r="K558" s="6"/>
      <c r="L558" s="244"/>
    </row>
    <row r="559" spans="1:12" ht="31.2" x14ac:dyDescent="0.3">
      <c r="A559" s="155" t="str">
        <f>IF(OR(ISBLANK(KCA_LULUCF18[[#This Row],[Base Year 
Estimates (kt)]]),ISBLANK(KCA_LULUCF18[[#This Row],[Current Year
Estimates (kt)]])),"Entry Required","")</f>
        <v>Entry Required</v>
      </c>
      <c r="B559" s="172" t="s">
        <v>419</v>
      </c>
      <c r="C559" s="172" t="s">
        <v>420</v>
      </c>
      <c r="D559" s="158" t="s">
        <v>31</v>
      </c>
      <c r="E559" s="3"/>
      <c r="F559" s="3"/>
      <c r="G559" s="159" t="str">
        <f>IFERROR(IF($C$14="IPCC AR5 (Fifth Assessment)",IF(E559="","",VLOOKUP(D559,GWP,2,FALSE)*E559),IF(E559="","",VLOOKUP(D559,GWP_2006,2,FALSE)*E559)),KCA_LULUCF18[[#This Row],[Base Year 
Estimates (kt)]])</f>
        <v/>
      </c>
      <c r="H559" s="160" t="str">
        <f>IFERROR(IF($C$14="IPCC AR5 (Fifth Assessment)",IF(F559="","",VLOOKUP(D559,GWP,2,FALSE)*F559),IF(F559="","",VLOOKUP(D559,GWP_2006,2,FALSE)*F559)),KCA_LULUCF18[[#This Row],[Current Year
Estimates (kt)]])</f>
        <v/>
      </c>
      <c r="I559" s="4"/>
      <c r="J559" s="5"/>
      <c r="K559" s="6"/>
      <c r="L559" s="244"/>
    </row>
    <row r="560" spans="1:12" ht="31.2" x14ac:dyDescent="0.3">
      <c r="A560" s="155" t="str">
        <f>IF(OR(ISBLANK(KCA_LULUCF18[[#This Row],[Base Year 
Estimates (kt)]]),ISBLANK(KCA_LULUCF18[[#This Row],[Current Year
Estimates (kt)]])),"Entry Required","")</f>
        <v>Entry Required</v>
      </c>
      <c r="B560" s="172" t="s">
        <v>421</v>
      </c>
      <c r="C560" s="191" t="s">
        <v>573</v>
      </c>
      <c r="D560" s="158" t="s">
        <v>31</v>
      </c>
      <c r="E560" s="3"/>
      <c r="F560" s="3"/>
      <c r="G560" s="159" t="str">
        <f>IFERROR(IF($C$14="IPCC AR5 (Fifth Assessment)",IF(E560="","",VLOOKUP(D560,GWP,2,FALSE)*E560),IF(E560="","",VLOOKUP(D560,GWP_2006,2,FALSE)*E560)),KCA_LULUCF18[[#This Row],[Base Year 
Estimates (kt)]])</f>
        <v/>
      </c>
      <c r="H560" s="160" t="str">
        <f>IFERROR(IF($C$14="IPCC AR5 (Fifth Assessment)",IF(F560="","",VLOOKUP(D560,GWP,2,FALSE)*F560),IF(F560="","",VLOOKUP(D560,GWP_2006,2,FALSE)*F560)),KCA_LULUCF18[[#This Row],[Current Year
Estimates (kt)]])</f>
        <v/>
      </c>
      <c r="I560" s="4"/>
      <c r="J560" s="5"/>
      <c r="K560" s="6"/>
      <c r="L560" s="244"/>
    </row>
    <row r="561" spans="1:12" ht="31.2" x14ac:dyDescent="0.3">
      <c r="A561" s="155" t="str">
        <f>IF(OR(ISBLANK(KCA_LULUCF18[[#This Row],[Base Year 
Estimates (kt)]]),ISBLANK(KCA_LULUCF18[[#This Row],[Current Year
Estimates (kt)]])),"Entry Required","")</f>
        <v>Entry Required</v>
      </c>
      <c r="B561" s="172" t="s">
        <v>421</v>
      </c>
      <c r="C561" s="191" t="s">
        <v>553</v>
      </c>
      <c r="D561" s="158" t="s">
        <v>31</v>
      </c>
      <c r="E561" s="3"/>
      <c r="F561" s="3"/>
      <c r="G561" s="159" t="str">
        <f>IFERROR(IF($C$14="IPCC AR5 (Fifth Assessment)",IF(E561="","",VLOOKUP(D561,GWP,2,FALSE)*E561),IF(E561="","",VLOOKUP(D561,GWP_2006,2,FALSE)*E561)),KCA_LULUCF18[[#This Row],[Base Year 
Estimates (kt)]])</f>
        <v/>
      </c>
      <c r="H561" s="160" t="str">
        <f>IFERROR(IF($C$14="IPCC AR5 (Fifth Assessment)",IF(F561="","",VLOOKUP(D561,GWP,2,FALSE)*F561),IF(F561="","",VLOOKUP(D561,GWP_2006,2,FALSE)*F561)),KCA_LULUCF18[[#This Row],[Current Year
Estimates (kt)]])</f>
        <v/>
      </c>
      <c r="I561" s="4"/>
      <c r="J561" s="5"/>
      <c r="K561" s="6"/>
      <c r="L561" s="244"/>
    </row>
    <row r="562" spans="1:12" ht="19.2" x14ac:dyDescent="0.3">
      <c r="A562" s="155" t="str">
        <f>IF(OR(ISBLANK(KCA_LULUCF18[[#This Row],[Base Year 
Estimates (kt)]]),ISBLANK(KCA_LULUCF18[[#This Row],[Current Year
Estimates (kt)]])),"Entry Required","")</f>
        <v>Entry Required</v>
      </c>
      <c r="B562" s="172" t="s">
        <v>574</v>
      </c>
      <c r="C562" s="172" t="s">
        <v>422</v>
      </c>
      <c r="D562" s="158" t="s">
        <v>29</v>
      </c>
      <c r="E562" s="3"/>
      <c r="F562" s="3"/>
      <c r="G562" s="159" t="str">
        <f>IFERROR(IF($C$14="IPCC AR5 (Fifth Assessment)",IF(E562="","",VLOOKUP(D562,GWP,2,FALSE)*E562),IF(E562="","",VLOOKUP(D562,GWP_2006,2,FALSE)*E562)),KCA_LULUCF18[[#This Row],[Base Year 
Estimates (kt)]])</f>
        <v/>
      </c>
      <c r="H562" s="160" t="str">
        <f>IFERROR(IF($C$14="IPCC AR5 (Fifth Assessment)",IF(F562="","",VLOOKUP(D562,GWP,2,FALSE)*F562),IF(F562="","",VLOOKUP(D562,GWP_2006,2,FALSE)*F562)),KCA_LULUCF18[[#This Row],[Current Year
Estimates (kt)]])</f>
        <v/>
      </c>
      <c r="I562" s="4"/>
      <c r="J562" s="5"/>
      <c r="K562" s="6"/>
      <c r="L562" s="244"/>
    </row>
    <row r="563" spans="1:12" ht="19.2" x14ac:dyDescent="0.3">
      <c r="A563" s="155" t="str">
        <f>IF(OR(ISBLANK(KCA_LULUCF18[[#This Row],[Base Year 
Estimates (kt)]]),ISBLANK(KCA_LULUCF18[[#This Row],[Current Year
Estimates (kt)]])),"Entry Required","")</f>
        <v>Entry Required</v>
      </c>
      <c r="B563" s="172" t="s">
        <v>574</v>
      </c>
      <c r="C563" s="172" t="s">
        <v>422</v>
      </c>
      <c r="D563" s="158" t="s">
        <v>30</v>
      </c>
      <c r="E563" s="3"/>
      <c r="F563" s="3"/>
      <c r="G563" s="159" t="str">
        <f>IFERROR(IF($C$14="IPCC AR5 (Fifth Assessment)",IF(E563="","",VLOOKUP(D563,GWP,2,FALSE)*E563),IF(E563="","",VLOOKUP(D563,GWP_2006,2,FALSE)*E563)),KCA_LULUCF18[[#This Row],[Base Year 
Estimates (kt)]])</f>
        <v/>
      </c>
      <c r="H563" s="160" t="str">
        <f>IFERROR(IF($C$14="IPCC AR5 (Fifth Assessment)",IF(F563="","",VLOOKUP(D563,GWP,2,FALSE)*F563),IF(F563="","",VLOOKUP(D563,GWP_2006,2,FALSE)*F563)),KCA_LULUCF18[[#This Row],[Current Year
Estimates (kt)]])</f>
        <v/>
      </c>
      <c r="I563" s="4"/>
      <c r="J563" s="5"/>
      <c r="K563" s="6"/>
      <c r="L563" s="247"/>
    </row>
    <row r="564" spans="1:12" ht="19.2" x14ac:dyDescent="0.3">
      <c r="A564" s="155" t="str">
        <f>IF(OR(ISBLANK(KCA_LULUCF18[[#This Row],[Base Year 
Estimates (kt)]]),ISBLANK(KCA_LULUCF18[[#This Row],[Current Year
Estimates (kt)]])),"Entry Required","")</f>
        <v>Entry Required</v>
      </c>
      <c r="B564" s="172" t="s">
        <v>574</v>
      </c>
      <c r="C564" s="172" t="s">
        <v>422</v>
      </c>
      <c r="D564" s="158" t="s">
        <v>31</v>
      </c>
      <c r="E564" s="3"/>
      <c r="F564" s="3"/>
      <c r="G564" s="159" t="str">
        <f>IFERROR(IF($C$14="IPCC AR5 (Fifth Assessment)",IF(E564="","",VLOOKUP(D564,GWP,2,FALSE)*E564),IF(E564="","",VLOOKUP(D564,GWP_2006,2,FALSE)*E564)),KCA_LULUCF18[[#This Row],[Base Year 
Estimates (kt)]])</f>
        <v/>
      </c>
      <c r="H564" s="160" t="str">
        <f>IFERROR(IF($C$14="IPCC AR5 (Fifth Assessment)",IF(F564="","",VLOOKUP(D564,GWP,2,FALSE)*F564),IF(F564="","",VLOOKUP(D564,GWP_2006,2,FALSE)*F564)),KCA_LULUCF18[[#This Row],[Current Year
Estimates (kt)]])</f>
        <v/>
      </c>
      <c r="I564" s="4"/>
      <c r="J564" s="5"/>
      <c r="K564" s="6"/>
      <c r="L564" s="248"/>
    </row>
    <row r="565" spans="1:12" ht="19.2" x14ac:dyDescent="0.3">
      <c r="A565" s="155" t="str">
        <f>IF(OR(ISBLANK(KCA_LULUCF18[[#This Row],[Base Year 
Estimates (kt)]]),ISBLANK(KCA_LULUCF18[[#This Row],[Current Year
Estimates (kt)]])),"Entry Required","")</f>
        <v>Entry Required</v>
      </c>
      <c r="B565" s="172" t="s">
        <v>423</v>
      </c>
      <c r="C565" s="172" t="s">
        <v>65</v>
      </c>
      <c r="D565" s="158" t="s">
        <v>29</v>
      </c>
      <c r="E565" s="3"/>
      <c r="F565" s="3"/>
      <c r="G565" s="159" t="str">
        <f>IFERROR(IF($C$14="IPCC AR5 (Fifth Assessment)",IF(E565="","",VLOOKUP(D565,GWP,2,FALSE)*E565),IF(E565="","",VLOOKUP(D565,GWP_2006,2,FALSE)*E565)),KCA_LULUCF18[[#This Row],[Base Year 
Estimates (kt)]])</f>
        <v/>
      </c>
      <c r="H565" s="160" t="str">
        <f>IFERROR(IF($C$14="IPCC AR5 (Fifth Assessment)",IF(F565="","",VLOOKUP(D565,GWP,2,FALSE)*F565),IF(F565="","",VLOOKUP(D565,GWP_2006,2,FALSE)*F565)),KCA_LULUCF18[[#This Row],[Current Year
Estimates (kt)]])</f>
        <v/>
      </c>
      <c r="I565" s="4"/>
      <c r="J565" s="5"/>
      <c r="K565" s="6"/>
      <c r="L565" s="247"/>
    </row>
    <row r="566" spans="1:12" ht="19.2" x14ac:dyDescent="0.3">
      <c r="A566" s="155" t="str">
        <f>IF(OR(ISBLANK(KCA_LULUCF18[[#This Row],[Base Year 
Estimates (kt)]]),ISBLANK(KCA_LULUCF18[[#This Row],[Current Year
Estimates (kt)]])),"Entry Required","")</f>
        <v>Entry Required</v>
      </c>
      <c r="B566" s="172" t="s">
        <v>423</v>
      </c>
      <c r="C566" s="172" t="s">
        <v>65</v>
      </c>
      <c r="D566" s="158" t="s">
        <v>30</v>
      </c>
      <c r="E566" s="3"/>
      <c r="F566" s="3"/>
      <c r="G566" s="159" t="str">
        <f>IFERROR(IF($C$14="IPCC AR5 (Fifth Assessment)",IF(E566="","",VLOOKUP(D566,GWP,2,FALSE)*E566),IF(E566="","",VLOOKUP(D566,GWP_2006,2,FALSE)*E566)),KCA_LULUCF18[[#This Row],[Base Year 
Estimates (kt)]])</f>
        <v/>
      </c>
      <c r="H566" s="160" t="str">
        <f>IFERROR(IF($C$14="IPCC AR5 (Fifth Assessment)",IF(F566="","",VLOOKUP(D566,GWP,2,FALSE)*F566),IF(F566="","",VLOOKUP(D566,GWP_2006,2,FALSE)*F566)),KCA_LULUCF18[[#This Row],[Current Year
Estimates (kt)]])</f>
        <v/>
      </c>
      <c r="I566" s="4"/>
      <c r="J566" s="5"/>
      <c r="K566" s="6"/>
      <c r="L566" s="248"/>
    </row>
    <row r="567" spans="1:12" ht="19.2" x14ac:dyDescent="0.3">
      <c r="A567" s="155" t="str">
        <f>IF(OR(ISBLANK(KCA_LULUCF18[[#This Row],[Base Year 
Estimates (kt)]]),ISBLANK(KCA_LULUCF18[[#This Row],[Current Year
Estimates (kt)]])),"Entry Required","")</f>
        <v>Entry Required</v>
      </c>
      <c r="B567" s="172" t="s">
        <v>423</v>
      </c>
      <c r="C567" s="172" t="s">
        <v>65</v>
      </c>
      <c r="D567" s="158" t="s">
        <v>31</v>
      </c>
      <c r="E567" s="3"/>
      <c r="F567" s="3"/>
      <c r="G567" s="159" t="str">
        <f>IFERROR(IF($C$14="IPCC AR5 (Fifth Assessment)",IF(E567="","",VLOOKUP(D567,GWP,2,FALSE)*E567),IF(E567="","",VLOOKUP(D567,GWP_2006,2,FALSE)*E567)),KCA_LULUCF18[[#This Row],[Base Year 
Estimates (kt)]])</f>
        <v/>
      </c>
      <c r="H567" s="160" t="str">
        <f>IFERROR(IF($C$14="IPCC AR5 (Fifth Assessment)",IF(F567="","",VLOOKUP(D567,GWP,2,FALSE)*F567),IF(F567="","",VLOOKUP(D567,GWP_2006,2,FALSE)*F567)),KCA_LULUCF18[[#This Row],[Current Year
Estimates (kt)]])</f>
        <v/>
      </c>
      <c r="I567" s="4"/>
      <c r="J567" s="5"/>
      <c r="K567" s="6"/>
      <c r="L567" s="247"/>
    </row>
    <row r="568" spans="1:12" x14ac:dyDescent="0.3">
      <c r="A568" s="175"/>
      <c r="B568" s="176" t="s">
        <v>97</v>
      </c>
      <c r="C568" s="177"/>
      <c r="D568" s="178"/>
      <c r="E568" s="18"/>
      <c r="F568" s="18"/>
      <c r="G568" s="179"/>
      <c r="H568" s="180"/>
      <c r="I568" s="19"/>
      <c r="J568" s="20"/>
      <c r="K568" s="21"/>
      <c r="L568" s="246"/>
    </row>
    <row r="569" spans="1:12" x14ac:dyDescent="0.3">
      <c r="A569" s="189" t="str">
        <f>IF(OR(ISBLANK(KCA_LULUCF18[[#This Row],[Base Year 
Estimates (kt)]]),ISBLANK(KCA_LULUCF18[[#This Row],[Current Year
Estimates (kt)]])),"Entry Optional","")</f>
        <v>Entry Optional</v>
      </c>
      <c r="B569" s="236"/>
      <c r="C569" s="231"/>
      <c r="D569" s="232"/>
      <c r="E569" s="3"/>
      <c r="F569" s="3"/>
      <c r="G569" s="159" t="str">
        <f>IFERROR(IF($C$14="IPCC AR5 (Fifth Assessment)",IF(E569="","",VLOOKUP(D569,GWP,2,FALSE)*E569),IF(E569="","",VLOOKUP(D569,GWP_2006,2,FALSE)*E569)),KCA_LULUCF18[[#This Row],[Base Year 
Estimates (kt)]])</f>
        <v/>
      </c>
      <c r="H569" s="160" t="str">
        <f>IFERROR(IF($C$14="IPCC AR5 (Fifth Assessment)",IF(F569="","",VLOOKUP(D569,GWP,2,FALSE)*F569),IF(F569="","",VLOOKUP(D569,GWP_2006,2,FALSE)*F569)),KCA_LULUCF18[[#This Row],[Current Year
Estimates (kt)]])</f>
        <v/>
      </c>
      <c r="I569" s="4"/>
      <c r="J569" s="5"/>
      <c r="K569" s="6"/>
      <c r="L569" s="247"/>
    </row>
    <row r="570" spans="1:12" x14ac:dyDescent="0.3">
      <c r="A570" s="189" t="str">
        <f>IF(OR(ISBLANK(KCA_LULUCF18[[#This Row],[Base Year 
Estimates (kt)]]),ISBLANK(KCA_LULUCF18[[#This Row],[Current Year
Estimates (kt)]])),"Entry Optional","")</f>
        <v>Entry Optional</v>
      </c>
      <c r="B570" s="236"/>
      <c r="C570" s="231"/>
      <c r="D570" s="232"/>
      <c r="E570" s="3"/>
      <c r="F570" s="3"/>
      <c r="G570" s="159" t="str">
        <f>IFERROR(IF($C$14="IPCC AR5 (Fifth Assessment)",IF(E570="","",VLOOKUP(D570,GWP,2,FALSE)*E570),IF(E570="","",VLOOKUP(D570,GWP_2006,2,FALSE)*E570)),KCA_LULUCF18[[#This Row],[Base Year 
Estimates (kt)]])</f>
        <v/>
      </c>
      <c r="H570" s="160" t="str">
        <f>IFERROR(IF($C$14="IPCC AR5 (Fifth Assessment)",IF(F570="","",VLOOKUP(D570,GWP,2,FALSE)*F570),IF(F570="","",VLOOKUP(D570,GWP_2006,2,FALSE)*F570)),KCA_LULUCF18[[#This Row],[Current Year
Estimates (kt)]])</f>
        <v/>
      </c>
      <c r="I570" s="4"/>
      <c r="J570" s="5"/>
      <c r="K570" s="6"/>
      <c r="L570" s="248"/>
    </row>
    <row r="571" spans="1:12" x14ac:dyDescent="0.3">
      <c r="A571" s="189" t="str">
        <f>IF(OR(ISBLANK(KCA_LULUCF18[[#This Row],[Base Year 
Estimates (kt)]]),ISBLANK(KCA_LULUCF18[[#This Row],[Current Year
Estimates (kt)]])),"Entry Optional","")</f>
        <v>Entry Optional</v>
      </c>
      <c r="B571" s="236"/>
      <c r="C571" s="231"/>
      <c r="D571" s="232"/>
      <c r="E571" s="3"/>
      <c r="F571" s="3"/>
      <c r="G571" s="159" t="str">
        <f>IFERROR(IF($C$14="IPCC AR5 (Fifth Assessment)",IF(E571="","",VLOOKUP(D571,GWP,2,FALSE)*E571),IF(E571="","",VLOOKUP(D571,GWP_2006,2,FALSE)*E571)),KCA_LULUCF18[[#This Row],[Base Year 
Estimates (kt)]])</f>
        <v/>
      </c>
      <c r="H571" s="160" t="str">
        <f>IFERROR(IF($C$14="IPCC AR5 (Fifth Assessment)",IF(F571="","",VLOOKUP(D571,GWP,2,FALSE)*F571),IF(F571="","",VLOOKUP(D571,GWP_2006,2,FALSE)*F571)),KCA_LULUCF18[[#This Row],[Current Year
Estimates (kt)]])</f>
        <v/>
      </c>
      <c r="I571" s="4"/>
      <c r="J571" s="5"/>
      <c r="K571" s="6"/>
      <c r="L571" s="247"/>
    </row>
    <row r="572" spans="1:12" x14ac:dyDescent="0.3">
      <c r="A572" s="189" t="str">
        <f>IF(OR(ISBLANK(KCA_LULUCF18[[#This Row],[Base Year 
Estimates (kt)]]),ISBLANK(KCA_LULUCF18[[#This Row],[Current Year
Estimates (kt)]])),"Entry Optional","")</f>
        <v>Entry Optional</v>
      </c>
      <c r="B572" s="236"/>
      <c r="C572" s="231"/>
      <c r="D572" s="232"/>
      <c r="E572" s="3"/>
      <c r="F572" s="3"/>
      <c r="G572" s="159" t="str">
        <f>IFERROR(IF($C$14="IPCC AR5 (Fifth Assessment)",IF(E572="","",VLOOKUP(D572,GWP,2,FALSE)*E572),IF(E572="","",VLOOKUP(D572,GWP_2006,2,FALSE)*E572)),KCA_LULUCF18[[#This Row],[Base Year 
Estimates (kt)]])</f>
        <v/>
      </c>
      <c r="H572" s="160" t="str">
        <f>IFERROR(IF($C$14="IPCC AR5 (Fifth Assessment)",IF(F572="","",VLOOKUP(D572,GWP,2,FALSE)*F572),IF(F572="","",VLOOKUP(D572,GWP_2006,2,FALSE)*F572)),KCA_LULUCF18[[#This Row],[Current Year
Estimates (kt)]])</f>
        <v/>
      </c>
      <c r="I572" s="4"/>
      <c r="J572" s="5"/>
      <c r="K572" s="6"/>
      <c r="L572" s="248"/>
    </row>
    <row r="573" spans="1:12" x14ac:dyDescent="0.3">
      <c r="A573" s="189" t="str">
        <f>IF(OR(ISBLANK(KCA_LULUCF18[[#This Row],[Base Year 
Estimates (kt)]]),ISBLANK(KCA_LULUCF18[[#This Row],[Current Year
Estimates (kt)]])),"Entry Optional","")</f>
        <v>Entry Optional</v>
      </c>
      <c r="B573" s="236"/>
      <c r="C573" s="231"/>
      <c r="D573" s="232"/>
      <c r="E573" s="3"/>
      <c r="F573" s="3"/>
      <c r="G573" s="159" t="str">
        <f>IFERROR(IF($C$14="IPCC AR5 (Fifth Assessment)",IF(E573="","",VLOOKUP(D573,GWP,2,FALSE)*E573),IF(E573="","",VLOOKUP(D573,GWP_2006,2,FALSE)*E573)),KCA_LULUCF18[[#This Row],[Base Year 
Estimates (kt)]])</f>
        <v/>
      </c>
      <c r="H573" s="160" t="str">
        <f>IFERROR(IF($C$14="IPCC AR5 (Fifth Assessment)",IF(F573="","",VLOOKUP(D573,GWP,2,FALSE)*F573),IF(F573="","",VLOOKUP(D573,GWP_2006,2,FALSE)*F573)),KCA_LULUCF18[[#This Row],[Current Year
Estimates (kt)]])</f>
        <v/>
      </c>
      <c r="I573" s="4"/>
      <c r="J573" s="5"/>
      <c r="K573" s="6"/>
      <c r="L573" s="247"/>
    </row>
    <row r="574" spans="1:12" x14ac:dyDescent="0.3">
      <c r="A574" s="189" t="str">
        <f>IF(OR(ISBLANK(KCA_LULUCF18[[#This Row],[Base Year 
Estimates (kt)]]),ISBLANK(KCA_LULUCF18[[#This Row],[Current Year
Estimates (kt)]])),"Entry Optional","")</f>
        <v>Entry Optional</v>
      </c>
      <c r="B574" s="236"/>
      <c r="C574" s="231"/>
      <c r="D574" s="232"/>
      <c r="E574" s="3"/>
      <c r="F574" s="3"/>
      <c r="G574" s="159" t="str">
        <f>IFERROR(IF($C$14="IPCC AR5 (Fifth Assessment)",IF(E574="","",VLOOKUP(D574,GWP,2,FALSE)*E574),IF(E574="","",VLOOKUP(D574,GWP_2006,2,FALSE)*E574)),KCA_LULUCF18[[#This Row],[Base Year 
Estimates (kt)]])</f>
        <v/>
      </c>
      <c r="H574" s="160" t="str">
        <f>IFERROR(IF($C$14="IPCC AR5 (Fifth Assessment)",IF(F574="","",VLOOKUP(D574,GWP,2,FALSE)*F574),IF(F574="","",VLOOKUP(D574,GWP_2006,2,FALSE)*F574)),KCA_LULUCF18[[#This Row],[Current Year
Estimates (kt)]])</f>
        <v/>
      </c>
      <c r="I574" s="4"/>
      <c r="J574" s="5"/>
      <c r="K574" s="6"/>
      <c r="L574" s="248"/>
    </row>
    <row r="575" spans="1:12" x14ac:dyDescent="0.3">
      <c r="A575" s="189" t="str">
        <f>IF(OR(ISBLANK(KCA_LULUCF18[[#This Row],[Base Year 
Estimates (kt)]]),ISBLANK(KCA_LULUCF18[[#This Row],[Current Year
Estimates (kt)]])),"Entry Optional","")</f>
        <v>Entry Optional</v>
      </c>
      <c r="B575" s="236"/>
      <c r="C575" s="231"/>
      <c r="D575" s="232"/>
      <c r="E575" s="3"/>
      <c r="F575" s="3"/>
      <c r="G575" s="159" t="str">
        <f>IFERROR(IF($C$14="IPCC AR5 (Fifth Assessment)",IF(E575="","",VLOOKUP(D575,GWP,2,FALSE)*E575),IF(E575="","",VLOOKUP(D575,GWP_2006,2,FALSE)*E575)),KCA_LULUCF18[[#This Row],[Base Year 
Estimates (kt)]])</f>
        <v/>
      </c>
      <c r="H575" s="160" t="str">
        <f>IFERROR(IF($C$14="IPCC AR5 (Fifth Assessment)",IF(F575="","",VLOOKUP(D575,GWP,2,FALSE)*F575),IF(F575="","",VLOOKUP(D575,GWP_2006,2,FALSE)*F575)),KCA_LULUCF18[[#This Row],[Current Year
Estimates (kt)]])</f>
        <v/>
      </c>
      <c r="I575" s="4"/>
      <c r="J575" s="5"/>
      <c r="K575" s="6"/>
      <c r="L575" s="247"/>
    </row>
    <row r="576" spans="1:12" x14ac:dyDescent="0.3">
      <c r="A576" s="189" t="str">
        <f>IF(OR(ISBLANK(KCA_LULUCF18[[#This Row],[Base Year 
Estimates (kt)]]),ISBLANK(KCA_LULUCF18[[#This Row],[Current Year
Estimates (kt)]])),"Entry Optional","")</f>
        <v>Entry Optional</v>
      </c>
      <c r="B576" s="236"/>
      <c r="C576" s="231"/>
      <c r="D576" s="232"/>
      <c r="E576" s="3"/>
      <c r="F576" s="3"/>
      <c r="G576" s="159" t="str">
        <f>IFERROR(IF($C$14="IPCC AR5 (Fifth Assessment)",IF(E576="","",VLOOKUP(D576,GWP,2,FALSE)*E576),IF(E576="","",VLOOKUP(D576,GWP_2006,2,FALSE)*E576)),KCA_LULUCF18[[#This Row],[Base Year 
Estimates (kt)]])</f>
        <v/>
      </c>
      <c r="H576" s="160" t="str">
        <f>IFERROR(IF($C$14="IPCC AR5 (Fifth Assessment)",IF(F576="","",VLOOKUP(D576,GWP,2,FALSE)*F576),IF(F576="","",VLOOKUP(D576,GWP_2006,2,FALSE)*F576)),KCA_LULUCF18[[#This Row],[Current Year
Estimates (kt)]])</f>
        <v/>
      </c>
      <c r="I576" s="4"/>
      <c r="J576" s="5"/>
      <c r="K576" s="6"/>
      <c r="L576" s="248"/>
    </row>
    <row r="577" spans="1:12" x14ac:dyDescent="0.3">
      <c r="A577" s="189" t="str">
        <f>IF(OR(ISBLANK(KCA_LULUCF18[[#This Row],[Base Year 
Estimates (kt)]]),ISBLANK(KCA_LULUCF18[[#This Row],[Current Year
Estimates (kt)]])),"Entry Optional","")</f>
        <v>Entry Optional</v>
      </c>
      <c r="B577" s="236"/>
      <c r="C577" s="231"/>
      <c r="D577" s="232"/>
      <c r="E577" s="3"/>
      <c r="F577" s="3"/>
      <c r="G577" s="159" t="str">
        <f>IFERROR(IF($C$14="IPCC AR5 (Fifth Assessment)",IF(E577="","",VLOOKUP(D577,GWP,2,FALSE)*E577),IF(E577="","",VLOOKUP(D577,GWP_2006,2,FALSE)*E577)),KCA_LULUCF18[[#This Row],[Base Year 
Estimates (kt)]])</f>
        <v/>
      </c>
      <c r="H577" s="160" t="str">
        <f>IFERROR(IF($C$14="IPCC AR5 (Fifth Assessment)",IF(F577="","",VLOOKUP(D577,GWP,2,FALSE)*F577),IF(F577="","",VLOOKUP(D577,GWP_2006,2,FALSE)*F577)),KCA_LULUCF18[[#This Row],[Current Year
Estimates (kt)]])</f>
        <v/>
      </c>
      <c r="I577" s="4"/>
      <c r="J577" s="5"/>
      <c r="K577" s="6"/>
      <c r="L577" s="247"/>
    </row>
    <row r="578" spans="1:12" x14ac:dyDescent="0.3">
      <c r="A578" s="189" t="str">
        <f>IF(OR(ISBLANK(KCA_LULUCF18[[#This Row],[Base Year 
Estimates (kt)]]),ISBLANK(KCA_LULUCF18[[#This Row],[Current Year
Estimates (kt)]])),"Entry Optional","")</f>
        <v>Entry Optional</v>
      </c>
      <c r="B578" s="236"/>
      <c r="C578" s="231"/>
      <c r="D578" s="232"/>
      <c r="E578" s="3"/>
      <c r="F578" s="3"/>
      <c r="G578" s="159" t="str">
        <f>IFERROR(IF($C$14="IPCC AR5 (Fifth Assessment)",IF(E578="","",VLOOKUP(D578,GWP,2,FALSE)*E578),IF(E578="","",VLOOKUP(D578,GWP_2006,2,FALSE)*E578)),KCA_LULUCF18[[#This Row],[Base Year 
Estimates (kt)]])</f>
        <v/>
      </c>
      <c r="H578" s="160" t="str">
        <f>IFERROR(IF($C$14="IPCC AR5 (Fifth Assessment)",IF(F578="","",VLOOKUP(D578,GWP,2,FALSE)*F578),IF(F578="","",VLOOKUP(D578,GWP_2006,2,FALSE)*F578)),KCA_LULUCF18[[#This Row],[Current Year
Estimates (kt)]])</f>
        <v/>
      </c>
      <c r="I578" s="4"/>
      <c r="J578" s="5"/>
      <c r="K578" s="6"/>
      <c r="L578" s="248"/>
    </row>
    <row r="579" spans="1:12" x14ac:dyDescent="0.3">
      <c r="A579" s="189" t="str">
        <f>IF(OR(ISBLANK(KCA_LULUCF18[[#This Row],[Base Year 
Estimates (kt)]]),ISBLANK(KCA_LULUCF18[[#This Row],[Current Year
Estimates (kt)]])),"Entry Optional","")</f>
        <v>Entry Optional</v>
      </c>
      <c r="B579" s="236"/>
      <c r="C579" s="231"/>
      <c r="D579" s="232"/>
      <c r="E579" s="3"/>
      <c r="F579" s="3"/>
      <c r="G579" s="159" t="str">
        <f>IFERROR(IF($C$14="IPCC AR5 (Fifth Assessment)",IF(E579="","",VLOOKUP(D579,GWP,2,FALSE)*E579),IF(E579="","",VLOOKUP(D579,GWP_2006,2,FALSE)*E579)),KCA_LULUCF18[[#This Row],[Base Year 
Estimates (kt)]])</f>
        <v/>
      </c>
      <c r="H579" s="160" t="str">
        <f>IFERROR(IF($C$14="IPCC AR5 (Fifth Assessment)",IF(F579="","",VLOOKUP(D579,GWP,2,FALSE)*F579),IF(F579="","",VLOOKUP(D579,GWP_2006,2,FALSE)*F579)),KCA_LULUCF18[[#This Row],[Current Year
Estimates (kt)]])</f>
        <v/>
      </c>
      <c r="I579" s="4"/>
      <c r="J579" s="5"/>
      <c r="K579" s="6"/>
      <c r="L579" s="247"/>
    </row>
    <row r="580" spans="1:12" x14ac:dyDescent="0.3">
      <c r="A580" s="189" t="str">
        <f>IF(OR(ISBLANK(KCA_LULUCF18[[#This Row],[Base Year 
Estimates (kt)]]),ISBLANK(KCA_LULUCF18[[#This Row],[Current Year
Estimates (kt)]])),"Entry Optional","")</f>
        <v>Entry Optional</v>
      </c>
      <c r="B580" s="236"/>
      <c r="C580" s="231"/>
      <c r="D580" s="232"/>
      <c r="E580" s="3"/>
      <c r="F580" s="3"/>
      <c r="G580" s="159" t="str">
        <f>IFERROR(IF($C$14="IPCC AR5 (Fifth Assessment)",IF(E580="","",VLOOKUP(D580,GWP,2,FALSE)*E580),IF(E580="","",VLOOKUP(D580,GWP_2006,2,FALSE)*E580)),KCA_LULUCF18[[#This Row],[Base Year 
Estimates (kt)]])</f>
        <v/>
      </c>
      <c r="H580" s="160" t="str">
        <f>IFERROR(IF($C$14="IPCC AR5 (Fifth Assessment)",IF(F580="","",VLOOKUP(D580,GWP,2,FALSE)*F580),IF(F580="","",VLOOKUP(D580,GWP_2006,2,FALSE)*F580)),KCA_LULUCF18[[#This Row],[Current Year
Estimates (kt)]])</f>
        <v/>
      </c>
      <c r="I580" s="4"/>
      <c r="J580" s="5"/>
      <c r="K580" s="6"/>
      <c r="L580" s="248"/>
    </row>
    <row r="581" spans="1:12" x14ac:dyDescent="0.3">
      <c r="A581" s="189" t="str">
        <f>IF(OR(ISBLANK(KCA_LULUCF18[[#This Row],[Base Year 
Estimates (kt)]]),ISBLANK(KCA_LULUCF18[[#This Row],[Current Year
Estimates (kt)]])),"Entry Optional","")</f>
        <v>Entry Optional</v>
      </c>
      <c r="B581" s="236"/>
      <c r="C581" s="231"/>
      <c r="D581" s="232"/>
      <c r="E581" s="3"/>
      <c r="F581" s="3"/>
      <c r="G581" s="159" t="str">
        <f>IFERROR(IF($C$14="IPCC AR5 (Fifth Assessment)",IF(E581="","",VLOOKUP(D581,GWP,2,FALSE)*E581),IF(E581="","",VLOOKUP(D581,GWP_2006,2,FALSE)*E581)),KCA_LULUCF18[[#This Row],[Base Year 
Estimates (kt)]])</f>
        <v/>
      </c>
      <c r="H581" s="160" t="str">
        <f>IFERROR(IF($C$14="IPCC AR5 (Fifth Assessment)",IF(F581="","",VLOOKUP(D581,GWP,2,FALSE)*F581),IF(F581="","",VLOOKUP(D581,GWP_2006,2,FALSE)*F581)),KCA_LULUCF18[[#This Row],[Current Year
Estimates (kt)]])</f>
        <v/>
      </c>
      <c r="I581" s="4"/>
      <c r="J581" s="5"/>
      <c r="K581" s="6"/>
      <c r="L581" s="247"/>
    </row>
    <row r="582" spans="1:12" x14ac:dyDescent="0.3">
      <c r="A582" s="189" t="str">
        <f>IF(OR(ISBLANK(KCA_LULUCF18[[#This Row],[Base Year 
Estimates (kt)]]),ISBLANK(KCA_LULUCF18[[#This Row],[Current Year
Estimates (kt)]])),"Entry Optional","")</f>
        <v>Entry Optional</v>
      </c>
      <c r="B582" s="236"/>
      <c r="C582" s="231"/>
      <c r="D582" s="232"/>
      <c r="E582" s="3"/>
      <c r="F582" s="3"/>
      <c r="G582" s="159" t="str">
        <f>IFERROR(IF($C$14="IPCC AR5 (Fifth Assessment)",IF(E582="","",VLOOKUP(D582,GWP,2,FALSE)*E582),IF(E582="","",VLOOKUP(D582,GWP_2006,2,FALSE)*E582)),KCA_LULUCF18[[#This Row],[Base Year 
Estimates (kt)]])</f>
        <v/>
      </c>
      <c r="H582" s="160" t="str">
        <f>IFERROR(IF($C$14="IPCC AR5 (Fifth Assessment)",IF(F582="","",VLOOKUP(D582,GWP,2,FALSE)*F582),IF(F582="","",VLOOKUP(D582,GWP_2006,2,FALSE)*F582)),KCA_LULUCF18[[#This Row],[Current Year
Estimates (kt)]])</f>
        <v/>
      </c>
      <c r="I582" s="4"/>
      <c r="J582" s="5"/>
      <c r="K582" s="6"/>
      <c r="L582" s="248"/>
    </row>
    <row r="583" spans="1:12" x14ac:dyDescent="0.3">
      <c r="A583" s="189" t="str">
        <f>IF(OR(ISBLANK(KCA_LULUCF18[[#This Row],[Base Year 
Estimates (kt)]]),ISBLANK(KCA_LULUCF18[[#This Row],[Current Year
Estimates (kt)]])),"Entry Optional","")</f>
        <v>Entry Optional</v>
      </c>
      <c r="B583" s="236"/>
      <c r="C583" s="231"/>
      <c r="D583" s="232"/>
      <c r="E583" s="3"/>
      <c r="F583" s="3"/>
      <c r="G583" s="159" t="str">
        <f>IFERROR(IF($C$14="IPCC AR5 (Fifth Assessment)",IF(E583="","",VLOOKUP(D583,GWP,2,FALSE)*E583),IF(E583="","",VLOOKUP(D583,GWP_2006,2,FALSE)*E583)),KCA_LULUCF18[[#This Row],[Base Year 
Estimates (kt)]])</f>
        <v/>
      </c>
      <c r="H583" s="160" t="str">
        <f>IFERROR(IF($C$14="IPCC AR5 (Fifth Assessment)",IF(F583="","",VLOOKUP(D583,GWP,2,FALSE)*F583),IF(F583="","",VLOOKUP(D583,GWP_2006,2,FALSE)*F583)),KCA_LULUCF18[[#This Row],[Current Year
Estimates (kt)]])</f>
        <v/>
      </c>
      <c r="I583" s="4"/>
      <c r="J583" s="5"/>
      <c r="K583" s="6"/>
      <c r="L583" s="247"/>
    </row>
    <row r="584" spans="1:12" x14ac:dyDescent="0.3">
      <c r="A584" s="189" t="str">
        <f>IF(OR(ISBLANK(KCA_LULUCF18[[#This Row],[Base Year 
Estimates (kt)]]),ISBLANK(KCA_LULUCF18[[#This Row],[Current Year
Estimates (kt)]])),"Entry Optional","")</f>
        <v>Entry Optional</v>
      </c>
      <c r="B584" s="236"/>
      <c r="C584" s="231"/>
      <c r="D584" s="232"/>
      <c r="E584" s="3"/>
      <c r="F584" s="3"/>
      <c r="G584" s="159" t="str">
        <f>IFERROR(IF($C$14="IPCC AR5 (Fifth Assessment)",IF(E584="","",VLOOKUP(D584,GWP,2,FALSE)*E584),IF(E584="","",VLOOKUP(D584,GWP_2006,2,FALSE)*E584)),KCA_LULUCF18[[#This Row],[Base Year 
Estimates (kt)]])</f>
        <v/>
      </c>
      <c r="H584" s="160" t="str">
        <f>IFERROR(IF($C$14="IPCC AR5 (Fifth Assessment)",IF(F584="","",VLOOKUP(D584,GWP,2,FALSE)*F584),IF(F584="","",VLOOKUP(D584,GWP_2006,2,FALSE)*F584)),KCA_LULUCF18[[#This Row],[Current Year
Estimates (kt)]])</f>
        <v/>
      </c>
      <c r="I584" s="4"/>
      <c r="J584" s="5"/>
      <c r="K584" s="6"/>
      <c r="L584" s="248"/>
    </row>
    <row r="585" spans="1:12" x14ac:dyDescent="0.3">
      <c r="A585" s="189" t="str">
        <f>IF(OR(ISBLANK(KCA_LULUCF18[[#This Row],[Base Year 
Estimates (kt)]]),ISBLANK(KCA_LULUCF18[[#This Row],[Current Year
Estimates (kt)]])),"Entry Optional","")</f>
        <v>Entry Optional</v>
      </c>
      <c r="B585" s="236"/>
      <c r="C585" s="231"/>
      <c r="D585" s="232"/>
      <c r="E585" s="3"/>
      <c r="F585" s="3"/>
      <c r="G585" s="159" t="str">
        <f>IFERROR(IF($C$14="IPCC AR5 (Fifth Assessment)",IF(E585="","",VLOOKUP(D585,GWP,2,FALSE)*E585),IF(E585="","",VLOOKUP(D585,GWP_2006,2,FALSE)*E585)),KCA_LULUCF18[[#This Row],[Base Year 
Estimates (kt)]])</f>
        <v/>
      </c>
      <c r="H585" s="160" t="str">
        <f>IFERROR(IF($C$14="IPCC AR5 (Fifth Assessment)",IF(F585="","",VLOOKUP(D585,GWP,2,FALSE)*F585),IF(F585="","",VLOOKUP(D585,GWP_2006,2,FALSE)*F585)),KCA_LULUCF18[[#This Row],[Current Year
Estimates (kt)]])</f>
        <v/>
      </c>
      <c r="I585" s="4"/>
      <c r="J585" s="5"/>
      <c r="K585" s="6"/>
      <c r="L585" s="247"/>
    </row>
    <row r="586" spans="1:12" x14ac:dyDescent="0.3">
      <c r="A586" s="189" t="str">
        <f>IF(OR(ISBLANK(KCA_LULUCF18[[#This Row],[Base Year 
Estimates (kt)]]),ISBLANK(KCA_LULUCF18[[#This Row],[Current Year
Estimates (kt)]])),"Entry Optional","")</f>
        <v>Entry Optional</v>
      </c>
      <c r="B586" s="236"/>
      <c r="C586" s="231"/>
      <c r="D586" s="232"/>
      <c r="E586" s="3"/>
      <c r="F586" s="3"/>
      <c r="G586" s="159" t="str">
        <f>IFERROR(IF($C$14="IPCC AR5 (Fifth Assessment)",IF(E586="","",VLOOKUP(D586,GWP,2,FALSE)*E586),IF(E586="","",VLOOKUP(D586,GWP_2006,2,FALSE)*E586)),KCA_LULUCF18[[#This Row],[Base Year 
Estimates (kt)]])</f>
        <v/>
      </c>
      <c r="H586" s="160" t="str">
        <f>IFERROR(IF($C$14="IPCC AR5 (Fifth Assessment)",IF(F586="","",VLOOKUP(D586,GWP,2,FALSE)*F586),IF(F586="","",VLOOKUP(D586,GWP_2006,2,FALSE)*F586)),KCA_LULUCF18[[#This Row],[Current Year
Estimates (kt)]])</f>
        <v/>
      </c>
      <c r="I586" s="4"/>
      <c r="J586" s="5"/>
      <c r="K586" s="6"/>
      <c r="L586" s="248"/>
    </row>
    <row r="587" spans="1:12" x14ac:dyDescent="0.3">
      <c r="A587" s="189" t="str">
        <f>IF(OR(ISBLANK(KCA_LULUCF18[[#This Row],[Base Year 
Estimates (kt)]]),ISBLANK(KCA_LULUCF18[[#This Row],[Current Year
Estimates (kt)]])),"Entry Optional","")</f>
        <v>Entry Optional</v>
      </c>
      <c r="B587" s="236"/>
      <c r="C587" s="231"/>
      <c r="D587" s="232"/>
      <c r="E587" s="3"/>
      <c r="F587" s="3"/>
      <c r="G587" s="159" t="str">
        <f>IFERROR(IF($C$14="IPCC AR5 (Fifth Assessment)",IF(E587="","",VLOOKUP(D587,GWP,2,FALSE)*E587),IF(E587="","",VLOOKUP(D587,GWP_2006,2,FALSE)*E587)),KCA_LULUCF18[[#This Row],[Base Year 
Estimates (kt)]])</f>
        <v/>
      </c>
      <c r="H587" s="160" t="str">
        <f>IFERROR(IF($C$14="IPCC AR5 (Fifth Assessment)",IF(F587="","",VLOOKUP(D587,GWP,2,FALSE)*F587),IF(F587="","",VLOOKUP(D587,GWP_2006,2,FALSE)*F587)),KCA_LULUCF18[[#This Row],[Current Year
Estimates (kt)]])</f>
        <v/>
      </c>
      <c r="I587" s="4"/>
      <c r="J587" s="5"/>
      <c r="K587" s="6"/>
      <c r="L587" s="247"/>
    </row>
    <row r="588" spans="1:12" x14ac:dyDescent="0.3">
      <c r="A588" s="189" t="str">
        <f>IF(OR(ISBLANK(KCA_LULUCF18[[#This Row],[Base Year 
Estimates (kt)]]),ISBLANK(KCA_LULUCF18[[#This Row],[Current Year
Estimates (kt)]])),"Entry Optional","")</f>
        <v>Entry Optional</v>
      </c>
      <c r="B588" s="236"/>
      <c r="C588" s="231"/>
      <c r="D588" s="232"/>
      <c r="E588" s="3"/>
      <c r="F588" s="3"/>
      <c r="G588" s="159" t="str">
        <f>IFERROR(IF($C$14="IPCC AR5 (Fifth Assessment)",IF(E588="","",VLOOKUP(D588,GWP,2,FALSE)*E588),IF(E588="","",VLOOKUP(D588,GWP_2006,2,FALSE)*E588)),KCA_LULUCF18[[#This Row],[Base Year 
Estimates (kt)]])</f>
        <v/>
      </c>
      <c r="H588" s="160" t="str">
        <f>IFERROR(IF($C$14="IPCC AR5 (Fifth Assessment)",IF(F588="","",VLOOKUP(D588,GWP,2,FALSE)*F588),IF(F588="","",VLOOKUP(D588,GWP_2006,2,FALSE)*F588)),KCA_LULUCF18[[#This Row],[Current Year
Estimates (kt)]])</f>
        <v/>
      </c>
      <c r="I588" s="4"/>
      <c r="J588" s="5"/>
      <c r="K588" s="6"/>
      <c r="L588" s="249"/>
    </row>
    <row r="589" spans="1:12" ht="23.4" x14ac:dyDescent="0.45">
      <c r="B589" s="185"/>
      <c r="C589" s="186"/>
      <c r="D589" s="186"/>
      <c r="E589" s="186"/>
      <c r="F589" s="186" t="s">
        <v>424</v>
      </c>
      <c r="G589" s="186"/>
      <c r="H589" s="186"/>
      <c r="I589" s="186"/>
      <c r="J589" s="186"/>
      <c r="K589" s="186"/>
      <c r="L589" s="186"/>
    </row>
    <row r="590" spans="1:12" ht="57" thickBot="1" x14ac:dyDescent="0.5">
      <c r="B590" s="150" t="s">
        <v>17</v>
      </c>
      <c r="C590" s="151" t="s">
        <v>18</v>
      </c>
      <c r="D590" s="152" t="s">
        <v>19</v>
      </c>
      <c r="E590" s="152" t="s">
        <v>20</v>
      </c>
      <c r="F590" s="152" t="s">
        <v>21</v>
      </c>
      <c r="G590" s="152" t="s">
        <v>22</v>
      </c>
      <c r="H590" s="152" t="s">
        <v>23</v>
      </c>
      <c r="I590" s="152" t="s">
        <v>24</v>
      </c>
      <c r="J590" s="152" t="s">
        <v>25</v>
      </c>
      <c r="K590" s="152" t="s">
        <v>26</v>
      </c>
      <c r="L590" s="187" t="s">
        <v>11</v>
      </c>
    </row>
    <row r="591" spans="1:12" ht="19.2" x14ac:dyDescent="0.3">
      <c r="A591" s="155" t="str">
        <f>IF(OR(KCA_Waste19[[#This Row],[Base Year 
Estimates (kt)]]="",KCA_Waste19[[#This Row],[Current Year
Estimates (kt)]]=""),"Entry Required","")</f>
        <v>Entry Required</v>
      </c>
      <c r="B591" s="190" t="s">
        <v>425</v>
      </c>
      <c r="C591" s="157" t="s">
        <v>426</v>
      </c>
      <c r="D591" s="158" t="s">
        <v>30</v>
      </c>
      <c r="E591" s="3"/>
      <c r="F591" s="3"/>
      <c r="G591" s="159" t="str">
        <f>IFERROR(IF($C$14="IPCC AR5 (Fifth Assessment)",IF(E591="","",VLOOKUP(D591,GWP,2,FALSE)*E591),IF(E591="","",VLOOKUP(D591,GWP_2006,2,FALSE)*E591)),KCA_LULUCF18[[#This Row],[Base Year 
Estimates (kt)]])</f>
        <v/>
      </c>
      <c r="H591" s="160" t="str">
        <f>IFERROR(IF($C$14="IPCC AR5 (Fifth Assessment)",IF(F591="","",VLOOKUP(D591,GWP,2,FALSE)*F591),IF(F591="","",VLOOKUP(D591,GWP_2006,2,FALSE)*F591)),KCA_LULUCF18[[#This Row],[Current Year
Estimates (kt)]])</f>
        <v/>
      </c>
      <c r="I591" s="4"/>
      <c r="J591" s="5"/>
      <c r="K591" s="30"/>
      <c r="L591" s="244"/>
    </row>
    <row r="592" spans="1:12" ht="19.2" x14ac:dyDescent="0.3">
      <c r="A592" s="155" t="str">
        <f>IF(OR(ISBLANK(KCA_Waste19[[#This Row],[Base Year 
Estimates (kt)]]),ISBLANK(KCA_Waste19[[#This Row],[Current Year
Estimates (kt)]])),"Entry Required","")</f>
        <v>Entry Required</v>
      </c>
      <c r="B592" s="226" t="s">
        <v>537</v>
      </c>
      <c r="C592" s="164" t="s">
        <v>554</v>
      </c>
      <c r="D592" s="163" t="s">
        <v>34</v>
      </c>
      <c r="E592" s="3"/>
      <c r="F592" s="3"/>
      <c r="G592" s="159" t="str">
        <f>IFERROR(IF($C$14="IPCC AR5 (Fifth Assessment)",IF(E592="","",VLOOKUP(D592,GWP,2,FALSE)*E592),IF(E592="","",VLOOKUP(D592,GWP_2006,2,FALSE)*E592)),KCA_LULUCF18[[#This Row],[Base Year 
Estimates (kt)]])</f>
        <v/>
      </c>
      <c r="H592" s="160" t="str">
        <f>IFERROR(IF($C$14="IPCC AR5 (Fifth Assessment)",IF(F592="","",VLOOKUP(D592,GWP,2,FALSE)*F592),IF(F592="","",VLOOKUP(D592,GWP_2006,2,FALSE)*F592)),KCA_LULUCF18[[#This Row],[Current Year
Estimates (kt)]])</f>
        <v/>
      </c>
      <c r="I592" s="4"/>
      <c r="J592" s="5"/>
      <c r="K592" s="30"/>
      <c r="L592" s="244"/>
    </row>
    <row r="593" spans="1:12" ht="19.2" x14ac:dyDescent="0.3">
      <c r="A593" s="155" t="str">
        <f>IF(OR(ISBLANK(KCA_Waste19[[#This Row],[Base Year 
Estimates (kt)]]),ISBLANK(KCA_Waste19[[#This Row],[Current Year
Estimates (kt)]])),"Entry Required","")</f>
        <v>Entry Required</v>
      </c>
      <c r="B593" s="188" t="s">
        <v>555</v>
      </c>
      <c r="C593" s="164" t="s">
        <v>556</v>
      </c>
      <c r="D593" s="163" t="s">
        <v>34</v>
      </c>
      <c r="E593" s="3"/>
      <c r="F593" s="3"/>
      <c r="G593" s="159" t="str">
        <f>IFERROR(IF($C$14="IPCC AR5 (Fifth Assessment)",IF(E593="","",VLOOKUP(D593,GWP,2,FALSE)*E593),IF(E593="","",VLOOKUP(D593,GWP_2006,2,FALSE)*E593)),KCA_LULUCF18[[#This Row],[Base Year 
Estimates (kt)]])</f>
        <v/>
      </c>
      <c r="H593" s="160" t="str">
        <f>IFERROR(IF($C$14="IPCC AR5 (Fifth Assessment)",IF(F593="","",VLOOKUP(D593,GWP,2,FALSE)*F593),IF(F593="","",VLOOKUP(D593,GWP_2006,2,FALSE)*F593)),KCA_LULUCF18[[#This Row],[Current Year
Estimates (kt)]])</f>
        <v/>
      </c>
      <c r="I593" s="4"/>
      <c r="J593" s="5"/>
      <c r="K593" s="30"/>
      <c r="L593" s="244"/>
    </row>
    <row r="594" spans="1:12" ht="19.2" x14ac:dyDescent="0.3">
      <c r="A594" s="155" t="str">
        <f>IF(OR(ISBLANK(KCA_Waste19[[#This Row],[Base Year 
Estimates (kt)]]),ISBLANK(KCA_Waste19[[#This Row],[Current Year
Estimates (kt)]])),"Entry Required","")</f>
        <v>Entry Required</v>
      </c>
      <c r="B594" s="188" t="s">
        <v>557</v>
      </c>
      <c r="C594" s="164" t="s">
        <v>558</v>
      </c>
      <c r="D594" s="163" t="s">
        <v>34</v>
      </c>
      <c r="E594" s="3"/>
      <c r="F594" s="3"/>
      <c r="G594" s="159" t="str">
        <f>IFERROR(IF($C$14="IPCC AR5 (Fifth Assessment)",IF(E594="","",VLOOKUP(D594,GWP,2,FALSE)*E594),IF(E594="","",VLOOKUP(D594,GWP_2006,2,FALSE)*E594)),KCA_LULUCF18[[#This Row],[Base Year 
Estimates (kt)]])</f>
        <v/>
      </c>
      <c r="H594" s="160" t="str">
        <f>IFERROR(IF($C$14="IPCC AR5 (Fifth Assessment)",IF(F594="","",VLOOKUP(D594,GWP,2,FALSE)*F594),IF(F594="","",VLOOKUP(D594,GWP_2006,2,FALSE)*F594)),KCA_LULUCF18[[#This Row],[Current Year
Estimates (kt)]])</f>
        <v/>
      </c>
      <c r="I594" s="4"/>
      <c r="J594" s="5"/>
      <c r="K594" s="30"/>
      <c r="L594" s="244"/>
    </row>
    <row r="595" spans="1:12" ht="19.2" x14ac:dyDescent="0.3">
      <c r="A595" s="155" t="str">
        <f>IF(OR(ISBLANK(KCA_Waste19[[#This Row],[Base Year 
Estimates (kt)]]),ISBLANK(KCA_Waste19[[#This Row],[Current Year
Estimates (kt)]])),"Entry Required","")</f>
        <v>Entry Required</v>
      </c>
      <c r="B595" s="188" t="s">
        <v>559</v>
      </c>
      <c r="C595" s="164" t="s">
        <v>560</v>
      </c>
      <c r="D595" s="163" t="s">
        <v>34</v>
      </c>
      <c r="E595" s="3"/>
      <c r="F595" s="3"/>
      <c r="G595" s="159" t="str">
        <f>IFERROR(IF($C$14="IPCC AR5 (Fifth Assessment)",IF(E595="","",VLOOKUP(D595,GWP,2,FALSE)*E595),IF(E595="","",VLOOKUP(D595,GWP_2006,2,FALSE)*E595)),KCA_LULUCF18[[#This Row],[Base Year 
Estimates (kt)]])</f>
        <v/>
      </c>
      <c r="H595" s="160" t="str">
        <f>IFERROR(IF($C$14="IPCC AR5 (Fifth Assessment)",IF(F595="","",VLOOKUP(D595,GWP,2,FALSE)*F595),IF(F595="","",VLOOKUP(D595,GWP_2006,2,FALSE)*F595)),KCA_LULUCF18[[#This Row],[Current Year
Estimates (kt)]])</f>
        <v/>
      </c>
      <c r="I595" s="4"/>
      <c r="J595" s="5"/>
      <c r="K595" s="30"/>
      <c r="L595" s="244"/>
    </row>
    <row r="596" spans="1:12" ht="19.2" x14ac:dyDescent="0.3">
      <c r="A596" s="155" t="str">
        <f>IF(OR(ISBLANK(KCA_Waste19[[#This Row],[Base Year 
Estimates (kt)]]),ISBLANK(KCA_Waste19[[#This Row],[Current Year
Estimates (kt)]])),"Entry Required","")</f>
        <v>Entry Required</v>
      </c>
      <c r="B596" s="226" t="s">
        <v>538</v>
      </c>
      <c r="C596" s="164" t="s">
        <v>561</v>
      </c>
      <c r="D596" s="163" t="s">
        <v>34</v>
      </c>
      <c r="E596" s="3"/>
      <c r="F596" s="3"/>
      <c r="G596" s="159" t="str">
        <f>IFERROR(IF($C$14="IPCC AR5 (Fifth Assessment)",IF(E596="","",VLOOKUP(D596,GWP,2,FALSE)*E596),IF(E596="","",VLOOKUP(D596,GWP_2006,2,FALSE)*E596)),KCA_LULUCF18[[#This Row],[Base Year 
Estimates (kt)]])</f>
        <v/>
      </c>
      <c r="H596" s="160" t="str">
        <f>IFERROR(IF($C$14="IPCC AR5 (Fifth Assessment)",IF(F596="","",VLOOKUP(D596,GWP,2,FALSE)*F596),IF(F596="","",VLOOKUP(D596,GWP_2006,2,FALSE)*F596)),KCA_LULUCF18[[#This Row],[Current Year
Estimates (kt)]])</f>
        <v/>
      </c>
      <c r="I596" s="4"/>
      <c r="J596" s="5"/>
      <c r="K596" s="30"/>
      <c r="L596" s="244"/>
    </row>
    <row r="597" spans="1:12" ht="19.2" x14ac:dyDescent="0.3">
      <c r="A597" s="155" t="str">
        <f>IF(OR(ISBLANK(KCA_Waste19[[#This Row],[Base Year 
Estimates (kt)]]),ISBLANK(KCA_Waste19[[#This Row],[Current Year
Estimates (kt)]])),"Entry Required","")</f>
        <v>Entry Required</v>
      </c>
      <c r="B597" s="226" t="s">
        <v>539</v>
      </c>
      <c r="C597" s="164" t="s">
        <v>562</v>
      </c>
      <c r="D597" s="163" t="s">
        <v>34</v>
      </c>
      <c r="E597" s="3"/>
      <c r="F597" s="3"/>
      <c r="G597" s="159" t="str">
        <f>IFERROR(IF($C$14="IPCC AR5 (Fifth Assessment)",IF(E597="","",VLOOKUP(D597,GWP,2,FALSE)*E597),IF(E597="","",VLOOKUP(D597,GWP_2006,2,FALSE)*E597)),KCA_LULUCF18[[#This Row],[Base Year 
Estimates (kt)]])</f>
        <v/>
      </c>
      <c r="H597" s="160" t="str">
        <f>IFERROR(IF($C$14="IPCC AR5 (Fifth Assessment)",IF(F597="","",VLOOKUP(D597,GWP,2,FALSE)*F597),IF(F597="","",VLOOKUP(D597,GWP_2006,2,FALSE)*F597)),KCA_LULUCF18[[#This Row],[Current Year
Estimates (kt)]])</f>
        <v/>
      </c>
      <c r="I597" s="4"/>
      <c r="J597" s="5"/>
      <c r="K597" s="30"/>
      <c r="L597" s="244"/>
    </row>
    <row r="598" spans="1:12" ht="19.2" x14ac:dyDescent="0.3">
      <c r="A598" s="155" t="str">
        <f>IF(OR(ISBLANK(KCA_Waste19[[#This Row],[Base Year 
Estimates (kt)]]),ISBLANK(KCA_Waste19[[#This Row],[Current Year
Estimates (kt)]])),"Entry Required","")</f>
        <v>Entry Required</v>
      </c>
      <c r="B598" s="190" t="s">
        <v>427</v>
      </c>
      <c r="C598" s="172" t="s">
        <v>428</v>
      </c>
      <c r="D598" s="158" t="s">
        <v>30</v>
      </c>
      <c r="E598" s="3"/>
      <c r="F598" s="3"/>
      <c r="G598" s="159" t="str">
        <f>IFERROR(IF($C$14="IPCC AR5 (Fifth Assessment)",IF(E598="","",VLOOKUP(D598,GWP,2,FALSE)*E598),IF(E598="","",VLOOKUP(D598,GWP_2006,2,FALSE)*E598)),KCA_LULUCF18[[#This Row],[Base Year 
Estimates (kt)]])</f>
        <v/>
      </c>
      <c r="H598" s="160" t="str">
        <f>IFERROR(IF($C$14="IPCC AR5 (Fifth Assessment)",IF(F598="","",VLOOKUP(D598,GWP,2,FALSE)*F598),IF(F598="","",VLOOKUP(D598,GWP_2006,2,FALSE)*F598)),KCA_LULUCF18[[#This Row],[Current Year
Estimates (kt)]])</f>
        <v/>
      </c>
      <c r="I598" s="4"/>
      <c r="J598" s="5"/>
      <c r="K598" s="30"/>
      <c r="L598" s="244"/>
    </row>
    <row r="599" spans="1:12" ht="19.2" x14ac:dyDescent="0.3">
      <c r="A599" s="155" t="str">
        <f>IF(OR(ISBLANK(KCA_Waste19[[#This Row],[Base Year 
Estimates (kt)]]),ISBLANK(KCA_Waste19[[#This Row],[Current Year
Estimates (kt)]])),"Entry Required","")</f>
        <v>Entry Required</v>
      </c>
      <c r="B599" s="190" t="s">
        <v>427</v>
      </c>
      <c r="C599" s="172" t="s">
        <v>428</v>
      </c>
      <c r="D599" s="158" t="s">
        <v>31</v>
      </c>
      <c r="E599" s="3"/>
      <c r="F599" s="3"/>
      <c r="G599" s="159" t="str">
        <f>IFERROR(IF($C$14="IPCC AR5 (Fifth Assessment)",IF(E599="","",VLOOKUP(D599,GWP,2,FALSE)*E599),IF(E599="","",VLOOKUP(D599,GWP_2006,2,FALSE)*E599)),KCA_LULUCF18[[#This Row],[Base Year 
Estimates (kt)]])</f>
        <v/>
      </c>
      <c r="H599" s="160" t="str">
        <f>IFERROR(IF($C$14="IPCC AR5 (Fifth Assessment)",IF(F599="","",VLOOKUP(D599,GWP,2,FALSE)*F599),IF(F599="","",VLOOKUP(D599,GWP_2006,2,FALSE)*F599)),KCA_LULUCF18[[#This Row],[Current Year
Estimates (kt)]])</f>
        <v/>
      </c>
      <c r="I599" s="4"/>
      <c r="J599" s="5"/>
      <c r="K599" s="30"/>
      <c r="L599" s="244"/>
    </row>
    <row r="600" spans="1:12" ht="19.2" x14ac:dyDescent="0.3">
      <c r="A600" s="155" t="str">
        <f>IF(OR(ISBLANK(KCA_Waste19[[#This Row],[Base Year 
Estimates (kt)]]),ISBLANK(KCA_Waste19[[#This Row],[Current Year
Estimates (kt)]])),"Entry Required","")</f>
        <v>Entry Required</v>
      </c>
      <c r="B600" s="190" t="s">
        <v>429</v>
      </c>
      <c r="C600" s="172" t="s">
        <v>430</v>
      </c>
      <c r="D600" s="158" t="s">
        <v>29</v>
      </c>
      <c r="E600" s="3"/>
      <c r="F600" s="3"/>
      <c r="G600" s="159" t="str">
        <f>IFERROR(IF($C$14="IPCC AR5 (Fifth Assessment)",IF(E600="","",VLOOKUP(D600,GWP,2,FALSE)*E600),IF(E600="","",VLOOKUP(D600,GWP_2006,2,FALSE)*E600)),KCA_LULUCF18[[#This Row],[Base Year 
Estimates (kt)]])</f>
        <v/>
      </c>
      <c r="H600" s="160" t="str">
        <f>IFERROR(IF($C$14="IPCC AR5 (Fifth Assessment)",IF(F600="","",VLOOKUP(D600,GWP,2,FALSE)*F600),IF(F600="","",VLOOKUP(D600,GWP_2006,2,FALSE)*F600)),KCA_LULUCF18[[#This Row],[Current Year
Estimates (kt)]])</f>
        <v/>
      </c>
      <c r="I600" s="4"/>
      <c r="J600" s="5"/>
      <c r="K600" s="30"/>
      <c r="L600" s="244"/>
    </row>
    <row r="601" spans="1:12" ht="19.2" x14ac:dyDescent="0.3">
      <c r="A601" s="155" t="str">
        <f>IF(OR(ISBLANK(KCA_Waste19[[#This Row],[Base Year 
Estimates (kt)]]),ISBLANK(KCA_Waste19[[#This Row],[Current Year
Estimates (kt)]])),"Entry Required","")</f>
        <v>Entry Required</v>
      </c>
      <c r="B601" s="190" t="s">
        <v>429</v>
      </c>
      <c r="C601" s="172" t="s">
        <v>430</v>
      </c>
      <c r="D601" s="158" t="s">
        <v>30</v>
      </c>
      <c r="E601" s="3"/>
      <c r="F601" s="3"/>
      <c r="G601" s="159" t="str">
        <f>IFERROR(IF($C$14="IPCC AR5 (Fifth Assessment)",IF(E601="","",VLOOKUP(D601,GWP,2,FALSE)*E601),IF(E601="","",VLOOKUP(D601,GWP_2006,2,FALSE)*E601)),KCA_LULUCF18[[#This Row],[Base Year 
Estimates (kt)]])</f>
        <v/>
      </c>
      <c r="H601" s="160" t="str">
        <f>IFERROR(IF($C$14="IPCC AR5 (Fifth Assessment)",IF(F601="","",VLOOKUP(D601,GWP,2,FALSE)*F601),IF(F601="","",VLOOKUP(D601,GWP_2006,2,FALSE)*F601)),KCA_LULUCF18[[#This Row],[Current Year
Estimates (kt)]])</f>
        <v/>
      </c>
      <c r="I601" s="4"/>
      <c r="J601" s="5"/>
      <c r="K601" s="30"/>
      <c r="L601" s="244"/>
    </row>
    <row r="602" spans="1:12" ht="19.2" x14ac:dyDescent="0.3">
      <c r="A602" s="155" t="str">
        <f>IF(OR(ISBLANK(KCA_Waste19[[#This Row],[Base Year 
Estimates (kt)]]),ISBLANK(KCA_Waste19[[#This Row],[Current Year
Estimates (kt)]])),"Entry Required","")</f>
        <v>Entry Required</v>
      </c>
      <c r="B602" s="190" t="s">
        <v>429</v>
      </c>
      <c r="C602" s="172" t="s">
        <v>430</v>
      </c>
      <c r="D602" s="158" t="s">
        <v>31</v>
      </c>
      <c r="E602" s="3"/>
      <c r="F602" s="3"/>
      <c r="G602" s="159" t="str">
        <f>IFERROR(IF($C$14="IPCC AR5 (Fifth Assessment)",IF(E602="","",VLOOKUP(D602,GWP,2,FALSE)*E602),IF(E602="","",VLOOKUP(D602,GWP_2006,2,FALSE)*E602)),KCA_LULUCF18[[#This Row],[Base Year 
Estimates (kt)]])</f>
        <v/>
      </c>
      <c r="H602" s="160" t="str">
        <f>IFERROR(IF($C$14="IPCC AR5 (Fifth Assessment)",IF(F602="","",VLOOKUP(D602,GWP,2,FALSE)*F602),IF(F602="","",VLOOKUP(D602,GWP_2006,2,FALSE)*F602)),KCA_LULUCF18[[#This Row],[Current Year
Estimates (kt)]])</f>
        <v/>
      </c>
      <c r="I602" s="4"/>
      <c r="J602" s="5"/>
      <c r="K602" s="30"/>
      <c r="L602" s="244"/>
    </row>
    <row r="603" spans="1:12" ht="19.2" x14ac:dyDescent="0.3">
      <c r="A603" s="155" t="str">
        <f>IF(OR(KCA_Waste19[[#This Row],[Base Year 
Estimates (kt)]]="",KCA_Waste19[[#This Row],[Current Year
Estimates (kt)]]=""),"Entry Required","")</f>
        <v>Entry Required</v>
      </c>
      <c r="B603" s="190" t="s">
        <v>431</v>
      </c>
      <c r="C603" s="157" t="s">
        <v>432</v>
      </c>
      <c r="D603" s="158" t="s">
        <v>30</v>
      </c>
      <c r="E603" s="3"/>
      <c r="F603" s="3"/>
      <c r="G603" s="159" t="str">
        <f>IFERROR(IF($C$14="IPCC AR5 (Fifth Assessment)",IF(E603="","",VLOOKUP(D603,GWP,2,FALSE)*E603),IF(E603="","",VLOOKUP(D603,GWP_2006,2,FALSE)*E603)),KCA_LULUCF18[[#This Row],[Base Year 
Estimates (kt)]])</f>
        <v/>
      </c>
      <c r="H603" s="160" t="str">
        <f>IFERROR(IF($C$14="IPCC AR5 (Fifth Assessment)",IF(F603="","",VLOOKUP(D603,GWP,2,FALSE)*F603),IF(F603="","",VLOOKUP(D603,GWP_2006,2,FALSE)*F603)),KCA_LULUCF18[[#This Row],[Current Year
Estimates (kt)]])</f>
        <v/>
      </c>
      <c r="I603" s="4"/>
      <c r="J603" s="5"/>
      <c r="K603" s="30"/>
      <c r="L603" s="244"/>
    </row>
    <row r="604" spans="1:12" ht="19.2" x14ac:dyDescent="0.3">
      <c r="A604" s="155" t="str">
        <f>IF(OR(KCA_Waste19[[#This Row],[Base Year 
Estimates (kt)]]="",KCA_Waste19[[#This Row],[Current Year
Estimates (kt)]]=""),"Entry Required","")</f>
        <v>Entry Required</v>
      </c>
      <c r="B604" s="190" t="s">
        <v>431</v>
      </c>
      <c r="C604" s="157" t="s">
        <v>432</v>
      </c>
      <c r="D604" s="158" t="s">
        <v>31</v>
      </c>
      <c r="E604" s="3"/>
      <c r="F604" s="3"/>
      <c r="G604" s="159" t="str">
        <f>IFERROR(IF($C$14="IPCC AR5 (Fifth Assessment)",IF(E604="","",VLOOKUP(D604,GWP,2,FALSE)*E604),IF(E604="","",VLOOKUP(D604,GWP_2006,2,FALSE)*E604)),KCA_LULUCF18[[#This Row],[Base Year 
Estimates (kt)]])</f>
        <v/>
      </c>
      <c r="H604" s="160" t="str">
        <f>IFERROR(IF($C$14="IPCC AR5 (Fifth Assessment)",IF(F604="","",VLOOKUP(D604,GWP,2,FALSE)*F604),IF(F604="","",VLOOKUP(D604,GWP_2006,2,FALSE)*F604)),KCA_LULUCF18[[#This Row],[Current Year
Estimates (kt)]])</f>
        <v/>
      </c>
      <c r="I604" s="4"/>
      <c r="J604" s="5"/>
      <c r="K604" s="30"/>
      <c r="L604" s="244"/>
    </row>
    <row r="605" spans="1:12" ht="19.2" x14ac:dyDescent="0.3">
      <c r="A605" s="155" t="str">
        <f>IF(OR(ISBLANK(KCA_Waste19[[#This Row],[Base Year 
Estimates (kt)]]),ISBLANK(KCA_Waste19[[#This Row],[Current Year
Estimates (kt)]])),"Entry Required","")</f>
        <v>Entry Required</v>
      </c>
      <c r="B605" s="226" t="s">
        <v>540</v>
      </c>
      <c r="C605" s="164" t="s">
        <v>578</v>
      </c>
      <c r="D605" s="163" t="s">
        <v>34</v>
      </c>
      <c r="E605" s="3"/>
      <c r="F605" s="3"/>
      <c r="G605" s="159" t="str">
        <f>IFERROR(IF($C$14="IPCC AR5 (Fifth Assessment)",IF(E605="","",VLOOKUP(D605,GWP,2,FALSE)*E605),IF(E605="","",VLOOKUP(D605,GWP_2006,2,FALSE)*E605)),KCA_LULUCF18[[#This Row],[Base Year 
Estimates (kt)]])</f>
        <v/>
      </c>
      <c r="H605" s="160" t="str">
        <f>IFERROR(IF($C$14="IPCC AR5 (Fifth Assessment)",IF(F605="","",VLOOKUP(D605,GWP,2,FALSE)*F605),IF(F605="","",VLOOKUP(D605,GWP_2006,2,FALSE)*F605)),KCA_LULUCF18[[#This Row],[Current Year
Estimates (kt)]])</f>
        <v/>
      </c>
      <c r="I605" s="4"/>
      <c r="J605" s="5"/>
      <c r="K605" s="30"/>
      <c r="L605" s="244"/>
    </row>
    <row r="606" spans="1:12" ht="19.2" x14ac:dyDescent="0.3">
      <c r="A606" s="155" t="str">
        <f>IF(OR(ISBLANK(KCA_Waste19[[#This Row],[Base Year 
Estimates (kt)]]),ISBLANK(KCA_Waste19[[#This Row],[Current Year
Estimates (kt)]])),"Entry Required","")</f>
        <v>Entry Required</v>
      </c>
      <c r="B606" s="226" t="s">
        <v>540</v>
      </c>
      <c r="C606" s="164" t="s">
        <v>578</v>
      </c>
      <c r="D606" s="163" t="s">
        <v>35</v>
      </c>
      <c r="E606" s="3"/>
      <c r="F606" s="3"/>
      <c r="G606" s="159" t="str">
        <f>IFERROR(IF($C$14="IPCC AR5 (Fifth Assessment)",IF(E606="","",VLOOKUP(D606,GWP,2,FALSE)*E606),IF(E606="","",VLOOKUP(D606,GWP_2006,2,FALSE)*E606)),KCA_LULUCF18[[#This Row],[Base Year 
Estimates (kt)]])</f>
        <v/>
      </c>
      <c r="H606" s="160" t="str">
        <f>IFERROR(IF($C$14="IPCC AR5 (Fifth Assessment)",IF(F606="","",VLOOKUP(D606,GWP,2,FALSE)*F606),IF(F606="","",VLOOKUP(D606,GWP_2006,2,FALSE)*F606)),KCA_LULUCF18[[#This Row],[Current Year
Estimates (kt)]])</f>
        <v/>
      </c>
      <c r="I606" s="4"/>
      <c r="J606" s="5"/>
      <c r="K606" s="30"/>
      <c r="L606" s="244"/>
    </row>
    <row r="607" spans="1:12" ht="19.2" x14ac:dyDescent="0.3">
      <c r="A607" s="155" t="str">
        <f>IF(OR(ISBLANK(KCA_Waste19[[#This Row],[Base Year 
Estimates (kt)]]),ISBLANK(KCA_Waste19[[#This Row],[Current Year
Estimates (kt)]])),"Entry Required","")</f>
        <v>Entry Required</v>
      </c>
      <c r="B607" s="226" t="s">
        <v>541</v>
      </c>
      <c r="C607" s="164" t="s">
        <v>579</v>
      </c>
      <c r="D607" s="163" t="s">
        <v>34</v>
      </c>
      <c r="E607" s="3"/>
      <c r="F607" s="3"/>
      <c r="G607" s="159" t="str">
        <f>IFERROR(IF($C$14="IPCC AR5 (Fifth Assessment)",IF(E607="","",VLOOKUP(D607,GWP,2,FALSE)*E607),IF(E607="","",VLOOKUP(D607,GWP_2006,2,FALSE)*E607)),KCA_LULUCF18[[#This Row],[Base Year 
Estimates (kt)]])</f>
        <v/>
      </c>
      <c r="H607" s="160" t="str">
        <f>IFERROR(IF($C$14="IPCC AR5 (Fifth Assessment)",IF(F607="","",VLOOKUP(D607,GWP,2,FALSE)*F607),IF(F607="","",VLOOKUP(D607,GWP_2006,2,FALSE)*F607)),KCA_LULUCF18[[#This Row],[Current Year
Estimates (kt)]])</f>
        <v/>
      </c>
      <c r="I607" s="4"/>
      <c r="J607" s="5"/>
      <c r="K607" s="30"/>
      <c r="L607" s="244"/>
    </row>
    <row r="608" spans="1:12" ht="19.2" x14ac:dyDescent="0.3">
      <c r="A608" s="155" t="str">
        <f>IF(OR(ISBLANK(KCA_Waste19[[#This Row],[Base Year 
Estimates (kt)]]),ISBLANK(KCA_Waste19[[#This Row],[Current Year
Estimates (kt)]])),"Entry Required","")</f>
        <v>Entry Required</v>
      </c>
      <c r="B608" s="226" t="s">
        <v>541</v>
      </c>
      <c r="C608" s="164" t="s">
        <v>579</v>
      </c>
      <c r="D608" s="163" t="s">
        <v>35</v>
      </c>
      <c r="E608" s="3"/>
      <c r="F608" s="3"/>
      <c r="G608" s="159" t="str">
        <f>IFERROR(IF($C$14="IPCC AR5 (Fifth Assessment)",IF(E608="","",VLOOKUP(D608,GWP,2,FALSE)*E608),IF(E608="","",VLOOKUP(D608,GWP_2006,2,FALSE)*E608)),KCA_LULUCF18[[#This Row],[Base Year 
Estimates (kt)]])</f>
        <v/>
      </c>
      <c r="H608" s="160" t="str">
        <f>IFERROR(IF($C$14="IPCC AR5 (Fifth Assessment)",IF(F608="","",VLOOKUP(D608,GWP,2,FALSE)*F608),IF(F608="","",VLOOKUP(D608,GWP_2006,2,FALSE)*F608)),KCA_LULUCF18[[#This Row],[Current Year
Estimates (kt)]])</f>
        <v/>
      </c>
      <c r="I608" s="4"/>
      <c r="J608" s="5"/>
      <c r="K608" s="30"/>
      <c r="L608" s="244"/>
    </row>
    <row r="609" spans="1:12" ht="19.2" x14ac:dyDescent="0.3">
      <c r="A609" s="155" t="str">
        <f>IF(OR(ISBLANK(KCA_Waste19[[#This Row],[Base Year 
Estimates (kt)]]),ISBLANK(KCA_Waste19[[#This Row],[Current Year
Estimates (kt)]])),"Entry Required","")</f>
        <v>Entry Required</v>
      </c>
      <c r="B609" s="183" t="s">
        <v>542</v>
      </c>
      <c r="C609" s="164" t="s">
        <v>65</v>
      </c>
      <c r="D609" s="163" t="s">
        <v>34</v>
      </c>
      <c r="E609" s="3"/>
      <c r="F609" s="3"/>
      <c r="G609" s="159"/>
      <c r="H609" s="160"/>
      <c r="I609" s="4"/>
      <c r="J609" s="5"/>
      <c r="K609" s="30"/>
      <c r="L609" s="244"/>
    </row>
    <row r="610" spans="1:12" ht="19.2" x14ac:dyDescent="0.3">
      <c r="A610" s="155" t="str">
        <f>IF(OR(ISBLANK(KCA_Waste19[[#This Row],[Base Year 
Estimates (kt)]]),ISBLANK(KCA_Waste19[[#This Row],[Current Year
Estimates (kt)]])),"Entry Required","")</f>
        <v>Entry Required</v>
      </c>
      <c r="B610" s="183" t="s">
        <v>542</v>
      </c>
      <c r="C610" s="164" t="s">
        <v>65</v>
      </c>
      <c r="D610" s="163" t="s">
        <v>35</v>
      </c>
      <c r="E610" s="3"/>
      <c r="F610" s="3"/>
      <c r="G610" s="159"/>
      <c r="H610" s="160"/>
      <c r="I610" s="4"/>
      <c r="J610" s="5"/>
      <c r="K610" s="30"/>
      <c r="L610" s="244"/>
    </row>
    <row r="611" spans="1:12" ht="19.2" x14ac:dyDescent="0.3">
      <c r="A611" s="155" t="str">
        <f>IF(OR(ISBLANK(KCA_Waste19[[#This Row],[Base Year 
Estimates (kt)]]),ISBLANK(KCA_Waste19[[#This Row],[Current Year
Estimates (kt)]])),"Entry Required","")</f>
        <v>Entry Required</v>
      </c>
      <c r="B611" s="190" t="s">
        <v>433</v>
      </c>
      <c r="C611" s="172" t="s">
        <v>65</v>
      </c>
      <c r="D611" s="158" t="s">
        <v>29</v>
      </c>
      <c r="E611" s="3"/>
      <c r="F611" s="3"/>
      <c r="G611" s="159" t="str">
        <f>IFERROR(IF($C$14="IPCC AR5 (Fifth Assessment)",IF(E611="","",VLOOKUP(D611,GWP,2,FALSE)*E611),IF(E611="","",VLOOKUP(D611,GWP_2006,2,FALSE)*E611)),KCA_LULUCF18[[#This Row],[Base Year 
Estimates (kt)]])</f>
        <v/>
      </c>
      <c r="H611" s="160" t="str">
        <f>IFERROR(IF($C$14="IPCC AR5 (Fifth Assessment)",IF(F611="","",VLOOKUP(D611,GWP,2,FALSE)*F611),IF(F611="","",VLOOKUP(D611,GWP_2006,2,FALSE)*F611)),KCA_LULUCF18[[#This Row],[Current Year
Estimates (kt)]])</f>
        <v/>
      </c>
      <c r="I611" s="4"/>
      <c r="J611" s="5"/>
      <c r="K611" s="30"/>
      <c r="L611" s="244"/>
    </row>
    <row r="612" spans="1:12" ht="19.2" x14ac:dyDescent="0.3">
      <c r="A612" s="155" t="str">
        <f>IF(OR(ISBLANK(KCA_Waste19[[#This Row],[Base Year 
Estimates (kt)]]),ISBLANK(KCA_Waste19[[#This Row],[Current Year
Estimates (kt)]])),"Entry Required","")</f>
        <v>Entry Required</v>
      </c>
      <c r="B612" s="190" t="s">
        <v>433</v>
      </c>
      <c r="C612" s="172" t="s">
        <v>65</v>
      </c>
      <c r="D612" s="158" t="s">
        <v>30</v>
      </c>
      <c r="E612" s="3"/>
      <c r="F612" s="3"/>
      <c r="G612" s="159" t="str">
        <f>IFERROR(IF($C$14="IPCC AR5 (Fifth Assessment)",IF(E612="","",VLOOKUP(D612,GWP,2,FALSE)*E612),IF(E612="","",VLOOKUP(D612,GWP_2006,2,FALSE)*E612)),KCA_LULUCF18[[#This Row],[Base Year 
Estimates (kt)]])</f>
        <v/>
      </c>
      <c r="H612" s="160" t="str">
        <f>IFERROR(IF($C$14="IPCC AR5 (Fifth Assessment)",IF(F612="","",VLOOKUP(D612,GWP,2,FALSE)*F612),IF(F612="","",VLOOKUP(D612,GWP_2006,2,FALSE)*F612)),KCA_LULUCF18[[#This Row],[Current Year
Estimates (kt)]])</f>
        <v/>
      </c>
      <c r="I612" s="4"/>
      <c r="J612" s="5"/>
      <c r="K612" s="30"/>
      <c r="L612" s="244"/>
    </row>
    <row r="613" spans="1:12" ht="19.2" x14ac:dyDescent="0.3">
      <c r="A613" s="155" t="str">
        <f>IF(OR(ISBLANK(KCA_Waste19[[#This Row],[Base Year 
Estimates (kt)]]),ISBLANK(KCA_Waste19[[#This Row],[Current Year
Estimates (kt)]])),"Entry Required","")</f>
        <v>Entry Required</v>
      </c>
      <c r="B613" s="190" t="s">
        <v>433</v>
      </c>
      <c r="C613" s="172" t="s">
        <v>65</v>
      </c>
      <c r="D613" s="158" t="s">
        <v>31</v>
      </c>
      <c r="E613" s="3"/>
      <c r="F613" s="3"/>
      <c r="G613" s="159" t="str">
        <f>IFERROR(IF($C$14="IPCC AR5 (Fifth Assessment)",IF(E613="","",VLOOKUP(D613,GWP,2,FALSE)*E613),IF(E613="","",VLOOKUP(D613,GWP_2006,2,FALSE)*E613)),KCA_LULUCF18[[#This Row],[Base Year 
Estimates (kt)]])</f>
        <v/>
      </c>
      <c r="H613" s="160" t="str">
        <f>IFERROR(IF($C$14="IPCC AR5 (Fifth Assessment)",IF(F613="","",VLOOKUP(D613,GWP,2,FALSE)*F613),IF(F613="","",VLOOKUP(D613,GWP_2006,2,FALSE)*F613)),KCA_LULUCF18[[#This Row],[Current Year
Estimates (kt)]])</f>
        <v/>
      </c>
      <c r="I613" s="4"/>
      <c r="J613" s="5"/>
      <c r="K613" s="30"/>
      <c r="L613" s="244"/>
    </row>
    <row r="614" spans="1:12" x14ac:dyDescent="0.3">
      <c r="A614" s="175"/>
      <c r="B614" s="176" t="s">
        <v>97</v>
      </c>
      <c r="C614" s="177"/>
      <c r="D614" s="178"/>
      <c r="E614" s="18"/>
      <c r="F614" s="18"/>
      <c r="G614" s="179"/>
      <c r="H614" s="180"/>
      <c r="I614" s="19"/>
      <c r="J614" s="20"/>
      <c r="K614" s="31"/>
      <c r="L614" s="246"/>
    </row>
    <row r="615" spans="1:12" x14ac:dyDescent="0.3">
      <c r="A615" s="189" t="str">
        <f>IF(OR(ISBLANK(KCA_Waste19[[#This Row],[Base Year 
Estimates (kt)]]),ISBLANK(KCA_Waste19[[#This Row],[Current Year
Estimates (kt)]])),"Entry Optional","")</f>
        <v>Entry Optional</v>
      </c>
      <c r="B615" s="230"/>
      <c r="C615" s="231"/>
      <c r="D615" s="232"/>
      <c r="E615" s="3"/>
      <c r="F615" s="3"/>
      <c r="G615" s="159" t="str">
        <f>IFERROR(IF($C$14="IPCC AR5 (Fifth Assessment)",IF(E615="","",VLOOKUP(D615,GWP,2,FALSE)*E615),IF(E615="","",VLOOKUP(D615,GWP_2006,2,FALSE)*E615)),KCA_LULUCF18[[#This Row],[Base Year 
Estimates (kt)]])</f>
        <v/>
      </c>
      <c r="H615" s="160" t="str">
        <f>IFERROR(IF($C$14="IPCC AR5 (Fifth Assessment)",IF(F615="","",VLOOKUP(D615,GWP,2,FALSE)*F615),IF(F615="","",VLOOKUP(D615,GWP_2006,2,FALSE)*F615)),KCA_LULUCF18[[#This Row],[Current Year
Estimates (kt)]])</f>
        <v/>
      </c>
      <c r="I615" s="4"/>
      <c r="J615" s="5"/>
      <c r="K615" s="30"/>
      <c r="L615" s="244"/>
    </row>
    <row r="616" spans="1:12" x14ac:dyDescent="0.3">
      <c r="A616" s="189" t="str">
        <f>IF(OR(ISBLANK(KCA_Waste19[[#This Row],[Base Year 
Estimates (kt)]]),ISBLANK(KCA_Waste19[[#This Row],[Current Year
Estimates (kt)]])),"Entry Optional","")</f>
        <v>Entry Optional</v>
      </c>
      <c r="B616" s="230"/>
      <c r="C616" s="231"/>
      <c r="D616" s="232"/>
      <c r="E616" s="3"/>
      <c r="F616" s="3"/>
      <c r="G616" s="159" t="str">
        <f>IFERROR(IF($C$14="IPCC AR5 (Fifth Assessment)",IF(E616="","",VLOOKUP(D616,GWP,2,FALSE)*E616),IF(E616="","",VLOOKUP(D616,GWP_2006,2,FALSE)*E616)),KCA_LULUCF18[[#This Row],[Base Year 
Estimates (kt)]])</f>
        <v/>
      </c>
      <c r="H616" s="160" t="str">
        <f>IFERROR(IF($C$14="IPCC AR5 (Fifth Assessment)",IF(F616="","",VLOOKUP(D616,GWP,2,FALSE)*F616),IF(F616="","",VLOOKUP(D616,GWP_2006,2,FALSE)*F616)),KCA_LULUCF18[[#This Row],[Current Year
Estimates (kt)]])</f>
        <v/>
      </c>
      <c r="I616" s="4"/>
      <c r="J616" s="5"/>
      <c r="K616" s="30"/>
      <c r="L616" s="244"/>
    </row>
    <row r="617" spans="1:12" x14ac:dyDescent="0.3">
      <c r="A617" s="189" t="str">
        <f>IF(OR(ISBLANK(KCA_Waste19[[#This Row],[Base Year 
Estimates (kt)]]),ISBLANK(KCA_Waste19[[#This Row],[Current Year
Estimates (kt)]])),"Entry Optional","")</f>
        <v>Entry Optional</v>
      </c>
      <c r="B617" s="230"/>
      <c r="C617" s="231"/>
      <c r="D617" s="232"/>
      <c r="E617" s="3"/>
      <c r="F617" s="3"/>
      <c r="G617" s="159" t="str">
        <f>IFERROR(IF($C$14="IPCC AR5 (Fifth Assessment)",IF(E617="","",VLOOKUP(D617,GWP,2,FALSE)*E617),IF(E617="","",VLOOKUP(D617,GWP_2006,2,FALSE)*E617)),KCA_LULUCF18[[#This Row],[Base Year 
Estimates (kt)]])</f>
        <v/>
      </c>
      <c r="H617" s="160" t="str">
        <f>IFERROR(IF($C$14="IPCC AR5 (Fifth Assessment)",IF(F617="","",VLOOKUP(D617,GWP,2,FALSE)*F617),IF(F617="","",VLOOKUP(D617,GWP_2006,2,FALSE)*F617)),KCA_LULUCF18[[#This Row],[Current Year
Estimates (kt)]])</f>
        <v/>
      </c>
      <c r="I617" s="4"/>
      <c r="J617" s="5"/>
      <c r="K617" s="30"/>
      <c r="L617" s="244"/>
    </row>
    <row r="618" spans="1:12" x14ac:dyDescent="0.3">
      <c r="A618" s="189" t="str">
        <f>IF(OR(ISBLANK(KCA_Waste19[[#This Row],[Base Year 
Estimates (kt)]]),ISBLANK(KCA_Waste19[[#This Row],[Current Year
Estimates (kt)]])),"Entry Optional","")</f>
        <v>Entry Optional</v>
      </c>
      <c r="B618" s="230"/>
      <c r="C618" s="231"/>
      <c r="D618" s="232"/>
      <c r="E618" s="3"/>
      <c r="F618" s="3"/>
      <c r="G618" s="159" t="str">
        <f>IFERROR(IF($C$14="IPCC AR5 (Fifth Assessment)",IF(E618="","",VLOOKUP(D618,GWP,2,FALSE)*E618),IF(E618="","",VLOOKUP(D618,GWP_2006,2,FALSE)*E618)),KCA_LULUCF18[[#This Row],[Base Year 
Estimates (kt)]])</f>
        <v/>
      </c>
      <c r="H618" s="160" t="str">
        <f>IFERROR(IF($C$14="IPCC AR5 (Fifth Assessment)",IF(F618="","",VLOOKUP(D618,GWP,2,FALSE)*F618),IF(F618="","",VLOOKUP(D618,GWP_2006,2,FALSE)*F618)),KCA_LULUCF18[[#This Row],[Current Year
Estimates (kt)]])</f>
        <v/>
      </c>
      <c r="I618" s="4"/>
      <c r="J618" s="5"/>
      <c r="K618" s="30"/>
      <c r="L618" s="244"/>
    </row>
    <row r="619" spans="1:12" x14ac:dyDescent="0.3">
      <c r="A619" s="189" t="str">
        <f>IF(OR(ISBLANK(KCA_Waste19[[#This Row],[Base Year 
Estimates (kt)]]),ISBLANK(KCA_Waste19[[#This Row],[Current Year
Estimates (kt)]])),"Entry Optional","")</f>
        <v>Entry Optional</v>
      </c>
      <c r="B619" s="230"/>
      <c r="C619" s="231"/>
      <c r="D619" s="232"/>
      <c r="E619" s="3"/>
      <c r="F619" s="3"/>
      <c r="G619" s="159" t="str">
        <f>IFERROR(IF($C$14="IPCC AR5 (Fifth Assessment)",IF(E619="","",VLOOKUP(D619,GWP,2,FALSE)*E619),IF(E619="","",VLOOKUP(D619,GWP_2006,2,FALSE)*E619)),KCA_LULUCF18[[#This Row],[Base Year 
Estimates (kt)]])</f>
        <v/>
      </c>
      <c r="H619" s="160" t="str">
        <f>IFERROR(IF($C$14="IPCC AR5 (Fifth Assessment)",IF(F619="","",VLOOKUP(D619,GWP,2,FALSE)*F619),IF(F619="","",VLOOKUP(D619,GWP_2006,2,FALSE)*F619)),KCA_LULUCF18[[#This Row],[Current Year
Estimates (kt)]])</f>
        <v/>
      </c>
      <c r="I619" s="4"/>
      <c r="J619" s="5"/>
      <c r="K619" s="30"/>
      <c r="L619" s="244"/>
    </row>
    <row r="620" spans="1:12" x14ac:dyDescent="0.3">
      <c r="A620" s="189" t="str">
        <f>IF(OR(ISBLANK(KCA_Waste19[[#This Row],[Base Year 
Estimates (kt)]]),ISBLANK(KCA_Waste19[[#This Row],[Current Year
Estimates (kt)]])),"Entry Optional","")</f>
        <v>Entry Optional</v>
      </c>
      <c r="B620" s="230"/>
      <c r="C620" s="231"/>
      <c r="D620" s="232"/>
      <c r="E620" s="3"/>
      <c r="F620" s="3"/>
      <c r="G620" s="159" t="str">
        <f>IFERROR(IF($C$14="IPCC AR5 (Fifth Assessment)",IF(E620="","",VLOOKUP(D620,GWP,2,FALSE)*E620),IF(E620="","",VLOOKUP(D620,GWP_2006,2,FALSE)*E620)),KCA_LULUCF18[[#This Row],[Base Year 
Estimates (kt)]])</f>
        <v/>
      </c>
      <c r="H620" s="160" t="str">
        <f>IFERROR(IF($C$14="IPCC AR5 (Fifth Assessment)",IF(F620="","",VLOOKUP(D620,GWP,2,FALSE)*F620),IF(F620="","",VLOOKUP(D620,GWP_2006,2,FALSE)*F620)),KCA_LULUCF18[[#This Row],[Current Year
Estimates (kt)]])</f>
        <v/>
      </c>
      <c r="I620" s="4"/>
      <c r="J620" s="5"/>
      <c r="K620" s="30"/>
      <c r="L620" s="244"/>
    </row>
    <row r="621" spans="1:12" x14ac:dyDescent="0.3">
      <c r="A621" s="189" t="str">
        <f>IF(OR(ISBLANK(KCA_Waste19[[#This Row],[Base Year 
Estimates (kt)]]),ISBLANK(KCA_Waste19[[#This Row],[Current Year
Estimates (kt)]])),"Entry Optional","")</f>
        <v>Entry Optional</v>
      </c>
      <c r="B621" s="230"/>
      <c r="C621" s="231"/>
      <c r="D621" s="232"/>
      <c r="E621" s="3"/>
      <c r="F621" s="3"/>
      <c r="G621" s="159" t="str">
        <f>IFERROR(IF($C$14="IPCC AR5 (Fifth Assessment)",IF(E621="","",VLOOKUP(D621,GWP,2,FALSE)*E621),IF(E621="","",VLOOKUP(D621,GWP_2006,2,FALSE)*E621)),KCA_LULUCF18[[#This Row],[Base Year 
Estimates (kt)]])</f>
        <v/>
      </c>
      <c r="H621" s="160" t="str">
        <f>IFERROR(IF($C$14="IPCC AR5 (Fifth Assessment)",IF(F621="","",VLOOKUP(D621,GWP,2,FALSE)*F621),IF(F621="","",VLOOKUP(D621,GWP_2006,2,FALSE)*F621)),KCA_LULUCF18[[#This Row],[Current Year
Estimates (kt)]])</f>
        <v/>
      </c>
      <c r="I621" s="4"/>
      <c r="J621" s="5"/>
      <c r="K621" s="30"/>
      <c r="L621" s="244"/>
    </row>
    <row r="622" spans="1:12" x14ac:dyDescent="0.3">
      <c r="A622" s="189" t="str">
        <f>IF(OR(ISBLANK(KCA_Waste19[[#This Row],[Base Year 
Estimates (kt)]]),ISBLANK(KCA_Waste19[[#This Row],[Current Year
Estimates (kt)]])),"Entry Optional","")</f>
        <v>Entry Optional</v>
      </c>
      <c r="B622" s="230"/>
      <c r="C622" s="231"/>
      <c r="D622" s="232"/>
      <c r="E622" s="3"/>
      <c r="F622" s="3"/>
      <c r="G622" s="159" t="str">
        <f>IFERROR(IF($C$14="IPCC AR5 (Fifth Assessment)",IF(E622="","",VLOOKUP(D622,GWP,2,FALSE)*E622),IF(E622="","",VLOOKUP(D622,GWP_2006,2,FALSE)*E622)),KCA_LULUCF18[[#This Row],[Base Year 
Estimates (kt)]])</f>
        <v/>
      </c>
      <c r="H622" s="160" t="str">
        <f>IFERROR(IF($C$14="IPCC AR5 (Fifth Assessment)",IF(F622="","",VLOOKUP(D622,GWP,2,FALSE)*F622),IF(F622="","",VLOOKUP(D622,GWP_2006,2,FALSE)*F622)),KCA_LULUCF18[[#This Row],[Current Year
Estimates (kt)]])</f>
        <v/>
      </c>
      <c r="I622" s="4"/>
      <c r="J622" s="5"/>
      <c r="K622" s="30"/>
      <c r="L622" s="244"/>
    </row>
    <row r="623" spans="1:12" x14ac:dyDescent="0.3">
      <c r="A623" s="189" t="str">
        <f>IF(OR(ISBLANK(KCA_Waste19[[#This Row],[Base Year 
Estimates (kt)]]),ISBLANK(KCA_Waste19[[#This Row],[Current Year
Estimates (kt)]])),"Entry Optional","")</f>
        <v>Entry Optional</v>
      </c>
      <c r="B623" s="230"/>
      <c r="C623" s="231"/>
      <c r="D623" s="232"/>
      <c r="E623" s="3"/>
      <c r="F623" s="3"/>
      <c r="G623" s="159" t="str">
        <f>IFERROR(IF($C$14="IPCC AR5 (Fifth Assessment)",IF(E623="","",VLOOKUP(D623,GWP,2,FALSE)*E623),IF(E623="","",VLOOKUP(D623,GWP_2006,2,FALSE)*E623)),KCA_LULUCF18[[#This Row],[Base Year 
Estimates (kt)]])</f>
        <v/>
      </c>
      <c r="H623" s="160" t="str">
        <f>IFERROR(IF($C$14="IPCC AR5 (Fifth Assessment)",IF(F623="","",VLOOKUP(D623,GWP,2,FALSE)*F623),IF(F623="","",VLOOKUP(D623,GWP_2006,2,FALSE)*F623)),KCA_LULUCF18[[#This Row],[Current Year
Estimates (kt)]])</f>
        <v/>
      </c>
      <c r="I623" s="4"/>
      <c r="J623" s="5"/>
      <c r="K623" s="30"/>
      <c r="L623" s="244"/>
    </row>
    <row r="624" spans="1:12" x14ac:dyDescent="0.3">
      <c r="A624" s="189" t="str">
        <f>IF(OR(ISBLANK(KCA_Waste19[[#This Row],[Base Year 
Estimates (kt)]]),ISBLANK(KCA_Waste19[[#This Row],[Current Year
Estimates (kt)]])),"Entry Optional","")</f>
        <v>Entry Optional</v>
      </c>
      <c r="B624" s="230"/>
      <c r="C624" s="231"/>
      <c r="D624" s="232"/>
      <c r="E624" s="3"/>
      <c r="F624" s="3"/>
      <c r="G624" s="159" t="str">
        <f>IFERROR(IF($C$14="IPCC AR5 (Fifth Assessment)",IF(E624="","",VLOOKUP(D624,GWP,2,FALSE)*E624),IF(E624="","",VLOOKUP(D624,GWP_2006,2,FALSE)*E624)),KCA_LULUCF18[[#This Row],[Base Year 
Estimates (kt)]])</f>
        <v/>
      </c>
      <c r="H624" s="160" t="str">
        <f>IFERROR(IF($C$14="IPCC AR5 (Fifth Assessment)",IF(F624="","",VLOOKUP(D624,GWP,2,FALSE)*F624),IF(F624="","",VLOOKUP(D624,GWP_2006,2,FALSE)*F624)),KCA_LULUCF18[[#This Row],[Current Year
Estimates (kt)]])</f>
        <v/>
      </c>
      <c r="I624" s="4"/>
      <c r="J624" s="5"/>
      <c r="K624" s="30"/>
      <c r="L624" s="244"/>
    </row>
    <row r="625" spans="1:12" x14ac:dyDescent="0.3">
      <c r="A625" s="189" t="str">
        <f>IF(OR(ISBLANK(KCA_Waste19[[#This Row],[Base Year 
Estimates (kt)]]),ISBLANK(KCA_Waste19[[#This Row],[Current Year
Estimates (kt)]])),"Entry Optional","")</f>
        <v>Entry Optional</v>
      </c>
      <c r="B625" s="230"/>
      <c r="C625" s="231"/>
      <c r="D625" s="232"/>
      <c r="E625" s="3"/>
      <c r="F625" s="3"/>
      <c r="G625" s="159" t="str">
        <f>IFERROR(IF($C$14="IPCC AR5 (Fifth Assessment)",IF(E625="","",VLOOKUP(D625,GWP,2,FALSE)*E625),IF(E625="","",VLOOKUP(D625,GWP_2006,2,FALSE)*E625)),KCA_LULUCF18[[#This Row],[Base Year 
Estimates (kt)]])</f>
        <v/>
      </c>
      <c r="H625" s="160" t="str">
        <f>IFERROR(IF($C$14="IPCC AR5 (Fifth Assessment)",IF(F625="","",VLOOKUP(D625,GWP,2,FALSE)*F625),IF(F625="","",VLOOKUP(D625,GWP_2006,2,FALSE)*F625)),KCA_LULUCF18[[#This Row],[Current Year
Estimates (kt)]])</f>
        <v/>
      </c>
      <c r="I625" s="4"/>
      <c r="J625" s="5"/>
      <c r="K625" s="30"/>
      <c r="L625" s="244"/>
    </row>
    <row r="626" spans="1:12" x14ac:dyDescent="0.3">
      <c r="A626" s="189" t="str">
        <f>IF(OR(ISBLANK(KCA_Waste19[[#This Row],[Base Year 
Estimates (kt)]]),ISBLANK(KCA_Waste19[[#This Row],[Current Year
Estimates (kt)]])),"Entry Optional","")</f>
        <v>Entry Optional</v>
      </c>
      <c r="B626" s="230"/>
      <c r="C626" s="231"/>
      <c r="D626" s="232"/>
      <c r="E626" s="3"/>
      <c r="F626" s="3"/>
      <c r="G626" s="159" t="str">
        <f>IFERROR(IF($C$14="IPCC AR5 (Fifth Assessment)",IF(E626="","",VLOOKUP(D626,GWP,2,FALSE)*E626),IF(E626="","",VLOOKUP(D626,GWP_2006,2,FALSE)*E626)),KCA_LULUCF18[[#This Row],[Base Year 
Estimates (kt)]])</f>
        <v/>
      </c>
      <c r="H626" s="160" t="str">
        <f>IFERROR(IF($C$14="IPCC AR5 (Fifth Assessment)",IF(F626="","",VLOOKUP(D626,GWP,2,FALSE)*F626),IF(F626="","",VLOOKUP(D626,GWP_2006,2,FALSE)*F626)),KCA_LULUCF18[[#This Row],[Current Year
Estimates (kt)]])</f>
        <v/>
      </c>
      <c r="I626" s="4"/>
      <c r="J626" s="5"/>
      <c r="K626" s="30"/>
      <c r="L626" s="244"/>
    </row>
    <row r="627" spans="1:12" x14ac:dyDescent="0.3">
      <c r="A627" s="189" t="str">
        <f>IF(OR(ISBLANK(KCA_Waste19[[#This Row],[Base Year 
Estimates (kt)]]),ISBLANK(KCA_Waste19[[#This Row],[Current Year
Estimates (kt)]])),"Entry Optional","")</f>
        <v>Entry Optional</v>
      </c>
      <c r="B627" s="230"/>
      <c r="C627" s="231"/>
      <c r="D627" s="232"/>
      <c r="E627" s="3"/>
      <c r="F627" s="3"/>
      <c r="G627" s="159" t="str">
        <f>IFERROR(IF($C$14="IPCC AR5 (Fifth Assessment)",IF(E627="","",VLOOKUP(D627,GWP,2,FALSE)*E627),IF(E627="","",VLOOKUP(D627,GWP_2006,2,FALSE)*E627)),KCA_LULUCF18[[#This Row],[Base Year 
Estimates (kt)]])</f>
        <v/>
      </c>
      <c r="H627" s="160" t="str">
        <f>IFERROR(IF($C$14="IPCC AR5 (Fifth Assessment)",IF(F627="","",VLOOKUP(D627,GWP,2,FALSE)*F627),IF(F627="","",VLOOKUP(D627,GWP_2006,2,FALSE)*F627)),KCA_LULUCF18[[#This Row],[Current Year
Estimates (kt)]])</f>
        <v/>
      </c>
      <c r="I627" s="4"/>
      <c r="J627" s="5"/>
      <c r="K627" s="30"/>
      <c r="L627" s="244"/>
    </row>
    <row r="628" spans="1:12" x14ac:dyDescent="0.3">
      <c r="A628" s="189" t="str">
        <f>IF(OR(ISBLANK(KCA_Waste19[[#This Row],[Base Year 
Estimates (kt)]]),ISBLANK(KCA_Waste19[[#This Row],[Current Year
Estimates (kt)]])),"Entry Optional","")</f>
        <v>Entry Optional</v>
      </c>
      <c r="B628" s="230"/>
      <c r="C628" s="231"/>
      <c r="D628" s="232"/>
      <c r="E628" s="3"/>
      <c r="F628" s="3"/>
      <c r="G628" s="159" t="str">
        <f>IFERROR(IF($C$14="IPCC AR5 (Fifth Assessment)",IF(E628="","",VLOOKUP(D628,GWP,2,FALSE)*E628),IF(E628="","",VLOOKUP(D628,GWP_2006,2,FALSE)*E628)),KCA_LULUCF18[[#This Row],[Base Year 
Estimates (kt)]])</f>
        <v/>
      </c>
      <c r="H628" s="160" t="str">
        <f>IFERROR(IF($C$14="IPCC AR5 (Fifth Assessment)",IF(F628="","",VLOOKUP(D628,GWP,2,FALSE)*F628),IF(F628="","",VLOOKUP(D628,GWP_2006,2,FALSE)*F628)),KCA_LULUCF18[[#This Row],[Current Year
Estimates (kt)]])</f>
        <v/>
      </c>
      <c r="I628" s="4"/>
      <c r="J628" s="5"/>
      <c r="K628" s="30"/>
      <c r="L628" s="244"/>
    </row>
    <row r="629" spans="1:12" x14ac:dyDescent="0.3">
      <c r="A629" s="189" t="str">
        <f>IF(OR(ISBLANK(KCA_Waste19[[#This Row],[Base Year 
Estimates (kt)]]),ISBLANK(KCA_Waste19[[#This Row],[Current Year
Estimates (kt)]])),"Entry Optional","")</f>
        <v>Entry Optional</v>
      </c>
      <c r="B629" s="230"/>
      <c r="C629" s="231"/>
      <c r="D629" s="232"/>
      <c r="E629" s="3"/>
      <c r="F629" s="3"/>
      <c r="G629" s="159" t="str">
        <f>IFERROR(IF($C$14="IPCC AR5 (Fifth Assessment)",IF(E629="","",VLOOKUP(D629,GWP,2,FALSE)*E629),IF(E629="","",VLOOKUP(D629,GWP_2006,2,FALSE)*E629)),KCA_LULUCF18[[#This Row],[Base Year 
Estimates (kt)]])</f>
        <v/>
      </c>
      <c r="H629" s="160" t="str">
        <f>IFERROR(IF($C$14="IPCC AR5 (Fifth Assessment)",IF(F629="","",VLOOKUP(D629,GWP,2,FALSE)*F629),IF(F629="","",VLOOKUP(D629,GWP_2006,2,FALSE)*F629)),KCA_LULUCF18[[#This Row],[Current Year
Estimates (kt)]])</f>
        <v/>
      </c>
      <c r="I629" s="4"/>
      <c r="J629" s="5"/>
      <c r="K629" s="30"/>
      <c r="L629" s="244"/>
    </row>
    <row r="630" spans="1:12" x14ac:dyDescent="0.3">
      <c r="A630" s="189" t="str">
        <f>IF(OR(ISBLANK(KCA_Waste19[[#This Row],[Base Year 
Estimates (kt)]]),ISBLANK(KCA_Waste19[[#This Row],[Current Year
Estimates (kt)]])),"Entry Optional","")</f>
        <v>Entry Optional</v>
      </c>
      <c r="B630" s="230"/>
      <c r="C630" s="231"/>
      <c r="D630" s="232"/>
      <c r="E630" s="3"/>
      <c r="F630" s="3"/>
      <c r="G630" s="159" t="str">
        <f>IFERROR(IF($C$14="IPCC AR5 (Fifth Assessment)",IF(E630="","",VLOOKUP(D630,GWP,2,FALSE)*E630),IF(E630="","",VLOOKUP(D630,GWP_2006,2,FALSE)*E630)),KCA_LULUCF18[[#This Row],[Base Year 
Estimates (kt)]])</f>
        <v/>
      </c>
      <c r="H630" s="160" t="str">
        <f>IFERROR(IF($C$14="IPCC AR5 (Fifth Assessment)",IF(F630="","",VLOOKUP(D630,GWP,2,FALSE)*F630),IF(F630="","",VLOOKUP(D630,GWP_2006,2,FALSE)*F630)),KCA_LULUCF18[[#This Row],[Current Year
Estimates (kt)]])</f>
        <v/>
      </c>
      <c r="I630" s="4"/>
      <c r="J630" s="5"/>
      <c r="K630" s="30"/>
      <c r="L630" s="244"/>
    </row>
    <row r="631" spans="1:12" x14ac:dyDescent="0.3">
      <c r="A631" s="189" t="str">
        <f>IF(OR(ISBLANK(KCA_Waste19[[#This Row],[Base Year 
Estimates (kt)]]),ISBLANK(KCA_Waste19[[#This Row],[Current Year
Estimates (kt)]])),"Entry Optional","")</f>
        <v>Entry Optional</v>
      </c>
      <c r="B631" s="230"/>
      <c r="C631" s="231"/>
      <c r="D631" s="232"/>
      <c r="E631" s="3"/>
      <c r="F631" s="3"/>
      <c r="G631" s="159" t="str">
        <f>IFERROR(IF($C$14="IPCC AR5 (Fifth Assessment)",IF(E631="","",VLOOKUP(D631,GWP,2,FALSE)*E631),IF(E631="","",VLOOKUP(D631,GWP_2006,2,FALSE)*E631)),KCA_LULUCF18[[#This Row],[Base Year 
Estimates (kt)]])</f>
        <v/>
      </c>
      <c r="H631" s="160" t="str">
        <f>IFERROR(IF($C$14="IPCC AR5 (Fifth Assessment)",IF(F631="","",VLOOKUP(D631,GWP,2,FALSE)*F631),IF(F631="","",VLOOKUP(D631,GWP_2006,2,FALSE)*F631)),KCA_LULUCF18[[#This Row],[Current Year
Estimates (kt)]])</f>
        <v/>
      </c>
      <c r="I631" s="4"/>
      <c r="J631" s="5"/>
      <c r="K631" s="30"/>
      <c r="L631" s="244"/>
    </row>
    <row r="632" spans="1:12" x14ac:dyDescent="0.3">
      <c r="A632" s="189" t="str">
        <f>IF(OR(ISBLANK(KCA_Waste19[[#This Row],[Base Year 
Estimates (kt)]]),ISBLANK(KCA_Waste19[[#This Row],[Current Year
Estimates (kt)]])),"Entry Optional","")</f>
        <v>Entry Optional</v>
      </c>
      <c r="B632" s="230"/>
      <c r="C632" s="231"/>
      <c r="D632" s="232"/>
      <c r="E632" s="3"/>
      <c r="F632" s="3"/>
      <c r="G632" s="159" t="str">
        <f>IFERROR(IF($C$14="IPCC AR5 (Fifth Assessment)",IF(E632="","",VLOOKUP(D632,GWP,2,FALSE)*E632),IF(E632="","",VLOOKUP(D632,GWP_2006,2,FALSE)*E632)),KCA_LULUCF18[[#This Row],[Base Year 
Estimates (kt)]])</f>
        <v/>
      </c>
      <c r="H632" s="160" t="str">
        <f>IFERROR(IF($C$14="IPCC AR5 (Fifth Assessment)",IF(F632="","",VLOOKUP(D632,GWP,2,FALSE)*F632),IF(F632="","",VLOOKUP(D632,GWP_2006,2,FALSE)*F632)),KCA_LULUCF18[[#This Row],[Current Year
Estimates (kt)]])</f>
        <v/>
      </c>
      <c r="I632" s="4"/>
      <c r="J632" s="5"/>
      <c r="K632" s="30"/>
      <c r="L632" s="244"/>
    </row>
    <row r="633" spans="1:12" x14ac:dyDescent="0.3">
      <c r="A633" s="189" t="str">
        <f>IF(OR(ISBLANK(KCA_Waste19[[#This Row],[Base Year 
Estimates (kt)]]),ISBLANK(KCA_Waste19[[#This Row],[Current Year
Estimates (kt)]])),"Entry Optional","")</f>
        <v>Entry Optional</v>
      </c>
      <c r="B633" s="230"/>
      <c r="C633" s="231"/>
      <c r="D633" s="232"/>
      <c r="E633" s="3"/>
      <c r="F633" s="3"/>
      <c r="G633" s="159" t="str">
        <f>IFERROR(IF($C$14="IPCC AR5 (Fifth Assessment)",IF(E633="","",VLOOKUP(D633,GWP,2,FALSE)*E633),IF(E633="","",VLOOKUP(D633,GWP_2006,2,FALSE)*E633)),KCA_LULUCF18[[#This Row],[Base Year 
Estimates (kt)]])</f>
        <v/>
      </c>
      <c r="H633" s="160" t="str">
        <f>IFERROR(IF($C$14="IPCC AR5 (Fifth Assessment)",IF(F633="","",VLOOKUP(D633,GWP,2,FALSE)*F633),IF(F633="","",VLOOKUP(D633,GWP_2006,2,FALSE)*F633)),KCA_LULUCF18[[#This Row],[Current Year
Estimates (kt)]])</f>
        <v/>
      </c>
      <c r="I633" s="4"/>
      <c r="J633" s="5"/>
      <c r="K633" s="30"/>
      <c r="L633" s="244"/>
    </row>
    <row r="634" spans="1:12" x14ac:dyDescent="0.3">
      <c r="A634" s="189" t="str">
        <f>IF(OR(ISBLANK(KCA_Waste19[[#This Row],[Base Year 
Estimates (kt)]]),ISBLANK(KCA_Waste19[[#This Row],[Current Year
Estimates (kt)]])),"Entry Optional","")</f>
        <v>Entry Optional</v>
      </c>
      <c r="B634" s="230"/>
      <c r="C634" s="231"/>
      <c r="D634" s="232"/>
      <c r="E634" s="3"/>
      <c r="F634" s="3"/>
      <c r="G634" s="159" t="str">
        <f>IFERROR(IF($C$14="IPCC AR5 (Fifth Assessment)",IF(E634="","",VLOOKUP(D634,GWP,2,FALSE)*E634),IF(E634="","",VLOOKUP(D634,GWP_2006,2,FALSE)*E634)),KCA_LULUCF18[[#This Row],[Base Year 
Estimates (kt)]])</f>
        <v/>
      </c>
      <c r="H634" s="160" t="str">
        <f>IFERROR(IF($C$14="IPCC AR5 (Fifth Assessment)",IF(F634="","",VLOOKUP(D634,GWP,2,FALSE)*F634),IF(F634="","",VLOOKUP(D634,GWP_2006,2,FALSE)*F634)),KCA_LULUCF18[[#This Row],[Current Year
Estimates (kt)]])</f>
        <v/>
      </c>
      <c r="I634" s="4"/>
      <c r="J634" s="5"/>
      <c r="K634" s="30"/>
      <c r="L634" s="244"/>
    </row>
    <row r="635" spans="1:12" ht="23.4" x14ac:dyDescent="0.45">
      <c r="B635" s="185"/>
      <c r="C635" s="186"/>
      <c r="D635" s="186"/>
      <c r="E635" s="186"/>
      <c r="F635" s="186" t="s">
        <v>434</v>
      </c>
      <c r="G635" s="186"/>
      <c r="H635" s="186"/>
      <c r="I635" s="186"/>
      <c r="J635" s="186"/>
      <c r="K635" s="186"/>
      <c r="L635" s="186"/>
    </row>
    <row r="636" spans="1:12" ht="57" thickBot="1" x14ac:dyDescent="0.5">
      <c r="B636" s="150" t="s">
        <v>17</v>
      </c>
      <c r="C636" s="151" t="s">
        <v>18</v>
      </c>
      <c r="D636" s="152" t="s">
        <v>19</v>
      </c>
      <c r="E636" s="152" t="s">
        <v>20</v>
      </c>
      <c r="F636" s="152" t="s">
        <v>21</v>
      </c>
      <c r="G636" s="152" t="s">
        <v>22</v>
      </c>
      <c r="H636" s="152" t="s">
        <v>23</v>
      </c>
      <c r="I636" s="152" t="s">
        <v>24</v>
      </c>
      <c r="J636" s="152" t="s">
        <v>25</v>
      </c>
      <c r="K636" s="152" t="s">
        <v>26</v>
      </c>
      <c r="L636" s="187" t="s">
        <v>11</v>
      </c>
    </row>
    <row r="637" spans="1:12" ht="19.2" x14ac:dyDescent="0.3">
      <c r="A637" s="181" t="str">
        <f>IF(OR(ISBLANK(KCA_Other20[[#This Row],[Base Year 
Estimates (kt)]]),ISBLANK(KCA_Other20[[#This Row],[Current Year
Estimates (kt)]])),"Entry Optional","")</f>
        <v>Entry Optional</v>
      </c>
      <c r="B637" s="190">
        <v>6</v>
      </c>
      <c r="C637" s="157" t="s">
        <v>65</v>
      </c>
      <c r="D637" s="174" t="s">
        <v>96</v>
      </c>
      <c r="E637" s="3"/>
      <c r="F637" s="3"/>
      <c r="G637" s="159" t="str">
        <f>IFERROR(IF($C$14="IPCC AR5 (Fifth Assessment)",IF(E637="","",VLOOKUP(D637,GWP,2,FALSE)*E637),IF(E637="","",VLOOKUP(D637,GWP_2006,2,FALSE)*E637)),KCA_Other20[[#This Row],[Base Year 
Estimates (kt)]])</f>
        <v/>
      </c>
      <c r="H637" s="160" t="str">
        <f>IFERROR(IF($C$14="IPCC AR5 (Fifth Assessment)",IF(F637="","",VLOOKUP(D637,GWP,2,FALSE)*F637),IF(F637="","",VLOOKUP(D637,GWP_2006,2,FALSE)*F637)),KCA_Other20[[#This Row],[Current Year
Estimates (kt)]])</f>
        <v/>
      </c>
      <c r="I637" s="4"/>
      <c r="J637" s="5"/>
      <c r="K637" s="30"/>
      <c r="L637" s="244"/>
    </row>
    <row r="638" spans="1:12" ht="19.2" x14ac:dyDescent="0.3">
      <c r="A638" s="181" t="str">
        <f>IF(OR(ISBLANK(KCA_Other20[[#This Row],[Base Year 
Estimates (kt)]]),ISBLANK(KCA_Other20[[#This Row],[Current Year
Estimates (kt)]])),"Entry Optional","")</f>
        <v>Entry Optional</v>
      </c>
      <c r="B638" s="190">
        <v>6</v>
      </c>
      <c r="C638" s="157" t="s">
        <v>65</v>
      </c>
      <c r="D638" s="158" t="s">
        <v>30</v>
      </c>
      <c r="E638" s="3"/>
      <c r="F638" s="3"/>
      <c r="G638" s="159" t="str">
        <f>IFERROR(IF($C$14="IPCC AR5 (Fifth Assessment)",IF(E638="","",VLOOKUP(D638,GWP,2,FALSE)*E638),IF(E638="","",VLOOKUP(D638,GWP_2006,2,FALSE)*E638)),KCA_Other20[[#This Row],[Base Year 
Estimates (kt)]])</f>
        <v/>
      </c>
      <c r="H638" s="160" t="str">
        <f>IFERROR(IF($C$14="IPCC AR5 (Fifth Assessment)",IF(F638="","",VLOOKUP(D638,GWP,2,FALSE)*F638),IF(F638="","",VLOOKUP(D638,GWP_2006,2,FALSE)*F638)),KCA_Other20[[#This Row],[Current Year
Estimates (kt)]])</f>
        <v/>
      </c>
      <c r="I638" s="4"/>
      <c r="J638" s="5"/>
      <c r="K638" s="30"/>
      <c r="L638" s="244"/>
    </row>
    <row r="639" spans="1:12" ht="19.2" x14ac:dyDescent="0.3">
      <c r="A639" s="181" t="str">
        <f>IF(OR(ISBLANK(KCA_Other20[[#This Row],[Base Year 
Estimates (kt)]]),ISBLANK(KCA_Other20[[#This Row],[Current Year
Estimates (kt)]])),"Entry Optional","")</f>
        <v>Entry Optional</v>
      </c>
      <c r="B639" s="190">
        <v>6</v>
      </c>
      <c r="C639" s="157" t="s">
        <v>65</v>
      </c>
      <c r="D639" s="174" t="s">
        <v>31</v>
      </c>
      <c r="E639" s="3"/>
      <c r="F639" s="3"/>
      <c r="G639" s="159" t="str">
        <f>IFERROR(IF($C$14="IPCC AR5 (Fifth Assessment)",IF(E639="","",VLOOKUP(D639,GWP,2,FALSE)*E639),IF(E639="","",VLOOKUP(D639,GWP_2006,2,FALSE)*E639)),KCA_Other20[[#This Row],[Base Year 
Estimates (kt)]])</f>
        <v/>
      </c>
      <c r="H639" s="160" t="str">
        <f>IFERROR(IF($C$14="IPCC AR5 (Fifth Assessment)",IF(F639="","",VLOOKUP(D639,GWP,2,FALSE)*F639),IF(F639="","",VLOOKUP(D639,GWP_2006,2,FALSE)*F639)),KCA_Other20[[#This Row],[Current Year
Estimates (kt)]])</f>
        <v/>
      </c>
      <c r="I639" s="4"/>
      <c r="J639" s="5"/>
      <c r="K639" s="30"/>
      <c r="L639" s="244"/>
    </row>
    <row r="640" spans="1:12" ht="31.2" x14ac:dyDescent="0.3">
      <c r="A640" s="181" t="str">
        <f>IF(OR(ISBLANK(KCA_Other20[[#This Row],[Base Year 
Estimates (kt)]]),ISBLANK(KCA_Other20[[#This Row],[Current Year
Estimates (kt)]])),"Entry Optional","")</f>
        <v>Entry Optional</v>
      </c>
      <c r="B640" s="190">
        <v>6</v>
      </c>
      <c r="C640" s="157" t="s">
        <v>65</v>
      </c>
      <c r="D640" s="158" t="s">
        <v>129</v>
      </c>
      <c r="E640" s="3"/>
      <c r="F640" s="3"/>
      <c r="G640" s="159" t="str">
        <f>IFERROR(IF($C$14="IPCC AR5 (Fifth Assessment)",IF(E640="","",VLOOKUP(D640,GWP,2,FALSE)*E640),IF(E640="","",VLOOKUP(D640,GWP_2006,2,FALSE)*E640)),KCA_Other20[[#This Row],[Base Year 
Estimates (kt)]])</f>
        <v/>
      </c>
      <c r="H640" s="227" t="str">
        <f>IFERROR(IF($C$14="IPCC AR5 (Fifth Assessment)",IF(F640="","",VLOOKUP(D640,GWP,2,FALSE)*F640),IF(F640="","",VLOOKUP(D640,GWP_2006,2,FALSE)*F640)),KCA_Other20[[#This Row],[Current Year
Estimates (kt)]])</f>
        <v/>
      </c>
      <c r="I640" s="4"/>
      <c r="J640" s="5"/>
      <c r="K640" s="30"/>
      <c r="L640" s="245"/>
    </row>
    <row r="641" spans="1:12" x14ac:dyDescent="0.3">
      <c r="A641" s="181" t="str">
        <f>IF(OR(ISBLANK(KCA_Other20[[#This Row],[Base Year 
Estimates (kt)]]),ISBLANK(KCA_Other20[[#This Row],[Current Year
Estimates (kt)]])),"Entry Optional","")</f>
        <v>Entry Optional</v>
      </c>
      <c r="B641" s="190">
        <v>6</v>
      </c>
      <c r="C641" s="157" t="s">
        <v>65</v>
      </c>
      <c r="D641" s="174" t="s">
        <v>171</v>
      </c>
      <c r="E641" s="3"/>
      <c r="F641" s="3"/>
      <c r="G641" s="159" t="str">
        <f>IFERROR(IF($C$14="IPCC AR5 (Fifth Assessment)",IF(E641="","",VLOOKUP(D641,GWP,2,FALSE)*E641),IF(E641="","",VLOOKUP(D641,GWP_2006,2,FALSE)*E641)),KCA_Other20[[#This Row],[Base Year 
Estimates (kt)]])</f>
        <v/>
      </c>
      <c r="H641" s="160" t="str">
        <f>IFERROR(IF($C$14="IPCC AR5 (Fifth Assessment)",IF(F641="","",VLOOKUP(D641,GWP,2,FALSE)*F641),IF(F641="","",VLOOKUP(D641,GWP_2006,2,FALSE)*F641)),KCA_Other20[[#This Row],[Current Year
Estimates (kt)]])</f>
        <v/>
      </c>
      <c r="I641" s="4"/>
      <c r="J641" s="5"/>
      <c r="K641" s="30"/>
      <c r="L641" s="244"/>
    </row>
    <row r="642" spans="1:12" x14ac:dyDescent="0.3">
      <c r="A642" s="181" t="str">
        <f>IF(OR(ISBLANK(KCA_Other20[[#This Row],[Base Year 
Estimates (kt)]]),ISBLANK(KCA_Other20[[#This Row],[Current Year
Estimates (kt)]])),"Entry Optional","")</f>
        <v>Entry Optional</v>
      </c>
      <c r="B642" s="190">
        <v>6</v>
      </c>
      <c r="C642" s="157" t="s">
        <v>65</v>
      </c>
      <c r="D642" s="158" t="s">
        <v>172</v>
      </c>
      <c r="E642" s="3"/>
      <c r="F642" s="3"/>
      <c r="G642" s="159" t="str">
        <f>IFERROR(IF($C$14="IPCC AR5 (Fifth Assessment)",IF(E642="","",VLOOKUP(D642,GWP,2,FALSE)*E642),IF(E642="","",VLOOKUP(D642,GWP_2006,2,FALSE)*E642)),KCA_Other20[[#This Row],[Base Year 
Estimates (kt)]])</f>
        <v/>
      </c>
      <c r="H642" s="227" t="str">
        <f>IFERROR(IF($C$14="IPCC AR5 (Fifth Assessment)",IF(F642="","",VLOOKUP(D642,GWP,2,FALSE)*F642),IF(F642="","",VLOOKUP(D642,GWP_2006,2,FALSE)*F642)),KCA_Other20[[#This Row],[Current Year
Estimates (kt)]])</f>
        <v/>
      </c>
      <c r="I642" s="4"/>
      <c r="J642" s="5"/>
      <c r="K642" s="30"/>
      <c r="L642" s="245"/>
    </row>
    <row r="643" spans="1:12" x14ac:dyDescent="0.3">
      <c r="A643" s="181" t="str">
        <f>IF(OR(ISBLANK(KCA_Other20[[#This Row],[Base Year 
Estimates (kt)]]),ISBLANK(KCA_Other20[[#This Row],[Current Year
Estimates (kt)]])),"Entry Optional","")</f>
        <v>Entry Optional</v>
      </c>
      <c r="B643" s="190">
        <v>6</v>
      </c>
      <c r="C643" s="157" t="s">
        <v>65</v>
      </c>
      <c r="D643" s="174" t="s">
        <v>173</v>
      </c>
      <c r="E643" s="3"/>
      <c r="F643" s="3"/>
      <c r="G643" s="159" t="str">
        <f>IFERROR(IF($C$14="IPCC AR5 (Fifth Assessment)",IF(E643="","",VLOOKUP(D643,GWP,2,FALSE)*E643),IF(E643="","",VLOOKUP(D643,GWP_2006,2,FALSE)*E643)),KCA_Other20[[#This Row],[Base Year 
Estimates (kt)]])</f>
        <v/>
      </c>
      <c r="H643" s="227" t="str">
        <f>IFERROR(IF($C$14="IPCC AR5 (Fifth Assessment)",IF(F643="","",VLOOKUP(D643,GWP,2,FALSE)*F643),IF(F643="","",VLOOKUP(D643,GWP_2006,2,FALSE)*F643)),KCA_Other20[[#This Row],[Current Year
Estimates (kt)]])</f>
        <v/>
      </c>
      <c r="I643" s="4"/>
      <c r="J643" s="5"/>
      <c r="K643" s="30"/>
      <c r="L643" s="245"/>
    </row>
    <row r="644" spans="1:12" x14ac:dyDescent="0.3">
      <c r="A644" s="181" t="str">
        <f>IF(OR(ISBLANK(KCA_Other20[[#This Row],[Base Year 
Estimates (kt)]]),ISBLANK(KCA_Other20[[#This Row],[Current Year
Estimates (kt)]])),"Entry Optional","")</f>
        <v>Entry Optional</v>
      </c>
      <c r="B644" s="190">
        <v>6</v>
      </c>
      <c r="C644" s="157" t="s">
        <v>65</v>
      </c>
      <c r="D644" s="158" t="s">
        <v>174</v>
      </c>
      <c r="E644" s="3"/>
      <c r="F644" s="3"/>
      <c r="G644" s="159" t="str">
        <f>IFERROR(IF($C$14="IPCC AR5 (Fifth Assessment)",IF(E644="","",VLOOKUP(D644,GWP,2,FALSE)*E644),IF(E644="","",VLOOKUP(D644,GWP_2006,2,FALSE)*E644)),KCA_Other20[[#This Row],[Base Year 
Estimates (kt)]])</f>
        <v/>
      </c>
      <c r="H644" s="227" t="str">
        <f>IFERROR(IF($C$14="IPCC AR5 (Fifth Assessment)",IF(F644="","",VLOOKUP(D644,GWP,2,FALSE)*F644),IF(F644="","",VLOOKUP(D644,GWP_2006,2,FALSE)*F644)),KCA_Other20[[#This Row],[Current Year
Estimates (kt)]])</f>
        <v/>
      </c>
      <c r="I644" s="4"/>
      <c r="J644" s="5"/>
      <c r="K644" s="30"/>
      <c r="L644" s="245"/>
    </row>
    <row r="645" spans="1:12" x14ac:dyDescent="0.3">
      <c r="A645" s="181" t="str">
        <f>IF(OR(ISBLANK(KCA_Other20[[#This Row],[Base Year 
Estimates (kt)]]),ISBLANK(KCA_Other20[[#This Row],[Current Year
Estimates (kt)]])),"Entry Optional","")</f>
        <v>Entry Optional</v>
      </c>
      <c r="B645" s="190">
        <v>6</v>
      </c>
      <c r="C645" s="157" t="s">
        <v>65</v>
      </c>
      <c r="D645" s="174" t="s">
        <v>175</v>
      </c>
      <c r="E645" s="3"/>
      <c r="F645" s="3"/>
      <c r="G645" s="159" t="str">
        <f>IFERROR(IF($C$14="IPCC AR5 (Fifth Assessment)",IF(E645="","",VLOOKUP(D645,GWP,2,FALSE)*E645),IF(E645="","",VLOOKUP(D645,GWP_2006,2,FALSE)*E645)),KCA_Other20[[#This Row],[Base Year 
Estimates (kt)]])</f>
        <v/>
      </c>
      <c r="H645" s="227" t="str">
        <f>IFERROR(IF($C$14="IPCC AR5 (Fifth Assessment)",IF(F645="","",VLOOKUP(D645,GWP,2,FALSE)*F645),IF(F645="","",VLOOKUP(D645,GWP_2006,2,FALSE)*F645)),KCA_Other20[[#This Row],[Current Year
Estimates (kt)]])</f>
        <v/>
      </c>
      <c r="I645" s="4"/>
      <c r="J645" s="5"/>
      <c r="K645" s="30"/>
      <c r="L645" s="245"/>
    </row>
    <row r="646" spans="1:12" ht="19.2" x14ac:dyDescent="0.3">
      <c r="A646" s="181" t="str">
        <f>IF(OR(ISBLANK(KCA_Other20[[#This Row],[Base Year 
Estimates (kt)]]),ISBLANK(KCA_Other20[[#This Row],[Current Year
Estimates (kt)]])),"Entry Optional","")</f>
        <v>Entry Optional</v>
      </c>
      <c r="B646" s="190">
        <v>6</v>
      </c>
      <c r="C646" s="157" t="s">
        <v>65</v>
      </c>
      <c r="D646" s="158" t="s">
        <v>435</v>
      </c>
      <c r="E646" s="3"/>
      <c r="F646" s="3"/>
      <c r="G646" s="159" t="str">
        <f>IFERROR(IF($C$14="IPCC AR5 (Fifth Assessment)",IF(E646="","",VLOOKUP(D646,GWP,2,FALSE)*E646),IF(E646="","",VLOOKUP(D646,GWP_2006,2,FALSE)*E646)),KCA_Other20[[#This Row],[Base Year 
Estimates (kt)]])</f>
        <v/>
      </c>
      <c r="H646" s="227" t="str">
        <f>IFERROR(IF($C$14="IPCC AR5 (Fifth Assessment)",IF(F646="","",VLOOKUP(D646,GWP,2,FALSE)*F646),IF(F646="","",VLOOKUP(D646,GWP_2006,2,FALSE)*F646)),KCA_Other20[[#This Row],[Current Year
Estimates (kt)]])</f>
        <v/>
      </c>
      <c r="I646" s="4"/>
      <c r="J646" s="5"/>
      <c r="K646" s="30"/>
      <c r="L646" s="245"/>
    </row>
    <row r="647" spans="1:12" ht="19.2" x14ac:dyDescent="0.3">
      <c r="A647" s="181" t="str">
        <f>IF(OR(ISBLANK(KCA_Other20[[#This Row],[Base Year 
Estimates (kt)]]),ISBLANK(KCA_Other20[[#This Row],[Current Year
Estimates (kt)]])),"Entry Optional","")</f>
        <v>Entry Optional</v>
      </c>
      <c r="B647" s="190">
        <v>6</v>
      </c>
      <c r="C647" s="157" t="s">
        <v>65</v>
      </c>
      <c r="D647" s="174" t="s">
        <v>436</v>
      </c>
      <c r="E647" s="3"/>
      <c r="F647" s="3"/>
      <c r="G647" s="159" t="str">
        <f>IFERROR(IF($C$14="IPCC AR5 (Fifth Assessment)",IF(E647="","",VLOOKUP(D647,GWP,2,FALSE)*E647),IF(E647="","",VLOOKUP(D647,GWP_2006,2,FALSE)*E647)),KCA_Other20[[#This Row],[Base Year 
Estimates (kt)]])</f>
        <v/>
      </c>
      <c r="H647" s="227" t="str">
        <f>IFERROR(IF($C$14="IPCC AR5 (Fifth Assessment)",IF(F647="","",VLOOKUP(D647,GWP,2,FALSE)*F647),IF(F647="","",VLOOKUP(D647,GWP_2006,2,FALSE)*F647)),KCA_Other20[[#This Row],[Current Year
Estimates (kt)]])</f>
        <v/>
      </c>
      <c r="I647" s="4"/>
      <c r="J647" s="5"/>
      <c r="K647" s="30"/>
      <c r="L647" s="245"/>
    </row>
    <row r="648" spans="1:12" ht="19.2" x14ac:dyDescent="0.3">
      <c r="A648" s="181" t="str">
        <f>IF(OR(ISBLANK(KCA_Other20[[#This Row],[Base Year 
Estimates (kt)]]),ISBLANK(KCA_Other20[[#This Row],[Current Year
Estimates (kt)]])),"Entry Optional","")</f>
        <v>Entry Optional</v>
      </c>
      <c r="B648" s="190">
        <v>6</v>
      </c>
      <c r="C648" s="157" t="s">
        <v>65</v>
      </c>
      <c r="D648" s="158" t="s">
        <v>437</v>
      </c>
      <c r="E648" s="3"/>
      <c r="F648" s="3"/>
      <c r="G648" s="159" t="str">
        <f>IFERROR(IF($C$14="IPCC AR5 (Fifth Assessment)",IF(E648="","",VLOOKUP(D648,GWP,2,FALSE)*E648),IF(E648="","",VLOOKUP(D648,GWP_2006,2,FALSE)*E648)),KCA_Other20[[#This Row],[Base Year 
Estimates (kt)]])</f>
        <v/>
      </c>
      <c r="H648" s="227" t="str">
        <f>IFERROR(IF($C$14="IPCC AR5 (Fifth Assessment)",IF(F648="","",VLOOKUP(D648,GWP,2,FALSE)*F648),IF(F648="","",VLOOKUP(D648,GWP_2006,2,FALSE)*F648)),KCA_Other20[[#This Row],[Current Year
Estimates (kt)]])</f>
        <v/>
      </c>
      <c r="I648" s="4"/>
      <c r="J648" s="5"/>
      <c r="K648" s="30"/>
      <c r="L648" s="245"/>
    </row>
    <row r="649" spans="1:12" ht="19.2" x14ac:dyDescent="0.3">
      <c r="A649" s="181" t="str">
        <f>IF(OR(ISBLANK(KCA_Other20[[#This Row],[Base Year 
Estimates (kt)]]),ISBLANK(KCA_Other20[[#This Row],[Current Year
Estimates (kt)]])),"Entry Optional","")</f>
        <v>Entry Optional</v>
      </c>
      <c r="B649" s="190">
        <v>6</v>
      </c>
      <c r="C649" s="157" t="s">
        <v>65</v>
      </c>
      <c r="D649" s="174" t="s">
        <v>438</v>
      </c>
      <c r="E649" s="3"/>
      <c r="F649" s="3"/>
      <c r="G649" s="159" t="str">
        <f>IFERROR(IF($C$14="IPCC AR5 (Fifth Assessment)",IF(E649="","",VLOOKUP(D649,GWP,2,FALSE)*E649),IF(E649="","",VLOOKUP(D649,GWP_2006,2,FALSE)*E649)),KCA_Other20[[#This Row],[Base Year 
Estimates (kt)]])</f>
        <v/>
      </c>
      <c r="H649" s="227" t="str">
        <f>IFERROR(IF($C$14="IPCC AR5 (Fifth Assessment)",IF(F649="","",VLOOKUP(D649,GWP,2,FALSE)*F649),IF(F649="","",VLOOKUP(D649,GWP_2006,2,FALSE)*F649)),KCA_Other20[[#This Row],[Current Year
Estimates (kt)]])</f>
        <v/>
      </c>
      <c r="I649" s="4"/>
      <c r="J649" s="5"/>
      <c r="K649" s="30"/>
      <c r="L649" s="245"/>
    </row>
    <row r="650" spans="1:12" ht="19.2" x14ac:dyDescent="0.3">
      <c r="A650" s="181" t="str">
        <f>IF(OR(ISBLANK(KCA_Other20[[#This Row],[Base Year 
Estimates (kt)]]),ISBLANK(KCA_Other20[[#This Row],[Current Year
Estimates (kt)]])),"Entry Optional","")</f>
        <v>Entry Optional</v>
      </c>
      <c r="B650" s="190">
        <v>6</v>
      </c>
      <c r="C650" s="157" t="s">
        <v>65</v>
      </c>
      <c r="D650" s="158" t="s">
        <v>439</v>
      </c>
      <c r="E650" s="3"/>
      <c r="F650" s="3"/>
      <c r="G650" s="159" t="str">
        <f>IFERROR(IF($C$14="IPCC AR5 (Fifth Assessment)",IF(E650="","",VLOOKUP(D650,GWP,2,FALSE)*E650),IF(E650="","",VLOOKUP(D650,GWP_2006,2,FALSE)*E650)),KCA_Other20[[#This Row],[Base Year 
Estimates (kt)]])</f>
        <v/>
      </c>
      <c r="H650" s="227" t="str">
        <f>IFERROR(IF($C$14="IPCC AR5 (Fifth Assessment)",IF(F650="","",VLOOKUP(D650,GWP,2,FALSE)*F650),IF(F650="","",VLOOKUP(D650,GWP_2006,2,FALSE)*F650)),KCA_Other20[[#This Row],[Current Year
Estimates (kt)]])</f>
        <v/>
      </c>
      <c r="I650" s="4"/>
      <c r="J650" s="5"/>
      <c r="K650" s="30"/>
      <c r="L650" s="245"/>
    </row>
    <row r="651" spans="1:12" ht="19.2" x14ac:dyDescent="0.3">
      <c r="A651" s="181" t="str">
        <f>IF(OR(ISBLANK(KCA_Other20[[#This Row],[Base Year 
Estimates (kt)]]),ISBLANK(KCA_Other20[[#This Row],[Current Year
Estimates (kt)]])),"Entry Optional","")</f>
        <v>Entry Optional</v>
      </c>
      <c r="B651" s="190">
        <v>6</v>
      </c>
      <c r="C651" s="157" t="s">
        <v>65</v>
      </c>
      <c r="D651" s="174" t="s">
        <v>440</v>
      </c>
      <c r="E651" s="3"/>
      <c r="F651" s="3"/>
      <c r="G651" s="159" t="str">
        <f>IFERROR(IF($C$14="IPCC AR5 (Fifth Assessment)",IF(E651="","",VLOOKUP(D651,GWP,2,FALSE)*E651),IF(E651="","",VLOOKUP(D651,GWP_2006,2,FALSE)*E651)),KCA_Other20[[#This Row],[Base Year 
Estimates (kt)]])</f>
        <v/>
      </c>
      <c r="H651" s="227" t="str">
        <f>IFERROR(IF($C$14="IPCC AR5 (Fifth Assessment)",IF(F651="","",VLOOKUP(D651,GWP,2,FALSE)*F651),IF(F651="","",VLOOKUP(D651,GWP_2006,2,FALSE)*F651)),KCA_Other20[[#This Row],[Current Year
Estimates (kt)]])</f>
        <v/>
      </c>
      <c r="I651" s="4"/>
      <c r="J651" s="5"/>
      <c r="K651" s="30"/>
      <c r="L651" s="245"/>
    </row>
    <row r="652" spans="1:12" x14ac:dyDescent="0.3">
      <c r="A652" s="181" t="str">
        <f>IF(OR(ISBLANK(KCA_Other20[[#This Row],[Base Year 
Estimates (kt)]]),ISBLANK(KCA_Other20[[#This Row],[Current Year
Estimates (kt)]])),"Entry Optional","")</f>
        <v>Entry Optional</v>
      </c>
      <c r="B652" s="190">
        <v>6</v>
      </c>
      <c r="C652" s="157" t="s">
        <v>65</v>
      </c>
      <c r="D652" s="174" t="s">
        <v>186</v>
      </c>
      <c r="E652" s="3"/>
      <c r="F652" s="3"/>
      <c r="G652" s="159" t="str">
        <f>IFERROR(IF($C$14="IPCC AR5 (Fifth Assessment)",IF(E652="","",VLOOKUP(D652,GWP,2,FALSE)*E652),IF(E652="","",VLOOKUP(D652,GWP_2006,2,FALSE)*E652)),KCA_Other20[[#This Row],[Base Year 
Estimates (kt)]])</f>
        <v/>
      </c>
      <c r="H652" s="227" t="str">
        <f>IFERROR(IF($C$14="IPCC AR5 (Fifth Assessment)",IF(F652="","",VLOOKUP(D652,GWP,2,FALSE)*F652),IF(F652="","",VLOOKUP(D652,GWP_2006,2,FALSE)*F652)),KCA_Other20[[#This Row],[Current Year
Estimates (kt)]])</f>
        <v/>
      </c>
      <c r="I652" s="4"/>
      <c r="J652" s="5"/>
      <c r="K652" s="30"/>
      <c r="L652" s="245"/>
    </row>
    <row r="653" spans="1:12" ht="19.2" x14ac:dyDescent="0.3">
      <c r="A653" s="181" t="str">
        <f>IF(OR(ISBLANK(KCA_Other20[[#This Row],[Base Year 
Estimates (kt)]]),ISBLANK(KCA_Other20[[#This Row],[Current Year
Estimates (kt)]])),"Entry Optional","")</f>
        <v>Entry Optional</v>
      </c>
      <c r="B653" s="190">
        <v>6</v>
      </c>
      <c r="C653" s="157" t="s">
        <v>65</v>
      </c>
      <c r="D653" s="158" t="s">
        <v>441</v>
      </c>
      <c r="E653" s="3"/>
      <c r="F653" s="3"/>
      <c r="G653" s="159" t="str">
        <f>IFERROR(IF($C$14="IPCC AR5 (Fifth Assessment)",IF(E653="","",VLOOKUP(D653,GWP,2,FALSE)*E653),IF(E653="","",VLOOKUP(D653,GWP_2006,2,FALSE)*E653)),KCA_Other20[[#This Row],[Base Year 
Estimates (kt)]])</f>
        <v/>
      </c>
      <c r="H653" s="227" t="str">
        <f>IFERROR(IF($C$14="IPCC AR5 (Fifth Assessment)",IF(F653="","",VLOOKUP(D653,GWP,2,FALSE)*F653),IF(F653="","",VLOOKUP(D653,GWP_2006,2,FALSE)*F653)),KCA_Other20[[#This Row],[Current Year
Estimates (kt)]])</f>
        <v/>
      </c>
      <c r="I653" s="4"/>
      <c r="J653" s="5"/>
      <c r="K653" s="30"/>
      <c r="L653" s="245"/>
    </row>
    <row r="654" spans="1:12" x14ac:dyDescent="0.3">
      <c r="A654" s="181" t="str">
        <f>IF(OR(ISBLANK(KCA_Other20[[#This Row],[Base Year 
Estimates (kt)]]),ISBLANK(KCA_Other20[[#This Row],[Current Year
Estimates (kt)]])),"Entry Optional","")</f>
        <v>Entry Optional</v>
      </c>
      <c r="B654" s="190">
        <v>6</v>
      </c>
      <c r="C654" s="157" t="s">
        <v>65</v>
      </c>
      <c r="D654" s="174" t="s">
        <v>189</v>
      </c>
      <c r="E654" s="3"/>
      <c r="F654" s="3"/>
      <c r="G654" s="159" t="str">
        <f>IFERROR(IF($C$14="IPCC AR5 (Fifth Assessment)",IF(E654="","",VLOOKUP(D654,GWP,2,FALSE)*E654),IF(E654="","",VLOOKUP(D654,GWP_2006,2,FALSE)*E654)),KCA_Other20[[#This Row],[Base Year 
Estimates (kt)]])</f>
        <v/>
      </c>
      <c r="H654" s="227" t="str">
        <f>IFERROR(IF($C$14="IPCC AR5 (Fifth Assessment)",IF(F654="","",VLOOKUP(D654,GWP,2,FALSE)*F654),IF(F654="","",VLOOKUP(D654,GWP_2006,2,FALSE)*F654)),KCA_Other20[[#This Row],[Current Year
Estimates (kt)]])</f>
        <v/>
      </c>
      <c r="I654" s="4"/>
      <c r="J654" s="5"/>
      <c r="K654" s="30"/>
      <c r="L654" s="245"/>
    </row>
    <row r="655" spans="1:12" x14ac:dyDescent="0.3">
      <c r="A655" s="181" t="str">
        <f>IF(OR(ISBLANK(KCA_Other20[[#This Row],[Base Year 
Estimates (kt)]]),ISBLANK(KCA_Other20[[#This Row],[Current Year
Estimates (kt)]])),"Entry Optional","")</f>
        <v>Entry Optional</v>
      </c>
      <c r="B655" s="190">
        <v>6</v>
      </c>
      <c r="C655" s="157" t="s">
        <v>65</v>
      </c>
      <c r="D655" s="158" t="s">
        <v>191</v>
      </c>
      <c r="E655" s="3"/>
      <c r="F655" s="3"/>
      <c r="G655" s="159" t="str">
        <f>IFERROR(IF($C$14="IPCC AR5 (Fifth Assessment)",IF(E655="","",VLOOKUP(D655,GWP,2,FALSE)*E655),IF(E655="","",VLOOKUP(D655,GWP_2006,2,FALSE)*E655)),KCA_Other20[[#This Row],[Base Year 
Estimates (kt)]])</f>
        <v/>
      </c>
      <c r="H655" s="227" t="str">
        <f>IFERROR(IF($C$14="IPCC AR5 (Fifth Assessment)",IF(F655="","",VLOOKUP(D655,GWP,2,FALSE)*F655),IF(F655="","",VLOOKUP(D655,GWP_2006,2,FALSE)*F655)),KCA_Other20[[#This Row],[Current Year
Estimates (kt)]])</f>
        <v/>
      </c>
      <c r="I655" s="4"/>
      <c r="J655" s="5"/>
      <c r="K655" s="30"/>
      <c r="L655" s="245"/>
    </row>
    <row r="656" spans="1:12" x14ac:dyDescent="0.3">
      <c r="A656" s="181" t="str">
        <f>IF(OR(ISBLANK(KCA_Other20[[#This Row],[Base Year 
Estimates (kt)]]),ISBLANK(KCA_Other20[[#This Row],[Current Year
Estimates (kt)]])),"Entry Optional","")</f>
        <v>Entry Optional</v>
      </c>
      <c r="B656" s="190">
        <v>6</v>
      </c>
      <c r="C656" s="157" t="s">
        <v>65</v>
      </c>
      <c r="D656" s="174" t="s">
        <v>193</v>
      </c>
      <c r="E656" s="3"/>
      <c r="F656" s="3"/>
      <c r="G656" s="159" t="str">
        <f>IFERROR(IF($C$14="IPCC AR5 (Fifth Assessment)",IF(E656="","",VLOOKUP(D656,GWP,2,FALSE)*E656),IF(E656="","",VLOOKUP(D656,GWP_2006,2,FALSE)*E656)),KCA_Other20[[#This Row],[Base Year 
Estimates (kt)]])</f>
        <v/>
      </c>
      <c r="H656" s="227" t="str">
        <f>IFERROR(IF($C$14="IPCC AR5 (Fifth Assessment)",IF(F656="","",VLOOKUP(D656,GWP,2,FALSE)*F656),IF(F656="","",VLOOKUP(D656,GWP_2006,2,FALSE)*F656)),KCA_Other20[[#This Row],[Current Year
Estimates (kt)]])</f>
        <v/>
      </c>
      <c r="I656" s="4"/>
      <c r="J656" s="5"/>
      <c r="K656" s="30"/>
      <c r="L656" s="245"/>
    </row>
    <row r="657" spans="1:12" x14ac:dyDescent="0.3">
      <c r="A657" s="181" t="str">
        <f>IF(OR(ISBLANK(KCA_Other20[[#This Row],[Base Year 
Estimates (kt)]]),ISBLANK(KCA_Other20[[#This Row],[Current Year
Estimates (kt)]])),"Entry Optional","")</f>
        <v>Entry Optional</v>
      </c>
      <c r="B657" s="190">
        <v>6</v>
      </c>
      <c r="C657" s="157" t="s">
        <v>65</v>
      </c>
      <c r="D657" s="158" t="s">
        <v>195</v>
      </c>
      <c r="E657" s="3"/>
      <c r="F657" s="3"/>
      <c r="G657" s="159" t="str">
        <f>IFERROR(IF($C$14="IPCC AR5 (Fifth Assessment)",IF(E657="","",VLOOKUP(D657,GWP,2,FALSE)*E657),IF(E657="","",VLOOKUP(D657,GWP_2006,2,FALSE)*E657)),KCA_Other20[[#This Row],[Base Year 
Estimates (kt)]])</f>
        <v/>
      </c>
      <c r="H657" s="227" t="str">
        <f>IFERROR(IF($C$14="IPCC AR5 (Fifth Assessment)",IF(F657="","",VLOOKUP(D657,GWP,2,FALSE)*F657),IF(F657="","",VLOOKUP(D657,GWP_2006,2,FALSE)*F657)),KCA_Other20[[#This Row],[Current Year
Estimates (kt)]])</f>
        <v/>
      </c>
      <c r="I657" s="4"/>
      <c r="J657" s="5"/>
      <c r="K657" s="30"/>
      <c r="L657" s="245"/>
    </row>
    <row r="658" spans="1:12" x14ac:dyDescent="0.3">
      <c r="A658" s="181" t="str">
        <f>IF(OR(ISBLANK(KCA_Other20[[#This Row],[Base Year 
Estimates (kt)]]),ISBLANK(KCA_Other20[[#This Row],[Current Year
Estimates (kt)]])),"Entry Optional","")</f>
        <v>Entry Optional</v>
      </c>
      <c r="B658" s="190">
        <v>6</v>
      </c>
      <c r="C658" s="157" t="s">
        <v>65</v>
      </c>
      <c r="D658" s="174" t="s">
        <v>197</v>
      </c>
      <c r="E658" s="3"/>
      <c r="F658" s="3"/>
      <c r="G658" s="159" t="str">
        <f>IFERROR(IF($C$14="IPCC AR5 (Fifth Assessment)",IF(E658="","",VLOOKUP(D658,GWP,2,FALSE)*E658),IF(E658="","",VLOOKUP(D658,GWP_2006,2,FALSE)*E658)),KCA_Other20[[#This Row],[Base Year 
Estimates (kt)]])</f>
        <v/>
      </c>
      <c r="H658" s="227" t="str">
        <f>IFERROR(IF($C$14="IPCC AR5 (Fifth Assessment)",IF(F658="","",VLOOKUP(D658,GWP,2,FALSE)*F658),IF(F658="","",VLOOKUP(D658,GWP_2006,2,FALSE)*F658)),KCA_Other20[[#This Row],[Current Year
Estimates (kt)]])</f>
        <v/>
      </c>
      <c r="I658" s="4"/>
      <c r="J658" s="5"/>
      <c r="K658" s="30"/>
      <c r="L658" s="245"/>
    </row>
    <row r="659" spans="1:12" x14ac:dyDescent="0.3">
      <c r="A659" s="181" t="str">
        <f>IF(OR(ISBLANK(KCA_Other20[[#This Row],[Base Year 
Estimates (kt)]]),ISBLANK(KCA_Other20[[#This Row],[Current Year
Estimates (kt)]])),"Entry Optional","")</f>
        <v>Entry Optional</v>
      </c>
      <c r="B659" s="190">
        <v>6</v>
      </c>
      <c r="C659" s="157" t="s">
        <v>65</v>
      </c>
      <c r="D659" s="158" t="s">
        <v>198</v>
      </c>
      <c r="E659" s="3"/>
      <c r="F659" s="3"/>
      <c r="G659" s="159" t="str">
        <f>IFERROR(IF($C$14="IPCC AR5 (Fifth Assessment)",IF(E659="","",VLOOKUP(D659,GWP,2,FALSE)*E659),IF(E659="","",VLOOKUP(D659,GWP_2006,2,FALSE)*E659)),KCA_Other20[[#This Row],[Base Year 
Estimates (kt)]])</f>
        <v/>
      </c>
      <c r="H659" s="227" t="str">
        <f>IFERROR(IF($C$14="IPCC AR5 (Fifth Assessment)",IF(F659="","",VLOOKUP(D659,GWP,2,FALSE)*F659),IF(F659="","",VLOOKUP(D659,GWP_2006,2,FALSE)*F659)),KCA_Other20[[#This Row],[Current Year
Estimates (kt)]])</f>
        <v/>
      </c>
      <c r="I659" s="4"/>
      <c r="J659" s="5"/>
      <c r="K659" s="30"/>
      <c r="L659" s="245"/>
    </row>
    <row r="660" spans="1:12" x14ac:dyDescent="0.3">
      <c r="A660" s="181" t="str">
        <f>IF(OR(ISBLANK(KCA_Other20[[#This Row],[Base Year 
Estimates (kt)]]),ISBLANK(KCA_Other20[[#This Row],[Current Year
Estimates (kt)]])),"Entry Optional","")</f>
        <v>Entry Optional</v>
      </c>
      <c r="B660" s="190">
        <v>6</v>
      </c>
      <c r="C660" s="157" t="s">
        <v>65</v>
      </c>
      <c r="D660" s="228"/>
      <c r="E660" s="3"/>
      <c r="F660" s="3"/>
      <c r="G660" s="159" t="str">
        <f>IFERROR(IF($C$14="IPCC AR5 (Fifth Assessment)",IF(E660="","",VLOOKUP(D660,GWP,2,FALSE)*E660),IF(E660="","",VLOOKUP(D660,GWP_2006,2,FALSE)*E660)),KCA_Other20[[#This Row],[Base Year 
Estimates (kt)]])</f>
        <v/>
      </c>
      <c r="H660" s="227" t="str">
        <f>IFERROR(IF($C$14="IPCC AR5 (Fifth Assessment)",IF(F660="","",VLOOKUP(D660,GWP,2,FALSE)*F660),IF(F660="","",VLOOKUP(D660,GWP_2006,2,FALSE)*F660)),KCA_Other20[[#This Row],[Current Year
Estimates (kt)]])</f>
        <v/>
      </c>
      <c r="I660" s="4"/>
      <c r="J660" s="5"/>
      <c r="K660" s="30"/>
      <c r="L660" s="245"/>
    </row>
    <row r="661" spans="1:12" x14ac:dyDescent="0.3">
      <c r="A661" s="181" t="str">
        <f>IF(OR(ISBLANK(KCA_Other20[[#This Row],[Base Year 
Estimates (kt)]]),ISBLANK(KCA_Other20[[#This Row],[Current Year
Estimates (kt)]])),"Entry Optional","")</f>
        <v>Entry Optional</v>
      </c>
      <c r="B661" s="172">
        <v>6</v>
      </c>
      <c r="C661" s="157" t="s">
        <v>65</v>
      </c>
      <c r="D661" s="229"/>
      <c r="E661" s="3"/>
      <c r="F661" s="3"/>
      <c r="G661" s="159" t="str">
        <f>IFERROR(IF($C$14="IPCC AR5 (Fifth Assessment)",IF(E661="","",VLOOKUP(D661,GWP,2,FALSE)*E661),IF(E661="","",VLOOKUP(D661,GWP_2006,2,FALSE)*E661)),KCA_Other20[[#This Row],[Base Year 
Estimates (kt)]])</f>
        <v/>
      </c>
      <c r="H661" s="227" t="str">
        <f>IFERROR(IF($C$14="IPCC AR5 (Fifth Assessment)",IF(F661="","",VLOOKUP(D661,GWP,2,FALSE)*F661),IF(F661="","",VLOOKUP(D661,GWP_2006,2,FALSE)*F661)),KCA_Other20[[#This Row],[Current Year
Estimates (kt)]])</f>
        <v/>
      </c>
      <c r="I661" s="5"/>
      <c r="J661" s="5"/>
      <c r="K661" s="30"/>
      <c r="L661" s="245"/>
    </row>
    <row r="662" spans="1:12" x14ac:dyDescent="0.3">
      <c r="A662" s="181" t="str">
        <f>IF(OR(ISBLANK(KCA_Other20[[#This Row],[Base Year 
Estimates (kt)]]),ISBLANK(KCA_Other20[[#This Row],[Current Year
Estimates (kt)]])),"Entry Optional","")</f>
        <v>Entry Optional</v>
      </c>
      <c r="B662" s="172">
        <v>6</v>
      </c>
      <c r="C662" s="157" t="s">
        <v>65</v>
      </c>
      <c r="D662" s="229"/>
      <c r="E662" s="3"/>
      <c r="F662" s="3"/>
      <c r="G662" s="159" t="str">
        <f>IFERROR(IF($C$14="IPCC AR5 (Fifth Assessment)",IF(E662="","",VLOOKUP(D662,GWP,2,FALSE)*E662),IF(E662="","",VLOOKUP(D662,GWP_2006,2,FALSE)*E662)),KCA_Other20[[#This Row],[Base Year 
Estimates (kt)]])</f>
        <v/>
      </c>
      <c r="H662" s="227" t="str">
        <f>IFERROR(IF($C$14="IPCC AR5 (Fifth Assessment)",IF(F662="","",VLOOKUP(D662,GWP,2,FALSE)*F662),IF(F662="","",VLOOKUP(D662,GWP_2006,2,FALSE)*F662)),KCA_Other20[[#This Row],[Current Year
Estimates (kt)]])</f>
        <v/>
      </c>
      <c r="I662" s="5"/>
      <c r="J662" s="5"/>
      <c r="K662" s="30"/>
      <c r="L662" s="245"/>
    </row>
    <row r="663" spans="1:12" x14ac:dyDescent="0.3">
      <c r="A663" s="181" t="str">
        <f>IF(OR(ISBLANK(KCA_Other20[[#This Row],[Base Year 
Estimates (kt)]]),ISBLANK(KCA_Other20[[#This Row],[Current Year
Estimates (kt)]])),"Entry Optional","")</f>
        <v>Entry Optional</v>
      </c>
      <c r="B663" s="172">
        <v>6</v>
      </c>
      <c r="C663" s="157" t="s">
        <v>65</v>
      </c>
      <c r="D663" s="229"/>
      <c r="E663" s="3"/>
      <c r="F663" s="3"/>
      <c r="G663" s="159" t="str">
        <f>IFERROR(IF($C$14="IPCC AR5 (Fifth Assessment)",IF(E663="","",VLOOKUP(D663,GWP,2,FALSE)*E663),IF(E663="","",VLOOKUP(D663,GWP_2006,2,FALSE)*E663)),KCA_Other20[[#This Row],[Base Year 
Estimates (kt)]])</f>
        <v/>
      </c>
      <c r="H663" s="227" t="str">
        <f>IFERROR(IF($C$14="IPCC AR5 (Fifth Assessment)",IF(F663="","",VLOOKUP(D663,GWP,2,FALSE)*F663),IF(F663="","",VLOOKUP(D663,GWP_2006,2,FALSE)*F663)),KCA_Other20[[#This Row],[Current Year
Estimates (kt)]])</f>
        <v/>
      </c>
      <c r="I663" s="5"/>
      <c r="J663" s="5"/>
      <c r="K663" s="30"/>
      <c r="L663" s="245"/>
    </row>
    <row r="664" spans="1:12" x14ac:dyDescent="0.3">
      <c r="A664" s="181" t="str">
        <f>IF(OR(ISBLANK(KCA_Other20[[#This Row],[Base Year 
Estimates (kt)]]),ISBLANK(KCA_Other20[[#This Row],[Current Year
Estimates (kt)]])),"Entry Optional","")</f>
        <v>Entry Optional</v>
      </c>
      <c r="B664" s="172">
        <v>6</v>
      </c>
      <c r="C664" s="157" t="s">
        <v>65</v>
      </c>
      <c r="D664" s="229"/>
      <c r="E664" s="3"/>
      <c r="F664" s="3"/>
      <c r="G664" s="159" t="str">
        <f>IFERROR(IF($C$14="IPCC AR5 (Fifth Assessment)",IF(E664="","",VLOOKUP(D664,GWP,2,FALSE)*E664),IF(E664="","",VLOOKUP(D664,GWP_2006,2,FALSE)*E664)),KCA_Other20[[#This Row],[Base Year 
Estimates (kt)]])</f>
        <v/>
      </c>
      <c r="H664" s="227" t="str">
        <f>IFERROR(IF($C$14="IPCC AR5 (Fifth Assessment)",IF(F664="","",VLOOKUP(D664,GWP,2,FALSE)*F664),IF(F664="","",VLOOKUP(D664,GWP_2006,2,FALSE)*F664)),KCA_Other20[[#This Row],[Current Year
Estimates (kt)]])</f>
        <v/>
      </c>
      <c r="I664" s="5"/>
      <c r="J664" s="5"/>
      <c r="K664" s="30"/>
      <c r="L664" s="245"/>
    </row>
    <row r="665" spans="1:12" x14ac:dyDescent="0.3">
      <c r="A665" s="181" t="str">
        <f>IF(OR(ISBLANK(KCA_Other20[[#This Row],[Base Year 
Estimates (kt)]]),ISBLANK(KCA_Other20[[#This Row],[Current Year
Estimates (kt)]])),"Entry Optional","")</f>
        <v>Entry Optional</v>
      </c>
      <c r="B665" s="172">
        <v>6</v>
      </c>
      <c r="C665" s="157" t="s">
        <v>65</v>
      </c>
      <c r="D665" s="229"/>
      <c r="E665" s="3"/>
      <c r="F665" s="3"/>
      <c r="G665" s="159" t="str">
        <f>IFERROR(IF($C$14="IPCC AR5 (Fifth Assessment)",IF(E665="","",VLOOKUP(D665,GWP,2,FALSE)*E665),IF(E665="","",VLOOKUP(D665,GWP_2006,2,FALSE)*E665)),KCA_Other20[[#This Row],[Base Year 
Estimates (kt)]])</f>
        <v/>
      </c>
      <c r="H665" s="227" t="str">
        <f>IFERROR(IF($C$14="IPCC AR5 (Fifth Assessment)",IF(F665="","",VLOOKUP(D665,GWP,2,FALSE)*F665),IF(F665="","",VLOOKUP(D665,GWP_2006,2,FALSE)*F665)),KCA_Other20[[#This Row],[Current Year
Estimates (kt)]])</f>
        <v/>
      </c>
      <c r="I665" s="5"/>
      <c r="J665" s="5"/>
      <c r="K665" s="30"/>
      <c r="L665" s="245"/>
    </row>
  </sheetData>
  <sheetProtection algorithmName="SHA-512" hashValue="mWGRK5iHzkp1yZK1LtOdAwEdTc//4+26GTEpQ9G/k7n7J7IL66nDR/YPA354V1HX0aoYg7EW2huKqcOtO+wl+Q==" saltValue="Lid1CB5d64jvCDGlVlgnew==" spinCount="100000" sheet="1" objects="1" scenarios="1"/>
  <protectedRanges>
    <protectedRange sqref="B280:D299" name="IPPU"/>
    <protectedRange sqref="D365 D361 D359 D354 D350 D345 D341 D334 D314 D323 B367:F386 E303:F314 E316:F318 E320:F323 E325:F334 E336:F341 E343:F345 E347:F350 E352:F354 E356:F361 E363:F365" name="IPPU Gas_12_12"/>
    <protectedRange sqref="C417:C427 C396:C400 E390:F400 B443:F462 I389:K462 E403:F427 E430:F441" name="Agriculture_7_6"/>
    <protectedRange sqref="B569:D588" name="LULUCF OTher"/>
    <protectedRange sqref="I568:K568" name="Agriculture_8"/>
    <protectedRange sqref="E467:F471 I465:K567 E473:F477 E480:F484 E486:F490 E493:F497 E499:F503 E506:F508 E511:F515 E517:F521 E523:F527 E530:F534 E536:F540 E543:F547 E549:F567" name="LULUCF_42_42"/>
    <protectedRange sqref="B615:D634" name="Waste other"/>
    <protectedRange sqref="I591:K613 E592:F602 E605:F613" name="Waste"/>
    <protectedRange sqref="I614:K614" name="Agriculture_9"/>
    <protectedRange sqref="D660 D661:F665 I637:K665 E637:F660" name="Other"/>
    <protectedRange sqref="C14" name="KCA Input_3"/>
  </protectedRanges>
  <phoneticPr fontId="43" type="noConversion"/>
  <conditionalFormatting sqref="C10:C14">
    <cfRule type="cellIs" dxfId="132" priority="53" operator="equal">
      <formula>"Proceed to 2a. KCA Input - IPPU"</formula>
    </cfRule>
    <cfRule type="cellIs" dxfId="131" priority="52" operator="equal">
      <formula>"Please Complete Data Entry for All Categories"</formula>
    </cfRule>
  </conditionalFormatting>
  <conditionalFormatting sqref="H9">
    <cfRule type="cellIs" dxfId="130" priority="3" operator="equal">
      <formula>"Please Complete Data Entry for All Categories"</formula>
    </cfRule>
    <cfRule type="cellIs" dxfId="129" priority="4" operator="equal">
      <formula>"Proceed to 2a. KCA Input - IPPU"</formula>
    </cfRule>
  </conditionalFormatting>
  <conditionalFormatting sqref="I9:I10">
    <cfRule type="cellIs" dxfId="128" priority="1" operator="equal">
      <formula>"Please Complete Data Entry for All Categories"</formula>
    </cfRule>
    <cfRule type="cellIs" dxfId="127" priority="2" operator="equal">
      <formula>"Proceed to 2a. KCA Input - IPPU"</formula>
    </cfRule>
  </conditionalFormatting>
  <conditionalFormatting sqref="I279">
    <cfRule type="expression" dxfId="126" priority="48">
      <formula>OR($J279&lt;&gt;"",$K279&lt;&gt;"")</formula>
    </cfRule>
  </conditionalFormatting>
  <conditionalFormatting sqref="I280:I299">
    <cfRule type="expression" dxfId="125" priority="44">
      <formula>$K280&lt;&gt;""</formula>
    </cfRule>
  </conditionalFormatting>
  <conditionalFormatting sqref="I366">
    <cfRule type="expression" dxfId="124" priority="41">
      <formula>OR($J366&lt;&gt;"",$K366&lt;&gt;"")</formula>
    </cfRule>
  </conditionalFormatting>
  <conditionalFormatting sqref="I367:I386">
    <cfRule type="expression" dxfId="123" priority="37">
      <formula>$K367&lt;&gt;""</formula>
    </cfRule>
  </conditionalFormatting>
  <conditionalFormatting sqref="I389:I441">
    <cfRule type="expression" dxfId="122" priority="32">
      <formula>$K389&lt;&gt;""</formula>
    </cfRule>
  </conditionalFormatting>
  <conditionalFormatting sqref="I442">
    <cfRule type="expression" dxfId="121" priority="34">
      <formula>OR($J442&lt;&gt;"",$K442&lt;&gt;"")</formula>
    </cfRule>
  </conditionalFormatting>
  <conditionalFormatting sqref="I443:I462">
    <cfRule type="expression" dxfId="120" priority="30">
      <formula>$K443&lt;&gt;""</formula>
    </cfRule>
  </conditionalFormatting>
  <conditionalFormatting sqref="I568">
    <cfRule type="expression" dxfId="119" priority="27">
      <formula>OR($J568&lt;&gt;"",$K568&lt;&gt;"")</formula>
    </cfRule>
  </conditionalFormatting>
  <conditionalFormatting sqref="I569:I588">
    <cfRule type="expression" dxfId="118" priority="23">
      <formula>$K569&lt;&gt;""</formula>
    </cfRule>
  </conditionalFormatting>
  <conditionalFormatting sqref="I591:I613">
    <cfRule type="expression" dxfId="117" priority="18">
      <formula>$K591&lt;&gt;""</formula>
    </cfRule>
  </conditionalFormatting>
  <conditionalFormatting sqref="I614">
    <cfRule type="expression" dxfId="116" priority="20">
      <formula>OR($J614&lt;&gt;"",$K614&lt;&gt;"")</formula>
    </cfRule>
  </conditionalFormatting>
  <conditionalFormatting sqref="I615:I634">
    <cfRule type="expression" dxfId="115" priority="16">
      <formula>$K615&lt;&gt;""</formula>
    </cfRule>
  </conditionalFormatting>
  <conditionalFormatting sqref="I18:J218 I221:I278">
    <cfRule type="expression" dxfId="114" priority="46">
      <formula>$K18&lt;&gt;""</formula>
    </cfRule>
  </conditionalFormatting>
  <conditionalFormatting sqref="I302:J365 I465:J567 I637:J665">
    <cfRule type="expression" dxfId="113" priority="51">
      <formula>$K302&lt;&gt;""</formula>
    </cfRule>
  </conditionalFormatting>
  <conditionalFormatting sqref="J15">
    <cfRule type="expression" dxfId="112" priority="54" stopIfTrue="1">
      <formula>IF(#REF!=TRUE,TRUE,FALSE)</formula>
    </cfRule>
  </conditionalFormatting>
  <conditionalFormatting sqref="J221:J278">
    <cfRule type="expression" dxfId="111" priority="45">
      <formula>$K221&lt;&gt;""</formula>
    </cfRule>
  </conditionalFormatting>
  <conditionalFormatting sqref="J279">
    <cfRule type="expression" dxfId="110" priority="47">
      <formula>OR($I279&lt;&gt;"",$K279&lt;&gt;"")</formula>
    </cfRule>
  </conditionalFormatting>
  <conditionalFormatting sqref="J280:J299">
    <cfRule type="expression" dxfId="109" priority="43">
      <formula>$K280&lt;&gt;""</formula>
    </cfRule>
  </conditionalFormatting>
  <conditionalFormatting sqref="J366">
    <cfRule type="expression" dxfId="108" priority="40">
      <formula>OR($I366&lt;&gt;"",$K366&lt;&gt;"")</formula>
    </cfRule>
  </conditionalFormatting>
  <conditionalFormatting sqref="J367:J386">
    <cfRule type="expression" dxfId="107" priority="36">
      <formula>$K367&lt;&gt;""</formula>
    </cfRule>
  </conditionalFormatting>
  <conditionalFormatting sqref="J389:J441">
    <cfRule type="expression" dxfId="106" priority="31">
      <formula>$K389&lt;&gt;""</formula>
    </cfRule>
  </conditionalFormatting>
  <conditionalFormatting sqref="J442">
    <cfRule type="expression" dxfId="105" priority="33">
      <formula>OR($I442&lt;&gt;"",$K442&lt;&gt;"")</formula>
    </cfRule>
  </conditionalFormatting>
  <conditionalFormatting sqref="J443:J462">
    <cfRule type="expression" dxfId="104" priority="29">
      <formula>$K443&lt;&gt;""</formula>
    </cfRule>
  </conditionalFormatting>
  <conditionalFormatting sqref="J568">
    <cfRule type="expression" dxfId="103" priority="26">
      <formula>OR($I568&lt;&gt;"",$K568&lt;&gt;"")</formula>
    </cfRule>
  </conditionalFormatting>
  <conditionalFormatting sqref="J569:J588">
    <cfRule type="expression" dxfId="102" priority="22">
      <formula>$K569&lt;&gt;""</formula>
    </cfRule>
  </conditionalFormatting>
  <conditionalFormatting sqref="J591:J613">
    <cfRule type="expression" dxfId="101" priority="17">
      <formula>$K591&lt;&gt;""</formula>
    </cfRule>
  </conditionalFormatting>
  <conditionalFormatting sqref="J614">
    <cfRule type="expression" dxfId="100" priority="19">
      <formula>OR($I614&lt;&gt;"",$K614&lt;&gt;"")</formula>
    </cfRule>
  </conditionalFormatting>
  <conditionalFormatting sqref="J615:J634">
    <cfRule type="expression" dxfId="99" priority="15">
      <formula>$K615&lt;&gt;""</formula>
    </cfRule>
  </conditionalFormatting>
  <conditionalFormatting sqref="K18:K218 K302:K386 K465:K588 K637:K665">
    <cfRule type="expression" dxfId="98" priority="49">
      <formula>OR($I18&lt;&gt;"",$J18&lt;&gt;"")</formula>
    </cfRule>
  </conditionalFormatting>
  <conditionalFormatting sqref="K221:K299">
    <cfRule type="expression" dxfId="97" priority="42">
      <formula>OR($I221&lt;&gt;"",$J221&lt;&gt;"")</formula>
    </cfRule>
  </conditionalFormatting>
  <conditionalFormatting sqref="K389:K462">
    <cfRule type="expression" dxfId="96" priority="28">
      <formula>OR($I389&lt;&gt;"",$J389&lt;&gt;"")</formula>
    </cfRule>
  </conditionalFormatting>
  <conditionalFormatting sqref="K591:K634">
    <cfRule type="expression" dxfId="95" priority="14">
      <formula>OR($I591&lt;&gt;"",$J591&lt;&gt;"")</formula>
    </cfRule>
  </conditionalFormatting>
  <dataValidations count="7">
    <dataValidation allowBlank="1" showInputMessage="1" showErrorMessage="1" prompt="Only enter a value here if not including values in subcategories below. Otherwise, &quot;See Disaggregated&quot; will automatically populate if data are entered in the subcategories below." sqref="E390:F390 E403:F404" xr:uid="{FB21B42C-47AE-433C-9F57-C7F6137C6B21}"/>
    <dataValidation allowBlank="1" showInputMessage="1" showErrorMessage="1" prompt="Enter other gas here and add the gas and GWP to the GWP tab" sqref="D660:D665" xr:uid="{7E93A317-6C2A-4B74-8E61-7DCBB49AB965}"/>
    <dataValidation allowBlank="1" showInputMessage="1" showErrorMessage="1" promptTitle="Other Livestock" prompt="Enter other livestock here" sqref="C417:C427 C396:C400" xr:uid="{0DE8BCEA-3565-4339-8D34-13CE01AD01FC}"/>
    <dataValidation type="list" allowBlank="1" showInputMessage="1" showErrorMessage="1" prompt="Select a GHG from the dropdown" sqref="D314 D361 D365 D323" xr:uid="{58DC714A-C557-46EB-8EBA-8D5FF0245B09}">
      <formula1>F_Gases</formula1>
    </dataValidation>
    <dataValidation allowBlank="1" showInputMessage="1" showErrorMessage="1" prompt="Enter other f-gas here and add the f-gas and GWP to the GWP tab" sqref="D334 D341 D345 D350 D354 D359" xr:uid="{65EB7BDD-0261-48D0-B2B1-69DCD48E5B12}"/>
    <dataValidation allowBlank="1" showInputMessage="1" showErrorMessage="1" prompt="Aggregated F-gases are entered below." sqref="E239:F239 E243:F243 E252:F252 E254:F254 E260:F260 E262:F262 E264:F264 E266:F270 E274:F274 E278:F278" xr:uid="{1610657B-0E87-4262-9D9A-3A78220A1A71}"/>
    <dataValidation type="list" errorStyle="information" allowBlank="1" showInputMessage="1" prompt="Only enter a value here if not including values in subcategories below. Otherwise, select &quot;See Disaggregated&quot; from the dropdown menu." sqref="E18:F20 E39:F41 E60:F62 E603:F604 E129:F130 E133:F135 E221:F221 E226:F228 E244:F246 E263:F263 E271:F273 E275:F277 E302:F302 E315:F315 E319:F319 E324:F324 E335:F335 E342:F342 E346:F346 E351:F351 E355:F355 E362:F362 E389:F389 E401:F402 E428:F429 E465:F466 E472:F472 E478:F479 E485:F485 E491:F492 E498:F498 E504:F505 E509:F510 E516:F516 E522:F522 E528:F529 E535:F535 E541:F542 E548:F548 E591:F591 E87:F110" xr:uid="{0E8C01CF-E28A-42A2-AE80-960741AD4655}">
      <formula1>"See Disaggregated"</formula1>
    </dataValidation>
  </dataValidations>
  <pageMargins left="0.7" right="0.7" top="0.75" bottom="0.75" header="0.3" footer="0.3"/>
  <pageSetup orientation="landscape" horizontalDpi="90" verticalDpi="90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9CAE02-0BB5-4154-8262-0343F6659813}">
          <x14:formula1>
            <xm:f>Dropdown!B2:B3</xm:f>
          </x14:formula1>
          <xm:sqref>C14:E14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B53E8-E317-428F-A5FD-6653D6E66B8F}">
  <sheetPr>
    <tabColor theme="1"/>
  </sheetPr>
  <dimension ref="B1:P41"/>
  <sheetViews>
    <sheetView showGridLines="0" zoomScale="90" zoomScaleNormal="90" workbookViewId="0">
      <pane ySplit="9" topLeftCell="A10" activePane="bottomLeft" state="frozen"/>
      <selection pane="bottomLeft"/>
    </sheetView>
  </sheetViews>
  <sheetFormatPr defaultColWidth="8.6640625" defaultRowHeight="14.4" x14ac:dyDescent="0.3"/>
  <cols>
    <col min="1" max="1" width="3.6640625" customWidth="1"/>
    <col min="2" max="2" width="26.6640625" customWidth="1"/>
    <col min="3" max="3" width="26.21875" style="34" customWidth="1"/>
    <col min="4" max="4" width="25.6640625" customWidth="1"/>
    <col min="5" max="5" width="26.6640625" customWidth="1"/>
    <col min="6" max="6" width="26.21875" customWidth="1"/>
    <col min="10" max="10" width="8.33203125" customWidth="1"/>
    <col min="11" max="11" width="9.6640625" customWidth="1"/>
    <col min="12" max="12" width="13.33203125" customWidth="1"/>
  </cols>
  <sheetData>
    <row r="1" spans="2:12" ht="23.85" customHeight="1" x14ac:dyDescent="0.55000000000000004">
      <c r="B1" s="32" t="s">
        <v>442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23.4" x14ac:dyDescent="0.45">
      <c r="B2" s="33"/>
      <c r="C2" s="33"/>
      <c r="D2" s="33"/>
      <c r="E2" s="33"/>
      <c r="F2" s="33"/>
      <c r="G2" s="33"/>
      <c r="H2" s="33"/>
      <c r="I2" s="33"/>
    </row>
    <row r="3" spans="2:12" ht="25.5" customHeight="1" x14ac:dyDescent="0.3"/>
    <row r="4" spans="2:12" ht="18" customHeight="1" x14ac:dyDescent="0.4">
      <c r="B4" s="35" t="s">
        <v>443</v>
      </c>
      <c r="C4" s="36" t="s">
        <v>444</v>
      </c>
    </row>
    <row r="5" spans="2:12" ht="16.350000000000001" customHeight="1" x14ac:dyDescent="0.3">
      <c r="B5" s="37" t="s">
        <v>445</v>
      </c>
      <c r="C5" s="38"/>
    </row>
    <row r="6" spans="2:12" ht="20.100000000000001" customHeight="1" x14ac:dyDescent="0.3">
      <c r="B6" s="39" t="s">
        <v>548</v>
      </c>
      <c r="C6" s="40"/>
      <c r="E6" s="41"/>
    </row>
    <row r="7" spans="2:12" ht="17.850000000000001" customHeight="1" x14ac:dyDescent="0.3">
      <c r="B7" s="42"/>
    </row>
    <row r="8" spans="2:12" ht="18" x14ac:dyDescent="0.35">
      <c r="B8" s="43" t="s">
        <v>446</v>
      </c>
      <c r="C8" s="44" t="s">
        <v>447</v>
      </c>
      <c r="E8" s="43" t="s">
        <v>546</v>
      </c>
      <c r="F8" s="45" t="s">
        <v>550</v>
      </c>
    </row>
    <row r="9" spans="2:12" ht="15.6" x14ac:dyDescent="0.3">
      <c r="B9" s="46" t="s">
        <v>448</v>
      </c>
      <c r="C9" s="47" t="s">
        <v>449</v>
      </c>
      <c r="E9" s="46" t="s">
        <v>448</v>
      </c>
      <c r="F9" s="47" t="s">
        <v>551</v>
      </c>
    </row>
    <row r="10" spans="2:12" ht="19.2" x14ac:dyDescent="0.45">
      <c r="B10" s="48" t="s">
        <v>450</v>
      </c>
      <c r="C10" s="49">
        <v>1</v>
      </c>
      <c r="E10" s="48" t="s">
        <v>450</v>
      </c>
      <c r="F10" s="49">
        <v>1</v>
      </c>
    </row>
    <row r="11" spans="2:12" ht="19.2" x14ac:dyDescent="0.45">
      <c r="B11" s="50" t="s">
        <v>451</v>
      </c>
      <c r="C11" s="51">
        <v>1</v>
      </c>
      <c r="E11" s="50" t="s">
        <v>451</v>
      </c>
      <c r="F11" s="51">
        <v>1</v>
      </c>
    </row>
    <row r="12" spans="2:12" ht="19.2" x14ac:dyDescent="0.45">
      <c r="B12" s="48" t="s">
        <v>452</v>
      </c>
      <c r="C12" s="49">
        <v>28</v>
      </c>
      <c r="E12" s="48" t="s">
        <v>452</v>
      </c>
      <c r="F12" s="78">
        <v>27.9</v>
      </c>
    </row>
    <row r="13" spans="2:12" ht="19.2" x14ac:dyDescent="0.45">
      <c r="B13" s="50" t="s">
        <v>453</v>
      </c>
      <c r="C13" s="51">
        <v>265</v>
      </c>
      <c r="E13" s="50" t="s">
        <v>453</v>
      </c>
      <c r="F13" s="51">
        <v>273</v>
      </c>
    </row>
    <row r="14" spans="2:12" ht="19.2" x14ac:dyDescent="0.45">
      <c r="B14" s="48" t="s">
        <v>187</v>
      </c>
      <c r="C14" s="49">
        <v>16100</v>
      </c>
      <c r="E14" s="48" t="s">
        <v>187</v>
      </c>
      <c r="F14" s="49">
        <v>17400</v>
      </c>
    </row>
    <row r="15" spans="2:12" ht="15.6" x14ac:dyDescent="0.3">
      <c r="B15" s="50" t="s">
        <v>171</v>
      </c>
      <c r="C15" s="51">
        <v>12400</v>
      </c>
      <c r="E15" s="50" t="s">
        <v>171</v>
      </c>
      <c r="F15" s="51">
        <v>14600</v>
      </c>
    </row>
    <row r="16" spans="2:12" ht="15.6" x14ac:dyDescent="0.3">
      <c r="B16" s="48" t="s">
        <v>173</v>
      </c>
      <c r="C16" s="49">
        <v>677</v>
      </c>
      <c r="E16" s="48" t="s">
        <v>173</v>
      </c>
      <c r="F16" s="49">
        <v>771</v>
      </c>
    </row>
    <row r="17" spans="2:16" ht="15.6" x14ac:dyDescent="0.3">
      <c r="B17" s="50" t="s">
        <v>186</v>
      </c>
      <c r="C17" s="51">
        <v>116</v>
      </c>
      <c r="E17" s="50" t="s">
        <v>186</v>
      </c>
      <c r="F17" s="52">
        <v>135</v>
      </c>
    </row>
    <row r="18" spans="2:16" ht="15.6" x14ac:dyDescent="0.3">
      <c r="B18" s="48" t="s">
        <v>174</v>
      </c>
      <c r="C18" s="49">
        <v>3170</v>
      </c>
      <c r="E18" s="48" t="s">
        <v>174</v>
      </c>
      <c r="F18" s="49">
        <v>3740</v>
      </c>
    </row>
    <row r="19" spans="2:16" ht="15.6" x14ac:dyDescent="0.3">
      <c r="B19" s="50" t="s">
        <v>172</v>
      </c>
      <c r="C19" s="51">
        <v>1300</v>
      </c>
      <c r="E19" s="50" t="s">
        <v>172</v>
      </c>
      <c r="F19" s="51">
        <v>1530</v>
      </c>
    </row>
    <row r="20" spans="2:16" ht="15.6" x14ac:dyDescent="0.3">
      <c r="B20" s="48" t="s">
        <v>175</v>
      </c>
      <c r="C20" s="49">
        <v>4800</v>
      </c>
      <c r="E20" s="48" t="s">
        <v>175</v>
      </c>
      <c r="F20" s="49">
        <v>5810</v>
      </c>
    </row>
    <row r="21" spans="2:16" ht="15.6" x14ac:dyDescent="0.3">
      <c r="B21" s="50" t="s">
        <v>195</v>
      </c>
      <c r="C21" s="51">
        <v>138</v>
      </c>
      <c r="E21" s="50" t="s">
        <v>195</v>
      </c>
      <c r="F21" s="51">
        <v>164</v>
      </c>
    </row>
    <row r="22" spans="2:16" ht="15.6" x14ac:dyDescent="0.3">
      <c r="B22" s="48" t="s">
        <v>193</v>
      </c>
      <c r="C22" s="49">
        <v>3350</v>
      </c>
      <c r="E22" s="48" t="s">
        <v>193</v>
      </c>
      <c r="F22" s="49">
        <v>3600</v>
      </c>
    </row>
    <row r="23" spans="2:16" ht="15.6" x14ac:dyDescent="0.3">
      <c r="B23" s="50" t="s">
        <v>189</v>
      </c>
      <c r="C23" s="51">
        <v>8060</v>
      </c>
      <c r="E23" s="50" t="s">
        <v>189</v>
      </c>
      <c r="F23" s="51">
        <v>8690</v>
      </c>
    </row>
    <row r="24" spans="2:16" ht="15.6" x14ac:dyDescent="0.3">
      <c r="B24" s="48" t="s">
        <v>191</v>
      </c>
      <c r="C24" s="49">
        <v>858</v>
      </c>
      <c r="E24" s="48" t="s">
        <v>191</v>
      </c>
      <c r="F24" s="49">
        <v>962</v>
      </c>
    </row>
    <row r="25" spans="2:16" ht="15.6" x14ac:dyDescent="0.3">
      <c r="B25" s="50" t="s">
        <v>197</v>
      </c>
      <c r="C25" s="51">
        <v>804</v>
      </c>
      <c r="E25" s="50" t="s">
        <v>197</v>
      </c>
      <c r="F25" s="51">
        <v>914</v>
      </c>
    </row>
    <row r="26" spans="2:16" ht="15.6" x14ac:dyDescent="0.3">
      <c r="B26" s="48" t="s">
        <v>198</v>
      </c>
      <c r="C26" s="49">
        <v>1650</v>
      </c>
      <c r="E26" s="48" t="s">
        <v>198</v>
      </c>
      <c r="F26" s="49">
        <v>1600</v>
      </c>
    </row>
    <row r="27" spans="2:16" ht="19.2" x14ac:dyDescent="0.45">
      <c r="B27" s="50" t="s">
        <v>177</v>
      </c>
      <c r="C27" s="51">
        <v>6630</v>
      </c>
      <c r="E27" s="50" t="s">
        <v>177</v>
      </c>
      <c r="F27" s="51">
        <v>7380</v>
      </c>
    </row>
    <row r="28" spans="2:16" ht="19.2" x14ac:dyDescent="0.45">
      <c r="B28" s="48" t="s">
        <v>178</v>
      </c>
      <c r="C28" s="49">
        <v>11100</v>
      </c>
      <c r="E28" s="48" t="s">
        <v>178</v>
      </c>
      <c r="F28" s="49">
        <v>12400</v>
      </c>
    </row>
    <row r="29" spans="2:16" ht="19.2" x14ac:dyDescent="0.45">
      <c r="B29" s="48" t="s">
        <v>179</v>
      </c>
      <c r="C29" s="49">
        <v>8900</v>
      </c>
      <c r="E29" s="48" t="s">
        <v>179</v>
      </c>
      <c r="F29" s="49">
        <v>9290</v>
      </c>
    </row>
    <row r="30" spans="2:16" ht="19.2" x14ac:dyDescent="0.45">
      <c r="B30" s="50" t="s">
        <v>454</v>
      </c>
      <c r="C30" s="51">
        <v>9200</v>
      </c>
      <c r="E30" s="50" t="s">
        <v>454</v>
      </c>
      <c r="F30" s="51">
        <v>10000</v>
      </c>
    </row>
    <row r="31" spans="2:16" ht="19.2" x14ac:dyDescent="0.45">
      <c r="B31" s="48" t="s">
        <v>176</v>
      </c>
      <c r="C31" s="49">
        <v>9540</v>
      </c>
      <c r="E31" s="48" t="s">
        <v>176</v>
      </c>
      <c r="F31" s="49">
        <v>10200</v>
      </c>
      <c r="P31" s="34"/>
    </row>
    <row r="32" spans="2:16" ht="19.2" x14ac:dyDescent="0.45">
      <c r="B32" s="48" t="s">
        <v>180</v>
      </c>
      <c r="C32" s="49">
        <v>7910</v>
      </c>
      <c r="E32" s="48" t="s">
        <v>180</v>
      </c>
      <c r="F32" s="49">
        <v>8620</v>
      </c>
    </row>
    <row r="33" spans="2:6" ht="19.2" x14ac:dyDescent="0.45">
      <c r="B33" s="48" t="s">
        <v>181</v>
      </c>
      <c r="C33" s="49">
        <v>23500</v>
      </c>
      <c r="E33" s="48" t="s">
        <v>181</v>
      </c>
      <c r="F33" s="49">
        <v>24300</v>
      </c>
    </row>
    <row r="34" spans="2:6" s="53" customFormat="1" ht="15.6" x14ac:dyDescent="0.3">
      <c r="B34" s="82"/>
      <c r="C34" s="83"/>
      <c r="E34" s="82"/>
      <c r="F34" s="83"/>
    </row>
    <row r="35" spans="2:6" s="53" customFormat="1" ht="15.6" x14ac:dyDescent="0.3">
      <c r="B35" s="82"/>
      <c r="C35" s="83"/>
      <c r="E35" s="82"/>
      <c r="F35" s="83"/>
    </row>
    <row r="36" spans="2:6" s="53" customFormat="1" ht="15.6" x14ac:dyDescent="0.3">
      <c r="B36" s="82"/>
      <c r="C36" s="83"/>
      <c r="E36" s="82"/>
      <c r="F36" s="83"/>
    </row>
    <row r="37" spans="2:6" s="53" customFormat="1" ht="15.6" x14ac:dyDescent="0.3">
      <c r="B37" s="82"/>
      <c r="C37" s="83"/>
      <c r="E37" s="82"/>
      <c r="F37" s="83"/>
    </row>
    <row r="38" spans="2:6" s="53" customFormat="1" ht="15.6" x14ac:dyDescent="0.3">
      <c r="B38" s="82"/>
      <c r="C38" s="83"/>
      <c r="E38" s="82"/>
      <c r="F38" s="83"/>
    </row>
    <row r="39" spans="2:6" s="53" customFormat="1" ht="15.6" x14ac:dyDescent="0.3">
      <c r="B39" s="82"/>
      <c r="C39" s="83"/>
      <c r="E39" s="82"/>
      <c r="F39" s="83"/>
    </row>
    <row r="40" spans="2:6" s="53" customFormat="1" x14ac:dyDescent="0.3">
      <c r="B40" s="53" t="s">
        <v>455</v>
      </c>
      <c r="C40" s="54"/>
      <c r="E40" s="53" t="s">
        <v>547</v>
      </c>
    </row>
    <row r="41" spans="2:6" x14ac:dyDescent="0.3">
      <c r="B41" s="79"/>
    </row>
  </sheetData>
  <sheetProtection algorithmName="SHA-512" hashValue="c/YuAHYxtmCtd4YJjP1KdrZL+3dR1oEZuAZh8xZ+Zswzw/V/KTgKstVbjqPKEjKXsn4d48I4B5b7flBbx7wrvA==" saltValue="coGPy/txPx0y6NZwSoTLqQ==" spinCount="100000" sheet="1" objects="1" scenarios="1"/>
  <protectedRanges>
    <protectedRange sqref="B34:C39 E34:F39" name="GWP"/>
  </protectedRanges>
  <dataValidations count="2">
    <dataValidation allowBlank="1" showInputMessage="1" showErrorMessage="1" promptTitle="Enter GWP" prompt="Review the IPCC Reports above to identify the proper GWP for the f-gas you entered." sqref="C34:C39 F34:F39" xr:uid="{91FB0582-E4F3-4045-A076-EE45F8C5C687}"/>
    <dataValidation allowBlank="1" showInputMessage="1" showErrorMessage="1" prompt="Enter additional F-gas here" sqref="B34:B39 E34:E39" xr:uid="{0C36BDAE-1A5A-45D3-827B-8FDB92146533}"/>
  </dataValidations>
  <hyperlinks>
    <hyperlink ref="B5" r:id="rId1" display="              IPCC Working Group I Fifth Assessment Report " xr:uid="{050AE2E5-DFBE-4EB4-BF9F-A439D680DBBC}"/>
    <hyperlink ref="B6" r:id="rId2" xr:uid="{948E339F-5B77-4A3E-87E4-773A555E2D5B}"/>
  </hyperlinks>
  <pageMargins left="0.7" right="0.7" top="0.75" bottom="0.75" header="0.3" footer="0.3"/>
  <pageSetup orientation="portrait" horizontalDpi="90" verticalDpi="9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5DD9-B69F-41A0-B03D-FE0ED464F566}">
  <sheetPr>
    <tabColor theme="1"/>
  </sheetPr>
  <dimension ref="A1:G423"/>
  <sheetViews>
    <sheetView showGridLines="0" zoomScale="85" zoomScaleNormal="85" workbookViewId="0"/>
  </sheetViews>
  <sheetFormatPr defaultColWidth="8.6640625" defaultRowHeight="16.350000000000001" customHeight="1" x14ac:dyDescent="0.3"/>
  <cols>
    <col min="1" max="1" width="3.6640625" customWidth="1"/>
    <col min="2" max="2" width="14.6640625" customWidth="1"/>
    <col min="3" max="3" width="16.77734375" customWidth="1"/>
    <col min="4" max="4" width="97.6640625" customWidth="1"/>
    <col min="5" max="5" width="32" customWidth="1"/>
    <col min="6" max="7" width="13.33203125" customWidth="1"/>
  </cols>
  <sheetData>
    <row r="1" spans="2:7" ht="23.85" customHeight="1" x14ac:dyDescent="0.55000000000000004">
      <c r="B1" s="55" t="s">
        <v>456</v>
      </c>
      <c r="C1" s="55"/>
      <c r="D1" s="55"/>
      <c r="E1" s="55"/>
      <c r="F1" s="55"/>
      <c r="G1" s="55"/>
    </row>
    <row r="2" spans="2:7" ht="64.349999999999994" customHeight="1" x14ac:dyDescent="0.3">
      <c r="B2" s="56"/>
      <c r="C2" s="56"/>
      <c r="D2" s="56"/>
    </row>
    <row r="3" spans="2:7" ht="72" customHeight="1" x14ac:dyDescent="0.3">
      <c r="B3" s="57" t="s">
        <v>457</v>
      </c>
      <c r="C3" s="58"/>
      <c r="D3" s="58" t="s">
        <v>458</v>
      </c>
      <c r="E3" s="59"/>
    </row>
    <row r="4" spans="2:7" ht="16.350000000000001" customHeight="1" x14ac:dyDescent="0.3">
      <c r="B4" s="60" t="s">
        <v>17</v>
      </c>
      <c r="C4" s="60" t="s">
        <v>459</v>
      </c>
      <c r="D4" s="60" t="s">
        <v>18</v>
      </c>
      <c r="E4" s="60" t="s">
        <v>448</v>
      </c>
    </row>
    <row r="5" spans="2:7" ht="16.350000000000001" customHeight="1" x14ac:dyDescent="0.3">
      <c r="B5" s="29" t="s">
        <v>27</v>
      </c>
      <c r="C5" s="29" t="s">
        <v>27</v>
      </c>
      <c r="D5" s="1" t="s">
        <v>28</v>
      </c>
      <c r="E5" s="2" t="s">
        <v>29</v>
      </c>
    </row>
    <row r="6" spans="2:7" ht="16.350000000000001" customHeight="1" x14ac:dyDescent="0.3">
      <c r="B6" s="29" t="s">
        <v>27</v>
      </c>
      <c r="C6" s="29" t="s">
        <v>27</v>
      </c>
      <c r="D6" s="1" t="s">
        <v>28</v>
      </c>
      <c r="E6" s="2" t="s">
        <v>30</v>
      </c>
    </row>
    <row r="7" spans="2:7" ht="16.350000000000001" customHeight="1" x14ac:dyDescent="0.3">
      <c r="B7" s="29" t="s">
        <v>27</v>
      </c>
      <c r="C7" s="29" t="s">
        <v>27</v>
      </c>
      <c r="D7" s="1" t="s">
        <v>28</v>
      </c>
      <c r="E7" s="2" t="s">
        <v>31</v>
      </c>
    </row>
    <row r="8" spans="2:7" ht="16.350000000000001" customHeight="1" x14ac:dyDescent="0.3">
      <c r="B8" s="61" t="s">
        <v>27</v>
      </c>
      <c r="C8" s="61" t="s">
        <v>27</v>
      </c>
      <c r="D8" s="7" t="s">
        <v>32</v>
      </c>
      <c r="E8" s="8" t="s">
        <v>33</v>
      </c>
    </row>
    <row r="9" spans="2:7" ht="16.350000000000001" customHeight="1" x14ac:dyDescent="0.3">
      <c r="B9" s="61" t="s">
        <v>27</v>
      </c>
      <c r="C9" s="61" t="s">
        <v>27</v>
      </c>
      <c r="D9" s="7" t="s">
        <v>32</v>
      </c>
      <c r="E9" s="8" t="s">
        <v>34</v>
      </c>
    </row>
    <row r="10" spans="2:7" ht="16.350000000000001" customHeight="1" x14ac:dyDescent="0.3">
      <c r="B10" s="61" t="s">
        <v>27</v>
      </c>
      <c r="C10" s="61" t="s">
        <v>27</v>
      </c>
      <c r="D10" s="7" t="s">
        <v>32</v>
      </c>
      <c r="E10" s="8" t="s">
        <v>35</v>
      </c>
    </row>
    <row r="11" spans="2:7" ht="16.350000000000001" customHeight="1" x14ac:dyDescent="0.3">
      <c r="B11" s="61" t="s">
        <v>27</v>
      </c>
      <c r="C11" s="61" t="s">
        <v>27</v>
      </c>
      <c r="D11" s="7" t="s">
        <v>36</v>
      </c>
      <c r="E11" s="8" t="s">
        <v>33</v>
      </c>
    </row>
    <row r="12" spans="2:7" ht="16.350000000000001" customHeight="1" x14ac:dyDescent="0.3">
      <c r="B12" s="61" t="s">
        <v>27</v>
      </c>
      <c r="C12" s="61" t="s">
        <v>27</v>
      </c>
      <c r="D12" s="7" t="s">
        <v>36</v>
      </c>
      <c r="E12" s="8" t="s">
        <v>34</v>
      </c>
    </row>
    <row r="13" spans="2:7" ht="16.350000000000001" customHeight="1" x14ac:dyDescent="0.3">
      <c r="B13" s="61" t="s">
        <v>27</v>
      </c>
      <c r="C13" s="61" t="s">
        <v>27</v>
      </c>
      <c r="D13" s="7" t="s">
        <v>36</v>
      </c>
      <c r="E13" s="8" t="s">
        <v>35</v>
      </c>
    </row>
    <row r="14" spans="2:7" ht="16.350000000000001" customHeight="1" x14ac:dyDescent="0.3">
      <c r="B14" s="61" t="s">
        <v>27</v>
      </c>
      <c r="C14" s="61" t="s">
        <v>27</v>
      </c>
      <c r="D14" s="7" t="s">
        <v>37</v>
      </c>
      <c r="E14" s="8" t="s">
        <v>33</v>
      </c>
    </row>
    <row r="15" spans="2:7" ht="16.350000000000001" customHeight="1" x14ac:dyDescent="0.3">
      <c r="B15" s="61" t="s">
        <v>27</v>
      </c>
      <c r="C15" s="61" t="s">
        <v>27</v>
      </c>
      <c r="D15" s="7" t="s">
        <v>37</v>
      </c>
      <c r="E15" s="8" t="s">
        <v>34</v>
      </c>
    </row>
    <row r="16" spans="2:7" ht="16.350000000000001" customHeight="1" x14ac:dyDescent="0.3">
      <c r="B16" s="61" t="s">
        <v>27</v>
      </c>
      <c r="C16" s="61" t="s">
        <v>27</v>
      </c>
      <c r="D16" s="7" t="s">
        <v>37</v>
      </c>
      <c r="E16" s="8" t="s">
        <v>35</v>
      </c>
    </row>
    <row r="17" spans="2:5" ht="16.350000000000001" customHeight="1" x14ac:dyDescent="0.3">
      <c r="B17" s="61" t="s">
        <v>27</v>
      </c>
      <c r="C17" s="61" t="s">
        <v>27</v>
      </c>
      <c r="D17" s="10" t="s">
        <v>38</v>
      </c>
      <c r="E17" s="8" t="s">
        <v>33</v>
      </c>
    </row>
    <row r="18" spans="2:5" ht="16.350000000000001" customHeight="1" x14ac:dyDescent="0.3">
      <c r="B18" s="61" t="s">
        <v>27</v>
      </c>
      <c r="C18" s="61" t="s">
        <v>27</v>
      </c>
      <c r="D18" s="10" t="s">
        <v>38</v>
      </c>
      <c r="E18" s="8" t="s">
        <v>34</v>
      </c>
    </row>
    <row r="19" spans="2:5" ht="16.350000000000001" customHeight="1" x14ac:dyDescent="0.3">
      <c r="B19" s="61" t="s">
        <v>27</v>
      </c>
      <c r="C19" s="61" t="s">
        <v>27</v>
      </c>
      <c r="D19" s="10" t="s">
        <v>38</v>
      </c>
      <c r="E19" s="8" t="s">
        <v>35</v>
      </c>
    </row>
    <row r="20" spans="2:5" ht="16.350000000000001" customHeight="1" x14ac:dyDescent="0.3">
      <c r="B20" s="61" t="s">
        <v>27</v>
      </c>
      <c r="C20" s="61" t="s">
        <v>27</v>
      </c>
      <c r="D20" s="10" t="s">
        <v>39</v>
      </c>
      <c r="E20" s="8" t="s">
        <v>33</v>
      </c>
    </row>
    <row r="21" spans="2:5" ht="16.350000000000001" customHeight="1" x14ac:dyDescent="0.3">
      <c r="B21" s="61" t="s">
        <v>27</v>
      </c>
      <c r="C21" s="61" t="s">
        <v>27</v>
      </c>
      <c r="D21" s="10" t="s">
        <v>39</v>
      </c>
      <c r="E21" s="8" t="s">
        <v>34</v>
      </c>
    </row>
    <row r="22" spans="2:5" ht="16.350000000000001" customHeight="1" x14ac:dyDescent="0.3">
      <c r="B22" s="61" t="s">
        <v>27</v>
      </c>
      <c r="C22" s="61" t="s">
        <v>27</v>
      </c>
      <c r="D22" s="10" t="s">
        <v>39</v>
      </c>
      <c r="E22" s="8" t="s">
        <v>35</v>
      </c>
    </row>
    <row r="23" spans="2:5" ht="16.350000000000001" customHeight="1" x14ac:dyDescent="0.3">
      <c r="B23" s="61" t="s">
        <v>27</v>
      </c>
      <c r="C23" s="61" t="s">
        <v>27</v>
      </c>
      <c r="D23" s="10" t="s">
        <v>40</v>
      </c>
      <c r="E23" s="8" t="s">
        <v>33</v>
      </c>
    </row>
    <row r="24" spans="2:5" ht="16.350000000000001" customHeight="1" x14ac:dyDescent="0.3">
      <c r="B24" s="61" t="s">
        <v>27</v>
      </c>
      <c r="C24" s="61" t="s">
        <v>27</v>
      </c>
      <c r="D24" s="10" t="s">
        <v>40</v>
      </c>
      <c r="E24" s="8" t="s">
        <v>34</v>
      </c>
    </row>
    <row r="25" spans="2:5" ht="16.350000000000001" customHeight="1" x14ac:dyDescent="0.3">
      <c r="B25" s="61" t="s">
        <v>27</v>
      </c>
      <c r="C25" s="61" t="s">
        <v>27</v>
      </c>
      <c r="D25" s="10" t="s">
        <v>40</v>
      </c>
      <c r="E25" s="8" t="s">
        <v>35</v>
      </c>
    </row>
    <row r="26" spans="2:5" ht="16.350000000000001" customHeight="1" x14ac:dyDescent="0.3">
      <c r="B26" s="62" t="s">
        <v>41</v>
      </c>
      <c r="C26" s="62" t="s">
        <v>41</v>
      </c>
      <c r="D26" s="11" t="s">
        <v>42</v>
      </c>
      <c r="E26" s="2" t="s">
        <v>29</v>
      </c>
    </row>
    <row r="27" spans="2:5" ht="16.350000000000001" customHeight="1" x14ac:dyDescent="0.3">
      <c r="B27" s="62" t="s">
        <v>41</v>
      </c>
      <c r="C27" s="62" t="s">
        <v>41</v>
      </c>
      <c r="D27" s="11" t="s">
        <v>42</v>
      </c>
      <c r="E27" s="2" t="s">
        <v>30</v>
      </c>
    </row>
    <row r="28" spans="2:5" ht="16.350000000000001" customHeight="1" x14ac:dyDescent="0.3">
      <c r="B28" s="62" t="s">
        <v>41</v>
      </c>
      <c r="C28" s="62" t="s">
        <v>41</v>
      </c>
      <c r="D28" s="11" t="s">
        <v>42</v>
      </c>
      <c r="E28" s="2" t="s">
        <v>31</v>
      </c>
    </row>
    <row r="29" spans="2:5" ht="16.350000000000001" customHeight="1" x14ac:dyDescent="0.3">
      <c r="B29" s="61" t="s">
        <v>41</v>
      </c>
      <c r="C29" s="61" t="s">
        <v>41</v>
      </c>
      <c r="D29" s="7" t="s">
        <v>43</v>
      </c>
      <c r="E29" s="8" t="s">
        <v>33</v>
      </c>
    </row>
    <row r="30" spans="2:5" ht="16.350000000000001" customHeight="1" x14ac:dyDescent="0.3">
      <c r="B30" s="61" t="s">
        <v>41</v>
      </c>
      <c r="C30" s="61" t="s">
        <v>41</v>
      </c>
      <c r="D30" s="7" t="s">
        <v>43</v>
      </c>
      <c r="E30" s="8" t="s">
        <v>34</v>
      </c>
    </row>
    <row r="31" spans="2:5" ht="16.350000000000001" customHeight="1" x14ac:dyDescent="0.3">
      <c r="B31" s="61" t="s">
        <v>41</v>
      </c>
      <c r="C31" s="61" t="s">
        <v>41</v>
      </c>
      <c r="D31" s="7" t="s">
        <v>43</v>
      </c>
      <c r="E31" s="8" t="s">
        <v>35</v>
      </c>
    </row>
    <row r="32" spans="2:5" ht="16.350000000000001" customHeight="1" x14ac:dyDescent="0.3">
      <c r="B32" s="61" t="s">
        <v>41</v>
      </c>
      <c r="C32" s="61" t="s">
        <v>41</v>
      </c>
      <c r="D32" s="10" t="s">
        <v>44</v>
      </c>
      <c r="E32" s="8" t="s">
        <v>33</v>
      </c>
    </row>
    <row r="33" spans="2:5" ht="16.350000000000001" customHeight="1" x14ac:dyDescent="0.3">
      <c r="B33" s="61" t="s">
        <v>41</v>
      </c>
      <c r="C33" s="61" t="s">
        <v>41</v>
      </c>
      <c r="D33" s="10" t="s">
        <v>44</v>
      </c>
      <c r="E33" s="8" t="s">
        <v>34</v>
      </c>
    </row>
    <row r="34" spans="2:5" ht="16.350000000000001" customHeight="1" x14ac:dyDescent="0.3">
      <c r="B34" s="61" t="s">
        <v>41</v>
      </c>
      <c r="C34" s="61" t="s">
        <v>41</v>
      </c>
      <c r="D34" s="10" t="s">
        <v>44</v>
      </c>
      <c r="E34" s="8" t="s">
        <v>35</v>
      </c>
    </row>
    <row r="35" spans="2:5" ht="16.350000000000001" customHeight="1" x14ac:dyDescent="0.3">
      <c r="B35" s="61" t="s">
        <v>41</v>
      </c>
      <c r="C35" s="61" t="s">
        <v>41</v>
      </c>
      <c r="D35" s="10" t="s">
        <v>45</v>
      </c>
      <c r="E35" s="8" t="s">
        <v>33</v>
      </c>
    </row>
    <row r="36" spans="2:5" ht="16.350000000000001" customHeight="1" x14ac:dyDescent="0.3">
      <c r="B36" s="61" t="s">
        <v>41</v>
      </c>
      <c r="C36" s="61" t="s">
        <v>41</v>
      </c>
      <c r="D36" s="10" t="s">
        <v>45</v>
      </c>
      <c r="E36" s="8" t="s">
        <v>34</v>
      </c>
    </row>
    <row r="37" spans="2:5" ht="16.350000000000001" customHeight="1" x14ac:dyDescent="0.3">
      <c r="B37" s="61" t="s">
        <v>41</v>
      </c>
      <c r="C37" s="61" t="s">
        <v>41</v>
      </c>
      <c r="D37" s="10" t="s">
        <v>45</v>
      </c>
      <c r="E37" s="8" t="s">
        <v>35</v>
      </c>
    </row>
    <row r="38" spans="2:5" ht="16.350000000000001" customHeight="1" x14ac:dyDescent="0.3">
      <c r="B38" s="61" t="s">
        <v>41</v>
      </c>
      <c r="C38" s="61" t="s">
        <v>41</v>
      </c>
      <c r="D38" s="10" t="s">
        <v>46</v>
      </c>
      <c r="E38" s="8" t="s">
        <v>33</v>
      </c>
    </row>
    <row r="39" spans="2:5" ht="16.350000000000001" customHeight="1" x14ac:dyDescent="0.3">
      <c r="B39" s="61" t="s">
        <v>41</v>
      </c>
      <c r="C39" s="61" t="s">
        <v>41</v>
      </c>
      <c r="D39" s="10" t="s">
        <v>46</v>
      </c>
      <c r="E39" s="8" t="s">
        <v>34</v>
      </c>
    </row>
    <row r="40" spans="2:5" ht="16.350000000000001" customHeight="1" x14ac:dyDescent="0.3">
      <c r="B40" s="61" t="s">
        <v>41</v>
      </c>
      <c r="C40" s="61" t="s">
        <v>41</v>
      </c>
      <c r="D40" s="10" t="s">
        <v>46</v>
      </c>
      <c r="E40" s="8" t="s">
        <v>35</v>
      </c>
    </row>
    <row r="41" spans="2:5" ht="16.350000000000001" customHeight="1" x14ac:dyDescent="0.3">
      <c r="B41" s="61" t="s">
        <v>41</v>
      </c>
      <c r="C41" s="61" t="s">
        <v>41</v>
      </c>
      <c r="D41" s="10" t="s">
        <v>47</v>
      </c>
      <c r="E41" s="8" t="s">
        <v>33</v>
      </c>
    </row>
    <row r="42" spans="2:5" ht="16.350000000000001" customHeight="1" x14ac:dyDescent="0.3">
      <c r="B42" s="61" t="s">
        <v>41</v>
      </c>
      <c r="C42" s="61" t="s">
        <v>41</v>
      </c>
      <c r="D42" s="10" t="s">
        <v>47</v>
      </c>
      <c r="E42" s="8" t="s">
        <v>34</v>
      </c>
    </row>
    <row r="43" spans="2:5" ht="16.350000000000001" customHeight="1" x14ac:dyDescent="0.3">
      <c r="B43" s="61" t="s">
        <v>41</v>
      </c>
      <c r="C43" s="61" t="s">
        <v>41</v>
      </c>
      <c r="D43" s="10" t="s">
        <v>47</v>
      </c>
      <c r="E43" s="8" t="s">
        <v>35</v>
      </c>
    </row>
    <row r="44" spans="2:5" ht="16.350000000000001" customHeight="1" x14ac:dyDescent="0.3">
      <c r="B44" s="61" t="s">
        <v>41</v>
      </c>
      <c r="C44" s="61" t="s">
        <v>41</v>
      </c>
      <c r="D44" s="10" t="s">
        <v>48</v>
      </c>
      <c r="E44" s="8" t="s">
        <v>33</v>
      </c>
    </row>
    <row r="45" spans="2:5" ht="16.350000000000001" customHeight="1" x14ac:dyDescent="0.3">
      <c r="B45" s="61" t="s">
        <v>41</v>
      </c>
      <c r="C45" s="61" t="s">
        <v>41</v>
      </c>
      <c r="D45" s="10" t="s">
        <v>48</v>
      </c>
      <c r="E45" s="8" t="s">
        <v>34</v>
      </c>
    </row>
    <row r="46" spans="2:5" ht="16.350000000000001" customHeight="1" x14ac:dyDescent="0.3">
      <c r="B46" s="61" t="s">
        <v>41</v>
      </c>
      <c r="C46" s="61" t="s">
        <v>41</v>
      </c>
      <c r="D46" s="10" t="s">
        <v>48</v>
      </c>
      <c r="E46" s="8" t="s">
        <v>35</v>
      </c>
    </row>
    <row r="47" spans="2:5" ht="16.350000000000001" customHeight="1" x14ac:dyDescent="0.3">
      <c r="B47" s="62" t="s">
        <v>49</v>
      </c>
      <c r="C47" s="62" t="s">
        <v>49</v>
      </c>
      <c r="D47" s="13" t="s">
        <v>50</v>
      </c>
      <c r="E47" s="2" t="s">
        <v>29</v>
      </c>
    </row>
    <row r="48" spans="2:5" ht="16.350000000000001" customHeight="1" x14ac:dyDescent="0.3">
      <c r="B48" s="62" t="s">
        <v>49</v>
      </c>
      <c r="C48" s="62" t="s">
        <v>49</v>
      </c>
      <c r="D48" s="13" t="s">
        <v>50</v>
      </c>
      <c r="E48" s="2" t="s">
        <v>30</v>
      </c>
    </row>
    <row r="49" spans="2:5" ht="16.350000000000001" customHeight="1" x14ac:dyDescent="0.3">
      <c r="B49" s="62" t="s">
        <v>49</v>
      </c>
      <c r="C49" s="62" t="s">
        <v>49</v>
      </c>
      <c r="D49" s="13" t="s">
        <v>50</v>
      </c>
      <c r="E49" s="2" t="s">
        <v>31</v>
      </c>
    </row>
    <row r="50" spans="2:5" ht="16.350000000000001" customHeight="1" x14ac:dyDescent="0.3">
      <c r="B50" s="63" t="s">
        <v>51</v>
      </c>
      <c r="C50" s="63" t="s">
        <v>51</v>
      </c>
      <c r="D50" s="10" t="s">
        <v>52</v>
      </c>
      <c r="E50" s="8" t="s">
        <v>33</v>
      </c>
    </row>
    <row r="51" spans="2:5" ht="16.350000000000001" customHeight="1" x14ac:dyDescent="0.3">
      <c r="B51" s="63" t="s">
        <v>51</v>
      </c>
      <c r="C51" s="63" t="s">
        <v>51</v>
      </c>
      <c r="D51" s="10" t="s">
        <v>52</v>
      </c>
      <c r="E51" s="8" t="s">
        <v>34</v>
      </c>
    </row>
    <row r="52" spans="2:5" ht="16.350000000000001" customHeight="1" x14ac:dyDescent="0.3">
      <c r="B52" s="63" t="s">
        <v>51</v>
      </c>
      <c r="C52" s="63" t="s">
        <v>51</v>
      </c>
      <c r="D52" s="10" t="s">
        <v>52</v>
      </c>
      <c r="E52" s="8" t="s">
        <v>35</v>
      </c>
    </row>
    <row r="53" spans="2:5" ht="16.350000000000001" customHeight="1" x14ac:dyDescent="0.3">
      <c r="B53" s="63" t="s">
        <v>53</v>
      </c>
      <c r="C53" s="63" t="s">
        <v>53</v>
      </c>
      <c r="D53" s="10" t="s">
        <v>54</v>
      </c>
      <c r="E53" s="8" t="s">
        <v>33</v>
      </c>
    </row>
    <row r="54" spans="2:5" ht="16.350000000000001" customHeight="1" x14ac:dyDescent="0.3">
      <c r="B54" s="63" t="s">
        <v>53</v>
      </c>
      <c r="C54" s="63" t="s">
        <v>53</v>
      </c>
      <c r="D54" s="10" t="s">
        <v>54</v>
      </c>
      <c r="E54" s="8" t="s">
        <v>34</v>
      </c>
    </row>
    <row r="55" spans="2:5" ht="16.350000000000001" customHeight="1" x14ac:dyDescent="0.3">
      <c r="B55" s="63" t="s">
        <v>53</v>
      </c>
      <c r="C55" s="63" t="s">
        <v>53</v>
      </c>
      <c r="D55" s="10" t="s">
        <v>54</v>
      </c>
      <c r="E55" s="8" t="s">
        <v>35</v>
      </c>
    </row>
    <row r="56" spans="2:5" ht="16.350000000000001" customHeight="1" x14ac:dyDescent="0.3">
      <c r="B56" s="63" t="s">
        <v>55</v>
      </c>
      <c r="C56" s="63" t="s">
        <v>55</v>
      </c>
      <c r="D56" s="10" t="s">
        <v>56</v>
      </c>
      <c r="E56" s="8" t="s">
        <v>33</v>
      </c>
    </row>
    <row r="57" spans="2:5" ht="16.350000000000001" customHeight="1" x14ac:dyDescent="0.3">
      <c r="B57" s="63" t="s">
        <v>55</v>
      </c>
      <c r="C57" s="63" t="s">
        <v>62</v>
      </c>
      <c r="D57" s="10" t="s">
        <v>56</v>
      </c>
      <c r="E57" s="8" t="s">
        <v>34</v>
      </c>
    </row>
    <row r="58" spans="2:5" ht="16.350000000000001" customHeight="1" x14ac:dyDescent="0.3">
      <c r="B58" s="63" t="s">
        <v>55</v>
      </c>
      <c r="C58" s="63" t="s">
        <v>62</v>
      </c>
      <c r="D58" s="10" t="s">
        <v>56</v>
      </c>
      <c r="E58" s="8" t="s">
        <v>35</v>
      </c>
    </row>
    <row r="59" spans="2:5" ht="16.350000000000001" customHeight="1" x14ac:dyDescent="0.3">
      <c r="B59" s="63" t="s">
        <v>57</v>
      </c>
      <c r="C59" s="63" t="s">
        <v>57</v>
      </c>
      <c r="D59" s="10" t="s">
        <v>58</v>
      </c>
      <c r="E59" s="8" t="s">
        <v>33</v>
      </c>
    </row>
    <row r="60" spans="2:5" ht="16.350000000000001" customHeight="1" x14ac:dyDescent="0.3">
      <c r="B60" s="63" t="s">
        <v>57</v>
      </c>
      <c r="C60" s="63" t="s">
        <v>57</v>
      </c>
      <c r="D60" s="10" t="s">
        <v>58</v>
      </c>
      <c r="E60" s="8" t="s">
        <v>34</v>
      </c>
    </row>
    <row r="61" spans="2:5" ht="16.350000000000001" customHeight="1" x14ac:dyDescent="0.3">
      <c r="B61" s="63" t="s">
        <v>57</v>
      </c>
      <c r="C61" s="63" t="s">
        <v>57</v>
      </c>
      <c r="D61" s="10" t="s">
        <v>58</v>
      </c>
      <c r="E61" s="8" t="s">
        <v>35</v>
      </c>
    </row>
    <row r="62" spans="2:5" ht="16.350000000000001" customHeight="1" x14ac:dyDescent="0.3">
      <c r="B62" s="63" t="s">
        <v>57</v>
      </c>
      <c r="C62" s="63" t="s">
        <v>57</v>
      </c>
      <c r="D62" s="10" t="s">
        <v>59</v>
      </c>
      <c r="E62" s="8" t="s">
        <v>33</v>
      </c>
    </row>
    <row r="63" spans="2:5" ht="16.350000000000001" customHeight="1" x14ac:dyDescent="0.3">
      <c r="B63" s="63" t="s">
        <v>57</v>
      </c>
      <c r="C63" s="63" t="s">
        <v>57</v>
      </c>
      <c r="D63" s="10" t="s">
        <v>59</v>
      </c>
      <c r="E63" s="8" t="s">
        <v>34</v>
      </c>
    </row>
    <row r="64" spans="2:5" ht="16.350000000000001" customHeight="1" x14ac:dyDescent="0.3">
      <c r="B64" s="63" t="s">
        <v>57</v>
      </c>
      <c r="C64" s="63" t="s">
        <v>57</v>
      </c>
      <c r="D64" s="10" t="s">
        <v>59</v>
      </c>
      <c r="E64" s="8" t="s">
        <v>35</v>
      </c>
    </row>
    <row r="65" spans="2:5" ht="16.350000000000001" customHeight="1" x14ac:dyDescent="0.3">
      <c r="B65" s="63" t="s">
        <v>57</v>
      </c>
      <c r="C65" s="63" t="s">
        <v>57</v>
      </c>
      <c r="D65" s="10" t="s">
        <v>60</v>
      </c>
      <c r="E65" s="8" t="s">
        <v>33</v>
      </c>
    </row>
    <row r="66" spans="2:5" ht="16.350000000000001" customHeight="1" x14ac:dyDescent="0.3">
      <c r="B66" s="63" t="s">
        <v>57</v>
      </c>
      <c r="C66" s="63" t="s">
        <v>57</v>
      </c>
      <c r="D66" s="10" t="s">
        <v>60</v>
      </c>
      <c r="E66" s="8" t="s">
        <v>34</v>
      </c>
    </row>
    <row r="67" spans="2:5" ht="16.350000000000001" customHeight="1" x14ac:dyDescent="0.3">
      <c r="B67" s="63" t="s">
        <v>57</v>
      </c>
      <c r="C67" s="63" t="s">
        <v>57</v>
      </c>
      <c r="D67" s="10" t="s">
        <v>60</v>
      </c>
      <c r="E67" s="8" t="s">
        <v>35</v>
      </c>
    </row>
    <row r="68" spans="2:5" ht="16.350000000000001" customHeight="1" x14ac:dyDescent="0.3">
      <c r="B68" s="63" t="s">
        <v>57</v>
      </c>
      <c r="C68" s="63" t="s">
        <v>57</v>
      </c>
      <c r="D68" s="10" t="s">
        <v>61</v>
      </c>
      <c r="E68" s="8" t="s">
        <v>34</v>
      </c>
    </row>
    <row r="69" spans="2:5" ht="16.350000000000001" customHeight="1" x14ac:dyDescent="0.3">
      <c r="B69" s="63" t="s">
        <v>57</v>
      </c>
      <c r="C69" s="63" t="s">
        <v>57</v>
      </c>
      <c r="D69" s="10" t="s">
        <v>61</v>
      </c>
      <c r="E69" s="8" t="s">
        <v>33</v>
      </c>
    </row>
    <row r="70" spans="2:5" ht="16.350000000000001" customHeight="1" x14ac:dyDescent="0.3">
      <c r="B70" s="63" t="s">
        <v>57</v>
      </c>
      <c r="C70" s="63" t="s">
        <v>57</v>
      </c>
      <c r="D70" s="10" t="s">
        <v>61</v>
      </c>
      <c r="E70" s="8" t="s">
        <v>35</v>
      </c>
    </row>
    <row r="71" spans="2:5" ht="16.350000000000001" customHeight="1" x14ac:dyDescent="0.3">
      <c r="B71" s="63" t="s">
        <v>62</v>
      </c>
      <c r="C71" s="63" t="s">
        <v>62</v>
      </c>
      <c r="D71" s="10" t="s">
        <v>63</v>
      </c>
      <c r="E71" s="8" t="s">
        <v>33</v>
      </c>
    </row>
    <row r="72" spans="2:5" ht="16.350000000000001" customHeight="1" x14ac:dyDescent="0.3">
      <c r="B72" s="63" t="s">
        <v>62</v>
      </c>
      <c r="C72" s="63" t="s">
        <v>62</v>
      </c>
      <c r="D72" s="10" t="s">
        <v>63</v>
      </c>
      <c r="E72" s="8" t="s">
        <v>34</v>
      </c>
    </row>
    <row r="73" spans="2:5" ht="16.350000000000001" customHeight="1" x14ac:dyDescent="0.3">
      <c r="B73" s="63" t="s">
        <v>62</v>
      </c>
      <c r="C73" s="63" t="s">
        <v>62</v>
      </c>
      <c r="D73" s="10" t="s">
        <v>63</v>
      </c>
      <c r="E73" s="8" t="s">
        <v>35</v>
      </c>
    </row>
    <row r="74" spans="2:5" ht="16.350000000000001" customHeight="1" x14ac:dyDescent="0.3">
      <c r="B74" s="64" t="s">
        <v>64</v>
      </c>
      <c r="C74" s="64" t="s">
        <v>64</v>
      </c>
      <c r="D74" s="13" t="s">
        <v>65</v>
      </c>
      <c r="E74" s="2" t="s">
        <v>29</v>
      </c>
    </row>
    <row r="75" spans="2:5" ht="16.350000000000001" customHeight="1" x14ac:dyDescent="0.3">
      <c r="B75" s="64" t="s">
        <v>64</v>
      </c>
      <c r="C75" s="64" t="s">
        <v>64</v>
      </c>
      <c r="D75" s="13" t="s">
        <v>65</v>
      </c>
      <c r="E75" s="2" t="s">
        <v>30</v>
      </c>
    </row>
    <row r="76" spans="2:5" ht="16.350000000000001" customHeight="1" x14ac:dyDescent="0.3">
      <c r="B76" s="64" t="s">
        <v>64</v>
      </c>
      <c r="C76" s="64" t="s">
        <v>64</v>
      </c>
      <c r="D76" s="13" t="s">
        <v>65</v>
      </c>
      <c r="E76" s="2" t="s">
        <v>31</v>
      </c>
    </row>
    <row r="77" spans="2:5" ht="16.350000000000001" customHeight="1" x14ac:dyDescent="0.3">
      <c r="B77" s="63" t="s">
        <v>64</v>
      </c>
      <c r="C77" s="63" t="s">
        <v>64</v>
      </c>
      <c r="D77" s="10" t="s">
        <v>66</v>
      </c>
      <c r="E77" s="8" t="s">
        <v>33</v>
      </c>
    </row>
    <row r="78" spans="2:5" ht="16.350000000000001" customHeight="1" x14ac:dyDescent="0.3">
      <c r="B78" s="63" t="s">
        <v>64</v>
      </c>
      <c r="C78" s="63" t="s">
        <v>64</v>
      </c>
      <c r="D78" s="10" t="s">
        <v>66</v>
      </c>
      <c r="E78" s="8" t="s">
        <v>34</v>
      </c>
    </row>
    <row r="79" spans="2:5" ht="16.350000000000001" customHeight="1" x14ac:dyDescent="0.3">
      <c r="B79" s="63" t="s">
        <v>64</v>
      </c>
      <c r="C79" s="63" t="s">
        <v>64</v>
      </c>
      <c r="D79" s="10" t="s">
        <v>66</v>
      </c>
      <c r="E79" s="8" t="s">
        <v>35</v>
      </c>
    </row>
    <row r="80" spans="2:5" ht="16.350000000000001" customHeight="1" x14ac:dyDescent="0.3">
      <c r="B80" s="63" t="s">
        <v>64</v>
      </c>
      <c r="C80" s="63" t="s">
        <v>64</v>
      </c>
      <c r="D80" s="10" t="s">
        <v>67</v>
      </c>
      <c r="E80" s="8" t="s">
        <v>33</v>
      </c>
    </row>
    <row r="81" spans="2:5" ht="16.350000000000001" customHeight="1" x14ac:dyDescent="0.3">
      <c r="B81" s="63" t="s">
        <v>64</v>
      </c>
      <c r="C81" s="63" t="s">
        <v>64</v>
      </c>
      <c r="D81" s="10" t="s">
        <v>67</v>
      </c>
      <c r="E81" s="8" t="s">
        <v>34</v>
      </c>
    </row>
    <row r="82" spans="2:5" ht="16.350000000000001" customHeight="1" x14ac:dyDescent="0.3">
      <c r="B82" s="63" t="s">
        <v>64</v>
      </c>
      <c r="C82" s="63" t="s">
        <v>64</v>
      </c>
      <c r="D82" s="10" t="s">
        <v>67</v>
      </c>
      <c r="E82" s="8" t="s">
        <v>35</v>
      </c>
    </row>
    <row r="83" spans="2:5" ht="16.350000000000001" customHeight="1" x14ac:dyDescent="0.3">
      <c r="B83" s="63" t="s">
        <v>64</v>
      </c>
      <c r="C83" s="63" t="s">
        <v>64</v>
      </c>
      <c r="D83" s="10" t="s">
        <v>68</v>
      </c>
      <c r="E83" s="8" t="s">
        <v>33</v>
      </c>
    </row>
    <row r="84" spans="2:5" ht="16.350000000000001" customHeight="1" x14ac:dyDescent="0.3">
      <c r="B84" s="63" t="s">
        <v>64</v>
      </c>
      <c r="C84" s="63" t="s">
        <v>64</v>
      </c>
      <c r="D84" s="10" t="s">
        <v>68</v>
      </c>
      <c r="E84" s="8" t="s">
        <v>34</v>
      </c>
    </row>
    <row r="85" spans="2:5" ht="16.350000000000001" customHeight="1" x14ac:dyDescent="0.3">
      <c r="B85" s="63" t="s">
        <v>64</v>
      </c>
      <c r="C85" s="63" t="s">
        <v>64</v>
      </c>
      <c r="D85" s="10" t="s">
        <v>68</v>
      </c>
      <c r="E85" s="8" t="s">
        <v>35</v>
      </c>
    </row>
    <row r="86" spans="2:5" ht="16.350000000000001" customHeight="1" x14ac:dyDescent="0.3">
      <c r="B86" s="63" t="s">
        <v>64</v>
      </c>
      <c r="C86" s="63" t="s">
        <v>64</v>
      </c>
      <c r="D86" s="10" t="s">
        <v>69</v>
      </c>
      <c r="E86" s="8" t="s">
        <v>33</v>
      </c>
    </row>
    <row r="87" spans="2:5" ht="16.350000000000001" customHeight="1" x14ac:dyDescent="0.3">
      <c r="B87" s="63" t="s">
        <v>64</v>
      </c>
      <c r="C87" s="63" t="s">
        <v>64</v>
      </c>
      <c r="D87" s="10" t="s">
        <v>69</v>
      </c>
      <c r="E87" s="8" t="s">
        <v>34</v>
      </c>
    </row>
    <row r="88" spans="2:5" ht="16.350000000000001" customHeight="1" x14ac:dyDescent="0.3">
      <c r="B88" s="63" t="s">
        <v>64</v>
      </c>
      <c r="C88" s="63" t="s">
        <v>64</v>
      </c>
      <c r="D88" s="10" t="s">
        <v>69</v>
      </c>
      <c r="E88" s="8" t="s">
        <v>35</v>
      </c>
    </row>
    <row r="89" spans="2:5" ht="16.350000000000001" customHeight="1" x14ac:dyDescent="0.3">
      <c r="B89" s="63" t="s">
        <v>64</v>
      </c>
      <c r="C89" s="63" t="s">
        <v>64</v>
      </c>
      <c r="D89" s="10" t="s">
        <v>70</v>
      </c>
      <c r="E89" s="8" t="s">
        <v>33</v>
      </c>
    </row>
    <row r="90" spans="2:5" ht="16.350000000000001" customHeight="1" x14ac:dyDescent="0.3">
      <c r="B90" s="63" t="s">
        <v>64</v>
      </c>
      <c r="C90" s="63" t="s">
        <v>64</v>
      </c>
      <c r="D90" s="10" t="s">
        <v>70</v>
      </c>
      <c r="E90" s="8" t="s">
        <v>34</v>
      </c>
    </row>
    <row r="91" spans="2:5" ht="16.350000000000001" customHeight="1" x14ac:dyDescent="0.3">
      <c r="B91" s="63" t="s">
        <v>64</v>
      </c>
      <c r="C91" s="63" t="s">
        <v>64</v>
      </c>
      <c r="D91" s="10" t="s">
        <v>70</v>
      </c>
      <c r="E91" s="8" t="s">
        <v>35</v>
      </c>
    </row>
    <row r="92" spans="2:5" ht="16.350000000000001" customHeight="1" x14ac:dyDescent="0.3">
      <c r="B92" s="63" t="s">
        <v>64</v>
      </c>
      <c r="C92" s="63" t="s">
        <v>64</v>
      </c>
      <c r="D92" s="10" t="s">
        <v>71</v>
      </c>
      <c r="E92" s="8" t="s">
        <v>33</v>
      </c>
    </row>
    <row r="93" spans="2:5" ht="16.350000000000001" customHeight="1" x14ac:dyDescent="0.3">
      <c r="B93" s="63" t="s">
        <v>64</v>
      </c>
      <c r="C93" s="63" t="s">
        <v>64</v>
      </c>
      <c r="D93" s="10" t="s">
        <v>71</v>
      </c>
      <c r="E93" s="8" t="s">
        <v>34</v>
      </c>
    </row>
    <row r="94" spans="2:5" ht="16.350000000000001" customHeight="1" x14ac:dyDescent="0.3">
      <c r="B94" s="63" t="s">
        <v>64</v>
      </c>
      <c r="C94" s="63" t="s">
        <v>64</v>
      </c>
      <c r="D94" s="10" t="s">
        <v>71</v>
      </c>
      <c r="E94" s="8" t="s">
        <v>35</v>
      </c>
    </row>
    <row r="95" spans="2:5" ht="16.350000000000001" customHeight="1" x14ac:dyDescent="0.3">
      <c r="B95" s="64" t="s">
        <v>72</v>
      </c>
      <c r="C95" s="64" t="s">
        <v>72</v>
      </c>
      <c r="D95" s="15" t="s">
        <v>73</v>
      </c>
      <c r="E95" s="2" t="s">
        <v>29</v>
      </c>
    </row>
    <row r="96" spans="2:5" ht="16.350000000000001" customHeight="1" x14ac:dyDescent="0.3">
      <c r="B96" s="64" t="s">
        <v>72</v>
      </c>
      <c r="C96" s="64" t="s">
        <v>72</v>
      </c>
      <c r="D96" s="15" t="s">
        <v>73</v>
      </c>
      <c r="E96" s="2" t="s">
        <v>30</v>
      </c>
    </row>
    <row r="97" spans="2:5" ht="16.350000000000001" customHeight="1" x14ac:dyDescent="0.3">
      <c r="B97" s="64" t="s">
        <v>72</v>
      </c>
      <c r="C97" s="64" t="s">
        <v>72</v>
      </c>
      <c r="D97" s="15" t="s">
        <v>73</v>
      </c>
      <c r="E97" s="2" t="s">
        <v>31</v>
      </c>
    </row>
    <row r="98" spans="2:5" ht="16.350000000000001" customHeight="1" x14ac:dyDescent="0.3">
      <c r="B98" s="63" t="s">
        <v>72</v>
      </c>
      <c r="C98" s="63" t="s">
        <v>72</v>
      </c>
      <c r="D98" s="10" t="s">
        <v>74</v>
      </c>
      <c r="E98" s="8" t="s">
        <v>33</v>
      </c>
    </row>
    <row r="99" spans="2:5" ht="16.350000000000001" customHeight="1" x14ac:dyDescent="0.3">
      <c r="B99" s="63" t="s">
        <v>72</v>
      </c>
      <c r="C99" s="63" t="s">
        <v>72</v>
      </c>
      <c r="D99" s="10" t="s">
        <v>74</v>
      </c>
      <c r="E99" s="8" t="s">
        <v>34</v>
      </c>
    </row>
    <row r="100" spans="2:5" ht="16.350000000000001" customHeight="1" x14ac:dyDescent="0.3">
      <c r="B100" s="63" t="s">
        <v>72</v>
      </c>
      <c r="C100" s="63" t="s">
        <v>72</v>
      </c>
      <c r="D100" s="10" t="s">
        <v>74</v>
      </c>
      <c r="E100" s="8" t="s">
        <v>35</v>
      </c>
    </row>
    <row r="101" spans="2:5" ht="16.350000000000001" customHeight="1" x14ac:dyDescent="0.3">
      <c r="B101" s="63" t="s">
        <v>72</v>
      </c>
      <c r="C101" s="63" t="s">
        <v>72</v>
      </c>
      <c r="D101" s="10" t="s">
        <v>75</v>
      </c>
      <c r="E101" s="8" t="s">
        <v>33</v>
      </c>
    </row>
    <row r="102" spans="2:5" ht="16.350000000000001" customHeight="1" x14ac:dyDescent="0.3">
      <c r="B102" s="63" t="s">
        <v>72</v>
      </c>
      <c r="C102" s="63" t="s">
        <v>72</v>
      </c>
      <c r="D102" s="10" t="s">
        <v>75</v>
      </c>
      <c r="E102" s="8" t="s">
        <v>34</v>
      </c>
    </row>
    <row r="103" spans="2:5" ht="16.350000000000001" customHeight="1" x14ac:dyDescent="0.3">
      <c r="B103" s="63" t="s">
        <v>72</v>
      </c>
      <c r="C103" s="63" t="s">
        <v>72</v>
      </c>
      <c r="D103" s="10" t="s">
        <v>75</v>
      </c>
      <c r="E103" s="8" t="s">
        <v>35</v>
      </c>
    </row>
    <row r="104" spans="2:5" ht="16.350000000000001" customHeight="1" x14ac:dyDescent="0.3">
      <c r="B104" s="63" t="s">
        <v>72</v>
      </c>
      <c r="C104" s="63" t="s">
        <v>72</v>
      </c>
      <c r="D104" s="10" t="s">
        <v>76</v>
      </c>
      <c r="E104" s="8" t="s">
        <v>33</v>
      </c>
    </row>
    <row r="105" spans="2:5" ht="16.350000000000001" customHeight="1" x14ac:dyDescent="0.3">
      <c r="B105" s="63" t="s">
        <v>72</v>
      </c>
      <c r="C105" s="63" t="s">
        <v>72</v>
      </c>
      <c r="D105" s="10" t="s">
        <v>76</v>
      </c>
      <c r="E105" s="8" t="s">
        <v>34</v>
      </c>
    </row>
    <row r="106" spans="2:5" ht="16.350000000000001" customHeight="1" x14ac:dyDescent="0.3">
      <c r="B106" s="63" t="s">
        <v>72</v>
      </c>
      <c r="C106" s="63" t="s">
        <v>72</v>
      </c>
      <c r="D106" s="10" t="s">
        <v>76</v>
      </c>
      <c r="E106" s="8" t="s">
        <v>35</v>
      </c>
    </row>
    <row r="107" spans="2:5" ht="16.350000000000001" customHeight="1" x14ac:dyDescent="0.3">
      <c r="B107" s="63" t="s">
        <v>72</v>
      </c>
      <c r="C107" s="63" t="s">
        <v>72</v>
      </c>
      <c r="D107" s="10" t="s">
        <v>77</v>
      </c>
      <c r="E107" s="8" t="s">
        <v>33</v>
      </c>
    </row>
    <row r="108" spans="2:5" ht="16.350000000000001" customHeight="1" x14ac:dyDescent="0.3">
      <c r="B108" s="63" t="s">
        <v>72</v>
      </c>
      <c r="C108" s="63" t="s">
        <v>72</v>
      </c>
      <c r="D108" s="10" t="s">
        <v>77</v>
      </c>
      <c r="E108" s="8" t="s">
        <v>34</v>
      </c>
    </row>
    <row r="109" spans="2:5" ht="16.350000000000001" customHeight="1" x14ac:dyDescent="0.3">
      <c r="B109" s="63" t="s">
        <v>72</v>
      </c>
      <c r="C109" s="63" t="s">
        <v>72</v>
      </c>
      <c r="D109" s="10" t="s">
        <v>77</v>
      </c>
      <c r="E109" s="8" t="s">
        <v>35</v>
      </c>
    </row>
    <row r="110" spans="2:5" ht="16.350000000000001" customHeight="1" x14ac:dyDescent="0.3">
      <c r="B110" s="63" t="s">
        <v>72</v>
      </c>
      <c r="C110" s="63" t="s">
        <v>72</v>
      </c>
      <c r="D110" s="10" t="s">
        <v>78</v>
      </c>
      <c r="E110" s="8" t="s">
        <v>33</v>
      </c>
    </row>
    <row r="111" spans="2:5" ht="15.6" customHeight="1" x14ac:dyDescent="0.3">
      <c r="B111" s="63" t="s">
        <v>72</v>
      </c>
      <c r="C111" s="63" t="s">
        <v>72</v>
      </c>
      <c r="D111" s="10" t="s">
        <v>78</v>
      </c>
      <c r="E111" s="8" t="s">
        <v>34</v>
      </c>
    </row>
    <row r="112" spans="2:5" ht="15.6" customHeight="1" x14ac:dyDescent="0.3">
      <c r="B112" s="63" t="s">
        <v>72</v>
      </c>
      <c r="C112" s="63" t="s">
        <v>72</v>
      </c>
      <c r="D112" s="10" t="s">
        <v>78</v>
      </c>
      <c r="E112" s="8" t="s">
        <v>35</v>
      </c>
    </row>
    <row r="113" spans="2:5" ht="16.350000000000001" customHeight="1" x14ac:dyDescent="0.3">
      <c r="B113" s="63" t="s">
        <v>72</v>
      </c>
      <c r="C113" s="63" t="s">
        <v>72</v>
      </c>
      <c r="D113" s="10" t="s">
        <v>79</v>
      </c>
      <c r="E113" s="8" t="s">
        <v>33</v>
      </c>
    </row>
    <row r="114" spans="2:5" ht="16.350000000000001" customHeight="1" x14ac:dyDescent="0.3">
      <c r="B114" s="63" t="s">
        <v>72</v>
      </c>
      <c r="C114" s="63" t="s">
        <v>72</v>
      </c>
      <c r="D114" s="10" t="s">
        <v>79</v>
      </c>
      <c r="E114" s="8" t="s">
        <v>34</v>
      </c>
    </row>
    <row r="115" spans="2:5" ht="16.350000000000001" customHeight="1" x14ac:dyDescent="0.3">
      <c r="B115" s="63" t="s">
        <v>72</v>
      </c>
      <c r="C115" s="63" t="s">
        <v>72</v>
      </c>
      <c r="D115" s="10" t="s">
        <v>79</v>
      </c>
      <c r="E115" s="8" t="s">
        <v>35</v>
      </c>
    </row>
    <row r="116" spans="2:5" ht="16.350000000000001" customHeight="1" x14ac:dyDescent="0.3">
      <c r="B116" s="64" t="s">
        <v>80</v>
      </c>
      <c r="C116" s="64" t="s">
        <v>80</v>
      </c>
      <c r="D116" s="13" t="s">
        <v>81</v>
      </c>
      <c r="E116" s="2" t="s">
        <v>29</v>
      </c>
    </row>
    <row r="117" spans="2:5" ht="16.350000000000001" customHeight="1" x14ac:dyDescent="0.3">
      <c r="B117" s="64" t="s">
        <v>80</v>
      </c>
      <c r="C117" s="64" t="s">
        <v>80</v>
      </c>
      <c r="D117" s="13" t="s">
        <v>81</v>
      </c>
      <c r="E117" s="2" t="s">
        <v>30</v>
      </c>
    </row>
    <row r="118" spans="2:5" ht="16.350000000000001" customHeight="1" x14ac:dyDescent="0.3">
      <c r="B118" s="63" t="s">
        <v>80</v>
      </c>
      <c r="C118" s="63" t="s">
        <v>80</v>
      </c>
      <c r="D118" s="10" t="s">
        <v>82</v>
      </c>
      <c r="E118" s="8" t="s">
        <v>33</v>
      </c>
    </row>
    <row r="119" spans="2:5" ht="16.350000000000001" customHeight="1" x14ac:dyDescent="0.3">
      <c r="B119" s="63" t="s">
        <v>80</v>
      </c>
      <c r="C119" s="63" t="s">
        <v>80</v>
      </c>
      <c r="D119" s="10" t="s">
        <v>82</v>
      </c>
      <c r="E119" s="8" t="s">
        <v>34</v>
      </c>
    </row>
    <row r="120" spans="2:5" ht="16.350000000000001" customHeight="1" x14ac:dyDescent="0.3">
      <c r="B120" s="64" t="s">
        <v>83</v>
      </c>
      <c r="C120" s="64" t="s">
        <v>83</v>
      </c>
      <c r="D120" s="13" t="s">
        <v>84</v>
      </c>
      <c r="E120" s="2" t="s">
        <v>29</v>
      </c>
    </row>
    <row r="121" spans="2:5" ht="16.350000000000001" customHeight="1" x14ac:dyDescent="0.3">
      <c r="B121" s="64" t="s">
        <v>83</v>
      </c>
      <c r="C121" s="64" t="s">
        <v>83</v>
      </c>
      <c r="D121" s="13" t="s">
        <v>84</v>
      </c>
      <c r="E121" s="2" t="s">
        <v>30</v>
      </c>
    </row>
    <row r="122" spans="2:5" ht="16.350000000000001" customHeight="1" x14ac:dyDescent="0.3">
      <c r="B122" s="64" t="s">
        <v>83</v>
      </c>
      <c r="C122" s="64" t="s">
        <v>83</v>
      </c>
      <c r="D122" s="13" t="s">
        <v>84</v>
      </c>
      <c r="E122" s="2" t="s">
        <v>31</v>
      </c>
    </row>
    <row r="123" spans="2:5" ht="16.350000000000001" customHeight="1" x14ac:dyDescent="0.3">
      <c r="B123" s="63" t="s">
        <v>85</v>
      </c>
      <c r="C123" s="63" t="s">
        <v>85</v>
      </c>
      <c r="D123" s="10" t="s">
        <v>86</v>
      </c>
      <c r="E123" s="8" t="s">
        <v>33</v>
      </c>
    </row>
    <row r="124" spans="2:5" ht="16.350000000000001" customHeight="1" x14ac:dyDescent="0.3">
      <c r="B124" s="63" t="s">
        <v>85</v>
      </c>
      <c r="C124" s="63" t="s">
        <v>85</v>
      </c>
      <c r="D124" s="10" t="s">
        <v>87</v>
      </c>
      <c r="E124" s="8" t="s">
        <v>34</v>
      </c>
    </row>
    <row r="125" spans="2:5" ht="16.350000000000001" customHeight="1" x14ac:dyDescent="0.3">
      <c r="B125" s="63" t="s">
        <v>85</v>
      </c>
      <c r="C125" s="63" t="s">
        <v>85</v>
      </c>
      <c r="D125" s="10" t="s">
        <v>87</v>
      </c>
      <c r="E125" s="8" t="s">
        <v>35</v>
      </c>
    </row>
    <row r="126" spans="2:5" ht="16.350000000000001" customHeight="1" x14ac:dyDescent="0.3">
      <c r="B126" s="63" t="s">
        <v>88</v>
      </c>
      <c r="C126" s="63" t="s">
        <v>88</v>
      </c>
      <c r="D126" s="10" t="s">
        <v>89</v>
      </c>
      <c r="E126" s="8" t="s">
        <v>33</v>
      </c>
    </row>
    <row r="127" spans="2:5" ht="16.350000000000001" customHeight="1" x14ac:dyDescent="0.3">
      <c r="B127" s="63" t="s">
        <v>88</v>
      </c>
      <c r="C127" s="63" t="s">
        <v>88</v>
      </c>
      <c r="D127" s="10" t="s">
        <v>89</v>
      </c>
      <c r="E127" s="8" t="s">
        <v>34</v>
      </c>
    </row>
    <row r="128" spans="2:5" ht="16.350000000000001" customHeight="1" x14ac:dyDescent="0.3">
      <c r="B128" s="63" t="s">
        <v>90</v>
      </c>
      <c r="C128" s="63" t="s">
        <v>90</v>
      </c>
      <c r="D128" s="10" t="s">
        <v>91</v>
      </c>
      <c r="E128" s="8" t="s">
        <v>33</v>
      </c>
    </row>
    <row r="129" spans="2:5" ht="16.350000000000001" customHeight="1" x14ac:dyDescent="0.3">
      <c r="B129" s="63" t="s">
        <v>90</v>
      </c>
      <c r="C129" s="63" t="s">
        <v>90</v>
      </c>
      <c r="D129" s="10" t="s">
        <v>91</v>
      </c>
      <c r="E129" s="8" t="s">
        <v>34</v>
      </c>
    </row>
    <row r="130" spans="2:5" ht="16.350000000000001" customHeight="1" x14ac:dyDescent="0.3">
      <c r="B130" s="63" t="s">
        <v>90</v>
      </c>
      <c r="C130" s="63" t="s">
        <v>90</v>
      </c>
      <c r="D130" s="10" t="s">
        <v>91</v>
      </c>
      <c r="E130" s="8" t="s">
        <v>35</v>
      </c>
    </row>
    <row r="131" spans="2:5" ht="16.350000000000001" customHeight="1" x14ac:dyDescent="0.3">
      <c r="B131" s="63" t="s">
        <v>92</v>
      </c>
      <c r="C131" s="63" t="s">
        <v>92</v>
      </c>
      <c r="D131" s="10" t="s">
        <v>93</v>
      </c>
      <c r="E131" s="8" t="s">
        <v>33</v>
      </c>
    </row>
    <row r="132" spans="2:5" ht="16.350000000000001" customHeight="1" x14ac:dyDescent="0.3">
      <c r="B132" s="63" t="s">
        <v>92</v>
      </c>
      <c r="C132" s="63" t="s">
        <v>92</v>
      </c>
      <c r="D132" s="10" t="s">
        <v>93</v>
      </c>
      <c r="E132" s="8" t="s">
        <v>34</v>
      </c>
    </row>
    <row r="133" spans="2:5" ht="16.350000000000001" customHeight="1" x14ac:dyDescent="0.3">
      <c r="B133" s="63" t="s">
        <v>92</v>
      </c>
      <c r="C133" s="63" t="s">
        <v>92</v>
      </c>
      <c r="D133" s="10" t="s">
        <v>93</v>
      </c>
      <c r="E133" s="8" t="s">
        <v>35</v>
      </c>
    </row>
    <row r="134" spans="2:5" ht="16.350000000000001" customHeight="1" thickBot="1" x14ac:dyDescent="0.35">
      <c r="B134" s="65" t="s">
        <v>94</v>
      </c>
      <c r="C134" s="65" t="s">
        <v>94</v>
      </c>
      <c r="D134" s="66" t="s">
        <v>95</v>
      </c>
      <c r="E134" s="67" t="s">
        <v>96</v>
      </c>
    </row>
    <row r="135" spans="2:5" ht="16.350000000000001" customHeight="1" x14ac:dyDescent="0.3">
      <c r="B135" s="29" t="s">
        <v>99</v>
      </c>
      <c r="C135" s="29" t="s">
        <v>99</v>
      </c>
      <c r="D135" s="1" t="s">
        <v>100</v>
      </c>
      <c r="E135" s="17" t="s">
        <v>96</v>
      </c>
    </row>
    <row r="136" spans="2:5" ht="16.350000000000001" customHeight="1" x14ac:dyDescent="0.3">
      <c r="B136" s="63" t="s">
        <v>101</v>
      </c>
      <c r="C136" s="63" t="s">
        <v>101</v>
      </c>
      <c r="D136" s="10" t="s">
        <v>102</v>
      </c>
      <c r="E136" s="8" t="s">
        <v>33</v>
      </c>
    </row>
    <row r="137" spans="2:5" ht="16.350000000000001" customHeight="1" x14ac:dyDescent="0.3">
      <c r="B137" s="63" t="s">
        <v>103</v>
      </c>
      <c r="C137" s="63" t="s">
        <v>103</v>
      </c>
      <c r="D137" s="10" t="s">
        <v>104</v>
      </c>
      <c r="E137" s="8" t="s">
        <v>33</v>
      </c>
    </row>
    <row r="138" spans="2:5" ht="16.350000000000001" customHeight="1" x14ac:dyDescent="0.3">
      <c r="B138" s="63" t="s">
        <v>105</v>
      </c>
      <c r="C138" s="63" t="s">
        <v>105</v>
      </c>
      <c r="D138" s="10" t="s">
        <v>106</v>
      </c>
      <c r="E138" s="8" t="s">
        <v>33</v>
      </c>
    </row>
    <row r="139" spans="2:5" ht="16.350000000000001" customHeight="1" x14ac:dyDescent="0.3">
      <c r="B139" s="63" t="s">
        <v>107</v>
      </c>
      <c r="C139" s="63" t="s">
        <v>107</v>
      </c>
      <c r="D139" s="10" t="s">
        <v>108</v>
      </c>
      <c r="E139" s="8" t="s">
        <v>33</v>
      </c>
    </row>
    <row r="140" spans="2:5" ht="16.350000000000001" customHeight="1" x14ac:dyDescent="0.3">
      <c r="B140" s="64" t="s">
        <v>109</v>
      </c>
      <c r="C140" s="64" t="s">
        <v>109</v>
      </c>
      <c r="D140" s="1" t="s">
        <v>110</v>
      </c>
      <c r="E140" s="2" t="s">
        <v>29</v>
      </c>
    </row>
    <row r="141" spans="2:5" ht="16.350000000000001" customHeight="1" x14ac:dyDescent="0.3">
      <c r="B141" s="64" t="s">
        <v>109</v>
      </c>
      <c r="C141" s="64" t="s">
        <v>109</v>
      </c>
      <c r="D141" s="1" t="s">
        <v>110</v>
      </c>
      <c r="E141" s="2" t="s">
        <v>30</v>
      </c>
    </row>
    <row r="142" spans="2:5" ht="16.350000000000001" customHeight="1" x14ac:dyDescent="0.3">
      <c r="B142" s="64" t="s">
        <v>109</v>
      </c>
      <c r="C142" s="64" t="s">
        <v>109</v>
      </c>
      <c r="D142" s="1" t="s">
        <v>110</v>
      </c>
      <c r="E142" s="2" t="s">
        <v>31</v>
      </c>
    </row>
    <row r="143" spans="2:5" ht="16.350000000000001" customHeight="1" x14ac:dyDescent="0.3">
      <c r="B143" s="63" t="s">
        <v>111</v>
      </c>
      <c r="C143" s="63" t="s">
        <v>111</v>
      </c>
      <c r="D143" s="10" t="s">
        <v>112</v>
      </c>
      <c r="E143" s="8" t="s">
        <v>33</v>
      </c>
    </row>
    <row r="144" spans="2:5" ht="16.350000000000001" customHeight="1" x14ac:dyDescent="0.3">
      <c r="B144" s="63" t="s">
        <v>113</v>
      </c>
      <c r="C144" s="63" t="s">
        <v>113</v>
      </c>
      <c r="D144" s="10" t="s">
        <v>114</v>
      </c>
      <c r="E144" s="8" t="s">
        <v>35</v>
      </c>
    </row>
    <row r="145" spans="2:5" ht="16.350000000000001" customHeight="1" x14ac:dyDescent="0.3">
      <c r="B145" s="63" t="s">
        <v>115</v>
      </c>
      <c r="C145" s="63" t="s">
        <v>115</v>
      </c>
      <c r="D145" s="10" t="s">
        <v>116</v>
      </c>
      <c r="E145" s="8" t="s">
        <v>35</v>
      </c>
    </row>
    <row r="146" spans="2:5" ht="16.350000000000001" customHeight="1" x14ac:dyDescent="0.3">
      <c r="B146" s="63" t="s">
        <v>117</v>
      </c>
      <c r="C146" s="63" t="s">
        <v>117</v>
      </c>
      <c r="D146" s="10" t="s">
        <v>118</v>
      </c>
      <c r="E146" s="8" t="s">
        <v>35</v>
      </c>
    </row>
    <row r="147" spans="2:5" ht="16.350000000000001" customHeight="1" x14ac:dyDescent="0.3">
      <c r="B147" s="63" t="s">
        <v>119</v>
      </c>
      <c r="C147" s="63" t="s">
        <v>119</v>
      </c>
      <c r="D147" s="10" t="s">
        <v>120</v>
      </c>
      <c r="E147" s="8" t="s">
        <v>33</v>
      </c>
    </row>
    <row r="148" spans="2:5" ht="16.350000000000001" customHeight="1" x14ac:dyDescent="0.3">
      <c r="B148" s="63" t="s">
        <v>119</v>
      </c>
      <c r="C148" s="63" t="s">
        <v>119</v>
      </c>
      <c r="D148" s="10" t="s">
        <v>120</v>
      </c>
      <c r="E148" s="8" t="s">
        <v>34</v>
      </c>
    </row>
    <row r="149" spans="2:5" ht="16.350000000000001" customHeight="1" x14ac:dyDescent="0.3">
      <c r="B149" s="24" t="s">
        <v>121</v>
      </c>
      <c r="C149" s="24" t="s">
        <v>121</v>
      </c>
      <c r="D149" s="10" t="s">
        <v>122</v>
      </c>
      <c r="E149" s="8" t="s">
        <v>33</v>
      </c>
    </row>
    <row r="150" spans="2:5" ht="16.350000000000001" customHeight="1" x14ac:dyDescent="0.3">
      <c r="B150" s="24" t="s">
        <v>123</v>
      </c>
      <c r="C150" s="24" t="s">
        <v>123</v>
      </c>
      <c r="D150" s="10" t="s">
        <v>124</v>
      </c>
      <c r="E150" s="8" t="s">
        <v>33</v>
      </c>
    </row>
    <row r="151" spans="2:5" ht="16.350000000000001" customHeight="1" x14ac:dyDescent="0.3">
      <c r="B151" s="24" t="s">
        <v>125</v>
      </c>
      <c r="C151" s="24" t="s">
        <v>125</v>
      </c>
      <c r="D151" s="10" t="s">
        <v>126</v>
      </c>
      <c r="E151" s="8" t="s">
        <v>33</v>
      </c>
    </row>
    <row r="152" spans="2:5" ht="16.350000000000001" customHeight="1" x14ac:dyDescent="0.3">
      <c r="B152" s="24" t="s">
        <v>125</v>
      </c>
      <c r="C152" s="24" t="s">
        <v>125</v>
      </c>
      <c r="D152" s="10" t="s">
        <v>126</v>
      </c>
      <c r="E152" s="8" t="s">
        <v>34</v>
      </c>
    </row>
    <row r="153" spans="2:5" ht="16.350000000000001" customHeight="1" x14ac:dyDescent="0.3">
      <c r="B153" s="68" t="s">
        <v>127</v>
      </c>
      <c r="C153" s="68" t="s">
        <v>127</v>
      </c>
      <c r="D153" s="69" t="s">
        <v>128</v>
      </c>
      <c r="E153" s="16" t="s">
        <v>129</v>
      </c>
    </row>
    <row r="154" spans="2:5" ht="16.350000000000001" customHeight="1" x14ac:dyDescent="0.3">
      <c r="B154" s="24" t="s">
        <v>127</v>
      </c>
      <c r="C154" s="24" t="s">
        <v>127</v>
      </c>
      <c r="D154" s="10" t="s">
        <v>128</v>
      </c>
      <c r="E154" s="25" t="s">
        <v>171</v>
      </c>
    </row>
    <row r="155" spans="2:5" ht="16.350000000000001" customHeight="1" x14ac:dyDescent="0.3">
      <c r="B155" s="24" t="s">
        <v>127</v>
      </c>
      <c r="C155" s="24" t="s">
        <v>127</v>
      </c>
      <c r="D155" s="10" t="s">
        <v>128</v>
      </c>
      <c r="E155" s="25" t="s">
        <v>172</v>
      </c>
    </row>
    <row r="156" spans="2:5" ht="16.350000000000001" customHeight="1" x14ac:dyDescent="0.3">
      <c r="B156" s="24" t="s">
        <v>127</v>
      </c>
      <c r="C156" s="24" t="s">
        <v>127</v>
      </c>
      <c r="D156" s="10" t="s">
        <v>128</v>
      </c>
      <c r="E156" s="25" t="s">
        <v>173</v>
      </c>
    </row>
    <row r="157" spans="2:5" ht="16.350000000000001" customHeight="1" x14ac:dyDescent="0.3">
      <c r="B157" s="24" t="s">
        <v>127</v>
      </c>
      <c r="C157" s="24" t="s">
        <v>127</v>
      </c>
      <c r="D157" s="10" t="s">
        <v>128</v>
      </c>
      <c r="E157" s="25" t="s">
        <v>174</v>
      </c>
    </row>
    <row r="158" spans="2:5" ht="16.350000000000001" customHeight="1" x14ac:dyDescent="0.3">
      <c r="B158" s="24" t="s">
        <v>127</v>
      </c>
      <c r="C158" s="24" t="s">
        <v>127</v>
      </c>
      <c r="D158" s="10" t="s">
        <v>128</v>
      </c>
      <c r="E158" s="25" t="s">
        <v>175</v>
      </c>
    </row>
    <row r="159" spans="2:5" ht="16.350000000000001" customHeight="1" x14ac:dyDescent="0.3">
      <c r="B159" s="24" t="s">
        <v>127</v>
      </c>
      <c r="C159" s="24" t="s">
        <v>127</v>
      </c>
      <c r="D159" s="10" t="s">
        <v>128</v>
      </c>
      <c r="E159" s="25" t="s">
        <v>176</v>
      </c>
    </row>
    <row r="160" spans="2:5" ht="16.350000000000001" customHeight="1" x14ac:dyDescent="0.3">
      <c r="B160" s="24" t="s">
        <v>127</v>
      </c>
      <c r="C160" s="24" t="s">
        <v>127</v>
      </c>
      <c r="D160" s="10" t="s">
        <v>128</v>
      </c>
      <c r="E160" s="25" t="s">
        <v>177</v>
      </c>
    </row>
    <row r="161" spans="2:5" ht="16.350000000000001" customHeight="1" x14ac:dyDescent="0.3">
      <c r="B161" s="24" t="s">
        <v>127</v>
      </c>
      <c r="C161" s="24" t="s">
        <v>127</v>
      </c>
      <c r="D161" s="10" t="s">
        <v>128</v>
      </c>
      <c r="E161" s="25" t="s">
        <v>178</v>
      </c>
    </row>
    <row r="162" spans="2:5" ht="16.350000000000001" customHeight="1" x14ac:dyDescent="0.3">
      <c r="B162" s="24" t="s">
        <v>127</v>
      </c>
      <c r="C162" s="24" t="s">
        <v>127</v>
      </c>
      <c r="D162" s="10" t="s">
        <v>128</v>
      </c>
      <c r="E162" s="25" t="s">
        <v>179</v>
      </c>
    </row>
    <row r="163" spans="2:5" ht="16.350000000000001" customHeight="1" x14ac:dyDescent="0.3">
      <c r="B163" s="24" t="s">
        <v>127</v>
      </c>
      <c r="C163" s="24" t="s">
        <v>127</v>
      </c>
      <c r="D163" s="10" t="s">
        <v>128</v>
      </c>
      <c r="E163" s="25" t="s">
        <v>180</v>
      </c>
    </row>
    <row r="164" spans="2:5" ht="16.350000000000001" customHeight="1" x14ac:dyDescent="0.3">
      <c r="B164" s="24" t="s">
        <v>127</v>
      </c>
      <c r="C164" s="24" t="s">
        <v>127</v>
      </c>
      <c r="D164" s="10" t="s">
        <v>128</v>
      </c>
      <c r="E164" s="25" t="s">
        <v>181</v>
      </c>
    </row>
    <row r="165" spans="2:5" ht="16.350000000000001" customHeight="1" x14ac:dyDescent="0.3">
      <c r="B165" s="24" t="s">
        <v>131</v>
      </c>
      <c r="C165" s="24" t="s">
        <v>131</v>
      </c>
      <c r="D165" s="10" t="s">
        <v>65</v>
      </c>
      <c r="E165" s="16" t="s">
        <v>129</v>
      </c>
    </row>
    <row r="166" spans="2:5" ht="16.350000000000001" customHeight="1" x14ac:dyDescent="0.3">
      <c r="B166" s="24" t="s">
        <v>131</v>
      </c>
      <c r="C166" s="24" t="s">
        <v>131</v>
      </c>
      <c r="D166" s="10" t="s">
        <v>65</v>
      </c>
      <c r="E166" s="8" t="s">
        <v>33</v>
      </c>
    </row>
    <row r="167" spans="2:5" ht="16.350000000000001" customHeight="1" x14ac:dyDescent="0.3">
      <c r="B167" s="24" t="s">
        <v>131</v>
      </c>
      <c r="C167" s="24" t="s">
        <v>131</v>
      </c>
      <c r="D167" s="10" t="s">
        <v>65</v>
      </c>
      <c r="E167" s="8" t="s">
        <v>34</v>
      </c>
    </row>
    <row r="168" spans="2:5" ht="16.350000000000001" customHeight="1" x14ac:dyDescent="0.3">
      <c r="B168" s="24" t="s">
        <v>131</v>
      </c>
      <c r="C168" s="24" t="s">
        <v>131</v>
      </c>
      <c r="D168" s="10" t="s">
        <v>65</v>
      </c>
      <c r="E168" s="8" t="s">
        <v>35</v>
      </c>
    </row>
    <row r="169" spans="2:5" ht="16.350000000000001" customHeight="1" x14ac:dyDescent="0.3">
      <c r="B169" s="15" t="s">
        <v>132</v>
      </c>
      <c r="C169" s="15" t="s">
        <v>132</v>
      </c>
      <c r="D169" s="1" t="s">
        <v>133</v>
      </c>
      <c r="E169" s="2" t="s">
        <v>29</v>
      </c>
    </row>
    <row r="170" spans="2:5" ht="16.350000000000001" customHeight="1" x14ac:dyDescent="0.3">
      <c r="B170" s="15" t="s">
        <v>132</v>
      </c>
      <c r="C170" s="15" t="s">
        <v>132</v>
      </c>
      <c r="D170" s="1" t="s">
        <v>133</v>
      </c>
      <c r="E170" s="2" t="s">
        <v>30</v>
      </c>
    </row>
    <row r="171" spans="2:5" ht="19.2" x14ac:dyDescent="0.3">
      <c r="B171" s="15" t="s">
        <v>132</v>
      </c>
      <c r="C171" s="15" t="s">
        <v>132</v>
      </c>
      <c r="D171" s="1" t="s">
        <v>133</v>
      </c>
      <c r="E171" s="2" t="s">
        <v>31</v>
      </c>
    </row>
    <row r="172" spans="2:5" ht="16.350000000000001" customHeight="1" x14ac:dyDescent="0.3">
      <c r="B172" s="24" t="s">
        <v>134</v>
      </c>
      <c r="C172" s="24" t="s">
        <v>134</v>
      </c>
      <c r="D172" s="10" t="s">
        <v>135</v>
      </c>
      <c r="E172" s="8" t="s">
        <v>33</v>
      </c>
    </row>
    <row r="173" spans="2:5" ht="16.350000000000001" customHeight="1" x14ac:dyDescent="0.3">
      <c r="B173" s="24" t="s">
        <v>134</v>
      </c>
      <c r="C173" s="24" t="s">
        <v>134</v>
      </c>
      <c r="D173" s="10" t="s">
        <v>135</v>
      </c>
      <c r="E173" s="8" t="s">
        <v>34</v>
      </c>
    </row>
    <row r="174" spans="2:5" ht="16.350000000000001" customHeight="1" x14ac:dyDescent="0.3">
      <c r="B174" s="24" t="s">
        <v>136</v>
      </c>
      <c r="C174" s="24" t="s">
        <v>136</v>
      </c>
      <c r="D174" s="10" t="s">
        <v>137</v>
      </c>
      <c r="E174" s="8" t="s">
        <v>33</v>
      </c>
    </row>
    <row r="175" spans="2:5" ht="16.350000000000001" customHeight="1" x14ac:dyDescent="0.3">
      <c r="B175" s="24" t="s">
        <v>136</v>
      </c>
      <c r="C175" s="24" t="s">
        <v>136</v>
      </c>
      <c r="D175" s="10" t="s">
        <v>137</v>
      </c>
      <c r="E175" s="8" t="s">
        <v>34</v>
      </c>
    </row>
    <row r="176" spans="2:5" ht="16.350000000000001" customHeight="1" x14ac:dyDescent="0.3">
      <c r="B176" s="24" t="s">
        <v>138</v>
      </c>
      <c r="C176" s="24" t="s">
        <v>138</v>
      </c>
      <c r="D176" s="70" t="s">
        <v>139</v>
      </c>
      <c r="E176" s="16" t="s">
        <v>129</v>
      </c>
    </row>
    <row r="177" spans="2:5" ht="16.350000000000001" customHeight="1" x14ac:dyDescent="0.3">
      <c r="B177" s="24" t="s">
        <v>138</v>
      </c>
      <c r="C177" s="24" t="s">
        <v>138</v>
      </c>
      <c r="D177" s="10" t="s">
        <v>139</v>
      </c>
      <c r="E177" s="8" t="s">
        <v>33</v>
      </c>
    </row>
    <row r="178" spans="2:5" ht="16.350000000000001" customHeight="1" x14ac:dyDescent="0.3">
      <c r="B178" s="24" t="s">
        <v>138</v>
      </c>
      <c r="C178" s="24" t="s">
        <v>138</v>
      </c>
      <c r="D178" s="10" t="s">
        <v>139</v>
      </c>
      <c r="E178" s="25" t="s">
        <v>177</v>
      </c>
    </row>
    <row r="179" spans="2:5" ht="16.350000000000001" customHeight="1" x14ac:dyDescent="0.3">
      <c r="B179" s="24" t="s">
        <v>138</v>
      </c>
      <c r="C179" s="24" t="s">
        <v>138</v>
      </c>
      <c r="D179" s="10" t="s">
        <v>139</v>
      </c>
      <c r="E179" s="25" t="s">
        <v>178</v>
      </c>
    </row>
    <row r="180" spans="2:5" ht="16.350000000000001" customHeight="1" x14ac:dyDescent="0.3">
      <c r="B180" s="24" t="s">
        <v>138</v>
      </c>
      <c r="C180" s="24" t="s">
        <v>138</v>
      </c>
      <c r="D180" s="10" t="s">
        <v>139</v>
      </c>
      <c r="E180" s="25" t="s">
        <v>181</v>
      </c>
    </row>
    <row r="181" spans="2:5" ht="16.350000000000001" customHeight="1" x14ac:dyDescent="0.3">
      <c r="B181" s="24" t="s">
        <v>140</v>
      </c>
      <c r="C181" s="24" t="s">
        <v>140</v>
      </c>
      <c r="D181" s="70" t="s">
        <v>460</v>
      </c>
      <c r="E181" s="16" t="s">
        <v>129</v>
      </c>
    </row>
    <row r="182" spans="2:5" ht="16.350000000000001" customHeight="1" x14ac:dyDescent="0.3">
      <c r="B182" s="24" t="s">
        <v>140</v>
      </c>
      <c r="C182" s="24" t="s">
        <v>140</v>
      </c>
      <c r="D182" s="10" t="s">
        <v>141</v>
      </c>
      <c r="E182" s="8" t="s">
        <v>33</v>
      </c>
    </row>
    <row r="183" spans="2:5" ht="16.350000000000001" customHeight="1" x14ac:dyDescent="0.3">
      <c r="B183" s="24" t="s">
        <v>140</v>
      </c>
      <c r="C183" s="24" t="s">
        <v>140</v>
      </c>
      <c r="D183" s="10" t="s">
        <v>141</v>
      </c>
      <c r="E183" s="25" t="s">
        <v>181</v>
      </c>
    </row>
    <row r="184" spans="2:5" ht="16.350000000000001" customHeight="1" x14ac:dyDescent="0.3">
      <c r="B184" s="24" t="s">
        <v>140</v>
      </c>
      <c r="C184" s="24" t="s">
        <v>140</v>
      </c>
      <c r="D184" s="10" t="s">
        <v>141</v>
      </c>
      <c r="E184" s="25" t="s">
        <v>172</v>
      </c>
    </row>
    <row r="185" spans="2:5" ht="16.350000000000001" customHeight="1" x14ac:dyDescent="0.3">
      <c r="B185" s="24" t="s">
        <v>142</v>
      </c>
      <c r="C185" s="24" t="s">
        <v>142</v>
      </c>
      <c r="D185" s="10" t="s">
        <v>143</v>
      </c>
      <c r="E185" s="8" t="s">
        <v>33</v>
      </c>
    </row>
    <row r="186" spans="2:5" ht="16.350000000000001" customHeight="1" x14ac:dyDescent="0.3">
      <c r="B186" s="24" t="s">
        <v>144</v>
      </c>
      <c r="C186" s="24" t="s">
        <v>144</v>
      </c>
      <c r="D186" s="10" t="s">
        <v>145</v>
      </c>
      <c r="E186" s="8" t="s">
        <v>33</v>
      </c>
    </row>
    <row r="187" spans="2:5" ht="16.350000000000001" customHeight="1" x14ac:dyDescent="0.3">
      <c r="B187" s="24" t="s">
        <v>146</v>
      </c>
      <c r="C187" s="24" t="s">
        <v>146</v>
      </c>
      <c r="D187" s="10" t="s">
        <v>461</v>
      </c>
      <c r="E187" s="16" t="s">
        <v>129</v>
      </c>
    </row>
    <row r="188" spans="2:5" ht="16.350000000000001" customHeight="1" x14ac:dyDescent="0.3">
      <c r="B188" s="24" t="s">
        <v>146</v>
      </c>
      <c r="C188" s="24" t="s">
        <v>146</v>
      </c>
      <c r="D188" s="10" t="s">
        <v>65</v>
      </c>
      <c r="E188" s="8" t="s">
        <v>33</v>
      </c>
    </row>
    <row r="189" spans="2:5" ht="16.350000000000001" customHeight="1" x14ac:dyDescent="0.3">
      <c r="B189" s="24" t="s">
        <v>146</v>
      </c>
      <c r="C189" s="24" t="s">
        <v>146</v>
      </c>
      <c r="D189" s="10" t="s">
        <v>65</v>
      </c>
      <c r="E189" s="8" t="s">
        <v>34</v>
      </c>
    </row>
    <row r="190" spans="2:5" ht="16.350000000000001" customHeight="1" x14ac:dyDescent="0.3">
      <c r="B190" s="24" t="s">
        <v>146</v>
      </c>
      <c r="C190" s="24" t="s">
        <v>146</v>
      </c>
      <c r="D190" s="10" t="s">
        <v>65</v>
      </c>
      <c r="E190" s="8" t="s">
        <v>35</v>
      </c>
    </row>
    <row r="191" spans="2:5" ht="16.350000000000001" customHeight="1" x14ac:dyDescent="0.3">
      <c r="B191" s="15" t="s">
        <v>147</v>
      </c>
      <c r="C191" s="15" t="s">
        <v>147</v>
      </c>
      <c r="D191" s="1" t="s">
        <v>148</v>
      </c>
      <c r="E191" s="17" t="s">
        <v>96</v>
      </c>
    </row>
    <row r="192" spans="2:5" ht="16.350000000000001" customHeight="1" x14ac:dyDescent="0.3">
      <c r="B192" s="15" t="s">
        <v>149</v>
      </c>
      <c r="C192" s="15" t="s">
        <v>149</v>
      </c>
      <c r="D192" s="15" t="s">
        <v>150</v>
      </c>
      <c r="E192" s="16" t="s">
        <v>129</v>
      </c>
    </row>
    <row r="193" spans="2:5" ht="16.350000000000001" customHeight="1" x14ac:dyDescent="0.3">
      <c r="B193" s="24" t="s">
        <v>149</v>
      </c>
      <c r="C193" s="24" t="s">
        <v>149</v>
      </c>
      <c r="D193" s="10" t="s">
        <v>150</v>
      </c>
      <c r="E193" s="25" t="s">
        <v>171</v>
      </c>
    </row>
    <row r="194" spans="2:5" ht="16.350000000000001" customHeight="1" x14ac:dyDescent="0.3">
      <c r="B194" s="24" t="s">
        <v>149</v>
      </c>
      <c r="C194" s="24" t="s">
        <v>149</v>
      </c>
      <c r="D194" s="10" t="s">
        <v>150</v>
      </c>
      <c r="E194" s="25" t="s">
        <v>173</v>
      </c>
    </row>
    <row r="195" spans="2:5" ht="16.350000000000001" customHeight="1" x14ac:dyDescent="0.3">
      <c r="B195" s="24" t="s">
        <v>149</v>
      </c>
      <c r="C195" s="24" t="s">
        <v>149</v>
      </c>
      <c r="D195" s="10" t="s">
        <v>150</v>
      </c>
      <c r="E195" s="25" t="s">
        <v>186</v>
      </c>
    </row>
    <row r="196" spans="2:5" ht="16.350000000000001" customHeight="1" x14ac:dyDescent="0.3">
      <c r="B196" s="24" t="s">
        <v>149</v>
      </c>
      <c r="C196" s="24" t="s">
        <v>149</v>
      </c>
      <c r="D196" s="10" t="s">
        <v>150</v>
      </c>
      <c r="E196" s="25" t="s">
        <v>177</v>
      </c>
    </row>
    <row r="197" spans="2:5" ht="16.2" customHeight="1" x14ac:dyDescent="0.3">
      <c r="B197" s="24" t="s">
        <v>149</v>
      </c>
      <c r="C197" s="24" t="s">
        <v>149</v>
      </c>
      <c r="D197" s="10" t="s">
        <v>150</v>
      </c>
      <c r="E197" s="25" t="s">
        <v>178</v>
      </c>
    </row>
    <row r="198" spans="2:5" ht="16.350000000000001" customHeight="1" x14ac:dyDescent="0.3">
      <c r="B198" s="24" t="s">
        <v>149</v>
      </c>
      <c r="C198" s="24" t="s">
        <v>149</v>
      </c>
      <c r="D198" s="10" t="s">
        <v>150</v>
      </c>
      <c r="E198" s="25" t="s">
        <v>179</v>
      </c>
    </row>
    <row r="199" spans="2:5" ht="16.350000000000001" customHeight="1" x14ac:dyDescent="0.3">
      <c r="B199" s="24" t="s">
        <v>149</v>
      </c>
      <c r="C199" s="24" t="s">
        <v>149</v>
      </c>
      <c r="D199" s="10" t="s">
        <v>150</v>
      </c>
      <c r="E199" s="25" t="s">
        <v>176</v>
      </c>
    </row>
    <row r="200" spans="2:5" ht="16.350000000000001" customHeight="1" x14ac:dyDescent="0.3">
      <c r="B200" s="24" t="s">
        <v>149</v>
      </c>
      <c r="C200" s="24" t="s">
        <v>149</v>
      </c>
      <c r="D200" s="10" t="s">
        <v>150</v>
      </c>
      <c r="E200" s="25" t="s">
        <v>181</v>
      </c>
    </row>
    <row r="201" spans="2:5" ht="16.350000000000001" customHeight="1" x14ac:dyDescent="0.3">
      <c r="B201" s="24" t="s">
        <v>149</v>
      </c>
      <c r="C201" s="24" t="s">
        <v>149</v>
      </c>
      <c r="D201" s="10" t="s">
        <v>150</v>
      </c>
      <c r="E201" s="25" t="s">
        <v>187</v>
      </c>
    </row>
    <row r="202" spans="2:5" ht="16.350000000000001" customHeight="1" x14ac:dyDescent="0.3">
      <c r="B202" s="15" t="s">
        <v>151</v>
      </c>
      <c r="C202" s="15" t="s">
        <v>151</v>
      </c>
      <c r="D202" s="1" t="s">
        <v>152</v>
      </c>
      <c r="E202" s="17" t="s">
        <v>96</v>
      </c>
    </row>
    <row r="203" spans="2:5" ht="16.350000000000001" customHeight="1" x14ac:dyDescent="0.3">
      <c r="B203" s="15" t="s">
        <v>153</v>
      </c>
      <c r="C203" s="15" t="s">
        <v>153</v>
      </c>
      <c r="D203" s="15" t="s">
        <v>154</v>
      </c>
      <c r="E203" s="16" t="s">
        <v>129</v>
      </c>
    </row>
    <row r="204" spans="2:5" ht="16.350000000000001" customHeight="1" x14ac:dyDescent="0.3">
      <c r="B204" s="24" t="s">
        <v>153</v>
      </c>
      <c r="C204" s="24" t="s">
        <v>153</v>
      </c>
      <c r="D204" s="10" t="s">
        <v>154</v>
      </c>
      <c r="E204" s="25" t="s">
        <v>173</v>
      </c>
    </row>
    <row r="205" spans="2:5" ht="16.350000000000001" customHeight="1" x14ac:dyDescent="0.3">
      <c r="B205" s="24" t="s">
        <v>153</v>
      </c>
      <c r="C205" s="24" t="s">
        <v>153</v>
      </c>
      <c r="D205" s="10" t="s">
        <v>154</v>
      </c>
      <c r="E205" s="25" t="s">
        <v>174</v>
      </c>
    </row>
    <row r="206" spans="2:5" ht="16.350000000000001" customHeight="1" x14ac:dyDescent="0.3">
      <c r="B206" s="24" t="s">
        <v>153</v>
      </c>
      <c r="C206" s="24" t="s">
        <v>153</v>
      </c>
      <c r="D206" s="10" t="s">
        <v>154</v>
      </c>
      <c r="E206" s="25" t="s">
        <v>172</v>
      </c>
    </row>
    <row r="207" spans="2:5" ht="16.350000000000001" customHeight="1" x14ac:dyDescent="0.3">
      <c r="B207" s="24" t="s">
        <v>153</v>
      </c>
      <c r="C207" s="24" t="s">
        <v>153</v>
      </c>
      <c r="D207" s="10" t="s">
        <v>154</v>
      </c>
      <c r="E207" s="25" t="s">
        <v>175</v>
      </c>
    </row>
    <row r="208" spans="2:5" ht="16.350000000000001" customHeight="1" x14ac:dyDescent="0.3">
      <c r="B208" s="24" t="s">
        <v>153</v>
      </c>
      <c r="C208" s="24" t="s">
        <v>153</v>
      </c>
      <c r="D208" s="10" t="s">
        <v>154</v>
      </c>
      <c r="E208" s="25" t="s">
        <v>189</v>
      </c>
    </row>
    <row r="209" spans="2:5" ht="16.350000000000001" customHeight="1" x14ac:dyDescent="0.3">
      <c r="B209" s="15" t="s">
        <v>155</v>
      </c>
      <c r="C209" s="15" t="s">
        <v>155</v>
      </c>
      <c r="D209" s="15" t="s">
        <v>156</v>
      </c>
      <c r="E209" s="16" t="s">
        <v>129</v>
      </c>
    </row>
    <row r="210" spans="2:5" ht="16.350000000000001" customHeight="1" x14ac:dyDescent="0.3">
      <c r="B210" s="24" t="s">
        <v>155</v>
      </c>
      <c r="C210" s="24" t="s">
        <v>155</v>
      </c>
      <c r="D210" s="10" t="s">
        <v>156</v>
      </c>
      <c r="E210" s="25" t="s">
        <v>172</v>
      </c>
    </row>
    <row r="211" spans="2:5" ht="16.350000000000001" customHeight="1" x14ac:dyDescent="0.3">
      <c r="B211" s="24" t="s">
        <v>155</v>
      </c>
      <c r="C211" s="24" t="s">
        <v>155</v>
      </c>
      <c r="D211" s="10" t="s">
        <v>156</v>
      </c>
      <c r="E211" s="25" t="s">
        <v>191</v>
      </c>
    </row>
    <row r="212" spans="2:5" ht="16.350000000000001" customHeight="1" x14ac:dyDescent="0.3">
      <c r="B212" s="15" t="s">
        <v>157</v>
      </c>
      <c r="C212" s="15" t="s">
        <v>157</v>
      </c>
      <c r="D212" s="15" t="s">
        <v>158</v>
      </c>
      <c r="E212" s="16" t="s">
        <v>129</v>
      </c>
    </row>
    <row r="213" spans="2:5" ht="16.350000000000001" customHeight="1" x14ac:dyDescent="0.3">
      <c r="B213" s="24" t="s">
        <v>157</v>
      </c>
      <c r="C213" s="24" t="s">
        <v>157</v>
      </c>
      <c r="D213" s="10" t="s">
        <v>158</v>
      </c>
      <c r="E213" s="25" t="s">
        <v>189</v>
      </c>
    </row>
    <row r="214" spans="2:5" ht="16.350000000000001" customHeight="1" x14ac:dyDescent="0.3">
      <c r="B214" s="24" t="s">
        <v>157</v>
      </c>
      <c r="C214" s="24" t="s">
        <v>157</v>
      </c>
      <c r="D214" s="10" t="s">
        <v>158</v>
      </c>
      <c r="E214" s="25" t="s">
        <v>193</v>
      </c>
    </row>
    <row r="215" spans="2:5" ht="16.350000000000001" customHeight="1" x14ac:dyDescent="0.3">
      <c r="B215" s="24" t="s">
        <v>157</v>
      </c>
      <c r="C215" s="24" t="s">
        <v>157</v>
      </c>
      <c r="D215" s="10" t="s">
        <v>158</v>
      </c>
      <c r="E215" s="25" t="s">
        <v>174</v>
      </c>
    </row>
    <row r="216" spans="2:5" ht="16.350000000000001" customHeight="1" x14ac:dyDescent="0.3">
      <c r="B216" s="15" t="s">
        <v>159</v>
      </c>
      <c r="C216" s="15" t="s">
        <v>159</v>
      </c>
      <c r="D216" s="15" t="s">
        <v>160</v>
      </c>
      <c r="E216" s="16" t="s">
        <v>129</v>
      </c>
    </row>
    <row r="217" spans="2:5" ht="16.350000000000001" customHeight="1" x14ac:dyDescent="0.3">
      <c r="B217" s="24" t="s">
        <v>159</v>
      </c>
      <c r="C217" s="24" t="s">
        <v>159</v>
      </c>
      <c r="D217" s="10" t="s">
        <v>160</v>
      </c>
      <c r="E217" s="25" t="s">
        <v>172</v>
      </c>
    </row>
    <row r="218" spans="2:5" ht="16.350000000000001" customHeight="1" x14ac:dyDescent="0.3">
      <c r="B218" s="24" t="s">
        <v>159</v>
      </c>
      <c r="C218" s="24" t="s">
        <v>159</v>
      </c>
      <c r="D218" s="10" t="s">
        <v>160</v>
      </c>
      <c r="E218" s="25" t="s">
        <v>195</v>
      </c>
    </row>
    <row r="219" spans="2:5" ht="16.350000000000001" customHeight="1" x14ac:dyDescent="0.3">
      <c r="B219" s="15" t="s">
        <v>161</v>
      </c>
      <c r="C219" s="15" t="s">
        <v>161</v>
      </c>
      <c r="D219" s="15" t="s">
        <v>162</v>
      </c>
      <c r="E219" s="16" t="s">
        <v>129</v>
      </c>
    </row>
    <row r="220" spans="2:5" ht="16.350000000000001" customHeight="1" x14ac:dyDescent="0.3">
      <c r="B220" s="24" t="s">
        <v>161</v>
      </c>
      <c r="C220" s="24" t="s">
        <v>161</v>
      </c>
      <c r="D220" s="10" t="s">
        <v>162</v>
      </c>
      <c r="E220" s="25" t="s">
        <v>191</v>
      </c>
    </row>
    <row r="221" spans="2:5" ht="16.350000000000001" customHeight="1" x14ac:dyDescent="0.3">
      <c r="B221" s="24" t="s">
        <v>161</v>
      </c>
      <c r="C221" s="24" t="s">
        <v>161</v>
      </c>
      <c r="D221" s="10" t="s">
        <v>162</v>
      </c>
      <c r="E221" s="25" t="s">
        <v>197</v>
      </c>
    </row>
    <row r="222" spans="2:5" ht="16.350000000000001" customHeight="1" x14ac:dyDescent="0.3">
      <c r="B222" s="24" t="s">
        <v>161</v>
      </c>
      <c r="C222" s="24" t="s">
        <v>161</v>
      </c>
      <c r="D222" s="10" t="s">
        <v>162</v>
      </c>
      <c r="E222" s="25" t="s">
        <v>198</v>
      </c>
    </row>
    <row r="223" spans="2:5" ht="16.350000000000001" customHeight="1" x14ac:dyDescent="0.3">
      <c r="B223" s="24" t="s">
        <v>163</v>
      </c>
      <c r="C223" s="24" t="s">
        <v>163</v>
      </c>
      <c r="D223" s="10" t="s">
        <v>164</v>
      </c>
      <c r="E223" s="16" t="s">
        <v>129</v>
      </c>
    </row>
    <row r="224" spans="2:5" ht="16.350000000000001" customHeight="1" x14ac:dyDescent="0.3">
      <c r="B224" s="15" t="s">
        <v>165</v>
      </c>
      <c r="C224" s="15" t="s">
        <v>165</v>
      </c>
      <c r="D224" s="15" t="s">
        <v>462</v>
      </c>
      <c r="E224" s="16" t="s">
        <v>129</v>
      </c>
    </row>
    <row r="225" spans="2:5" ht="16.350000000000001" customHeight="1" x14ac:dyDescent="0.3">
      <c r="B225" s="15" t="s">
        <v>165</v>
      </c>
      <c r="C225" s="15" t="s">
        <v>165</v>
      </c>
      <c r="D225" s="15" t="s">
        <v>166</v>
      </c>
      <c r="E225" s="8" t="s">
        <v>33</v>
      </c>
    </row>
    <row r="226" spans="2:5" ht="18.600000000000001" customHeight="1" x14ac:dyDescent="0.3">
      <c r="B226" s="15" t="s">
        <v>165</v>
      </c>
      <c r="C226" s="15" t="s">
        <v>165</v>
      </c>
      <c r="D226" s="15" t="s">
        <v>166</v>
      </c>
      <c r="E226" s="8" t="s">
        <v>34</v>
      </c>
    </row>
    <row r="227" spans="2:5" ht="16.350000000000001" customHeight="1" x14ac:dyDescent="0.3">
      <c r="B227" s="15" t="s">
        <v>165</v>
      </c>
      <c r="C227" s="15" t="s">
        <v>165</v>
      </c>
      <c r="D227" s="15" t="s">
        <v>166</v>
      </c>
      <c r="E227" s="8" t="s">
        <v>35</v>
      </c>
    </row>
    <row r="228" spans="2:5" ht="16.350000000000001" customHeight="1" x14ac:dyDescent="0.3">
      <c r="B228" s="15" t="s">
        <v>165</v>
      </c>
      <c r="C228" s="15" t="s">
        <v>165</v>
      </c>
      <c r="D228" s="15" t="s">
        <v>166</v>
      </c>
      <c r="E228" s="25" t="s">
        <v>181</v>
      </c>
    </row>
    <row r="229" spans="2:5" ht="16.350000000000001" customHeight="1" x14ac:dyDescent="0.3">
      <c r="B229" s="15" t="s">
        <v>165</v>
      </c>
      <c r="C229" s="15" t="s">
        <v>165</v>
      </c>
      <c r="D229" s="15" t="s">
        <v>166</v>
      </c>
      <c r="E229" s="25" t="s">
        <v>177</v>
      </c>
    </row>
    <row r="230" spans="2:5" ht="16.350000000000001" customHeight="1" x14ac:dyDescent="0.3">
      <c r="B230" s="15" t="s">
        <v>167</v>
      </c>
      <c r="C230" s="15" t="s">
        <v>167</v>
      </c>
      <c r="D230" s="64" t="s">
        <v>65</v>
      </c>
      <c r="E230" s="16" t="s">
        <v>129</v>
      </c>
    </row>
    <row r="231" spans="2:5" ht="16.350000000000001" customHeight="1" x14ac:dyDescent="0.3">
      <c r="B231" s="15" t="s">
        <v>167</v>
      </c>
      <c r="C231" s="15" t="s">
        <v>167</v>
      </c>
      <c r="D231" s="15" t="s">
        <v>65</v>
      </c>
      <c r="E231" s="8" t="s">
        <v>33</v>
      </c>
    </row>
    <row r="232" spans="2:5" ht="16.350000000000001" customHeight="1" x14ac:dyDescent="0.3">
      <c r="B232" s="15" t="s">
        <v>167</v>
      </c>
      <c r="C232" s="15" t="s">
        <v>167</v>
      </c>
      <c r="D232" s="15" t="s">
        <v>65</v>
      </c>
      <c r="E232" s="8" t="s">
        <v>34</v>
      </c>
    </row>
    <row r="233" spans="2:5" ht="16.350000000000001" customHeight="1" x14ac:dyDescent="0.3">
      <c r="B233" s="15" t="s">
        <v>167</v>
      </c>
      <c r="C233" s="15" t="s">
        <v>167</v>
      </c>
      <c r="D233" s="15" t="s">
        <v>65</v>
      </c>
      <c r="E233" s="8" t="s">
        <v>35</v>
      </c>
    </row>
    <row r="234" spans="2:5" ht="16.350000000000001" customHeight="1" thickBot="1" x14ac:dyDescent="0.35">
      <c r="B234" s="71" t="s">
        <v>167</v>
      </c>
      <c r="C234" s="71" t="s">
        <v>167</v>
      </c>
      <c r="D234" s="71" t="s">
        <v>65</v>
      </c>
      <c r="E234" s="72" t="s">
        <v>129</v>
      </c>
    </row>
    <row r="235" spans="2:5" ht="16.350000000000001" customHeight="1" x14ac:dyDescent="0.45">
      <c r="B235" s="15" t="s">
        <v>202</v>
      </c>
      <c r="C235" s="15" t="s">
        <v>204</v>
      </c>
      <c r="D235" s="15" t="s">
        <v>203</v>
      </c>
      <c r="E235" s="27" t="s">
        <v>30</v>
      </c>
    </row>
    <row r="236" spans="2:5" ht="16.350000000000001" customHeight="1" x14ac:dyDescent="0.45">
      <c r="B236" s="22" t="s">
        <v>204</v>
      </c>
      <c r="C236" s="22" t="s">
        <v>206</v>
      </c>
      <c r="D236" s="10" t="s">
        <v>205</v>
      </c>
      <c r="E236" s="23" t="s">
        <v>34</v>
      </c>
    </row>
    <row r="237" spans="2:5" ht="16.350000000000001" customHeight="1" x14ac:dyDescent="0.45">
      <c r="B237" s="24" t="s">
        <v>206</v>
      </c>
      <c r="C237" s="24" t="s">
        <v>463</v>
      </c>
      <c r="D237" s="10" t="s">
        <v>207</v>
      </c>
      <c r="E237" s="23" t="s">
        <v>34</v>
      </c>
    </row>
    <row r="238" spans="2:5" ht="16.350000000000001" customHeight="1" x14ac:dyDescent="0.45">
      <c r="B238" s="24" t="s">
        <v>208</v>
      </c>
      <c r="C238" s="24" t="s">
        <v>464</v>
      </c>
      <c r="D238" s="10" t="s">
        <v>209</v>
      </c>
      <c r="E238" s="23" t="s">
        <v>34</v>
      </c>
    </row>
    <row r="239" spans="2:5" ht="16.350000000000001" customHeight="1" x14ac:dyDescent="0.45">
      <c r="B239" s="24" t="s">
        <v>206</v>
      </c>
      <c r="C239" s="24" t="s">
        <v>464</v>
      </c>
      <c r="D239" s="10" t="s">
        <v>65</v>
      </c>
      <c r="E239" s="23" t="s">
        <v>34</v>
      </c>
    </row>
    <row r="240" spans="2:5" ht="16.350000000000001" customHeight="1" x14ac:dyDescent="0.45">
      <c r="B240" s="22" t="s">
        <v>210</v>
      </c>
      <c r="C240" s="22" t="s">
        <v>465</v>
      </c>
      <c r="D240" s="10" t="s">
        <v>211</v>
      </c>
      <c r="E240" s="23" t="s">
        <v>34</v>
      </c>
    </row>
    <row r="241" spans="2:5" ht="16.350000000000001" customHeight="1" x14ac:dyDescent="0.45">
      <c r="B241" s="22" t="s">
        <v>212</v>
      </c>
      <c r="C241" s="22" t="s">
        <v>466</v>
      </c>
      <c r="D241" s="10" t="s">
        <v>213</v>
      </c>
      <c r="E241" s="23" t="s">
        <v>34</v>
      </c>
    </row>
    <row r="242" spans="2:5" ht="16.350000000000001" customHeight="1" x14ac:dyDescent="0.45">
      <c r="B242" s="22" t="s">
        <v>214</v>
      </c>
      <c r="C242" s="22" t="s">
        <v>467</v>
      </c>
      <c r="D242" s="10" t="s">
        <v>468</v>
      </c>
      <c r="E242" s="23" t="s">
        <v>34</v>
      </c>
    </row>
    <row r="243" spans="2:5" ht="16.350000000000001" customHeight="1" x14ac:dyDescent="0.45">
      <c r="B243" s="15" t="s">
        <v>215</v>
      </c>
      <c r="C243" s="15" t="s">
        <v>210</v>
      </c>
      <c r="D243" s="15" t="s">
        <v>216</v>
      </c>
      <c r="E243" s="27" t="s">
        <v>30</v>
      </c>
    </row>
    <row r="244" spans="2:5" ht="16.350000000000001" customHeight="1" x14ac:dyDescent="0.45">
      <c r="B244" s="15" t="s">
        <v>215</v>
      </c>
      <c r="C244" s="15" t="s">
        <v>210</v>
      </c>
      <c r="D244" s="15" t="s">
        <v>216</v>
      </c>
      <c r="E244" s="27" t="s">
        <v>31</v>
      </c>
    </row>
    <row r="245" spans="2:5" ht="16.350000000000001" customHeight="1" x14ac:dyDescent="0.45">
      <c r="B245" s="22" t="s">
        <v>217</v>
      </c>
      <c r="C245" s="22" t="s">
        <v>469</v>
      </c>
      <c r="D245" s="10" t="s">
        <v>205</v>
      </c>
      <c r="E245" s="23" t="s">
        <v>34</v>
      </c>
    </row>
    <row r="246" spans="2:5" ht="16.350000000000001" customHeight="1" x14ac:dyDescent="0.45">
      <c r="B246" s="22" t="s">
        <v>217</v>
      </c>
      <c r="C246" s="22" t="s">
        <v>469</v>
      </c>
      <c r="D246" s="10" t="s">
        <v>205</v>
      </c>
      <c r="E246" s="23" t="s">
        <v>35</v>
      </c>
    </row>
    <row r="247" spans="2:5" ht="16.350000000000001" customHeight="1" x14ac:dyDescent="0.45">
      <c r="B247" s="24" t="s">
        <v>482</v>
      </c>
      <c r="C247" s="24" t="s">
        <v>470</v>
      </c>
      <c r="D247" s="10" t="s">
        <v>207</v>
      </c>
      <c r="E247" s="23" t="s">
        <v>34</v>
      </c>
    </row>
    <row r="248" spans="2:5" ht="16.350000000000001" customHeight="1" x14ac:dyDescent="0.45">
      <c r="B248" s="24" t="s">
        <v>482</v>
      </c>
      <c r="C248" s="24" t="s">
        <v>470</v>
      </c>
      <c r="D248" s="10" t="s">
        <v>207</v>
      </c>
      <c r="E248" s="23" t="s">
        <v>35</v>
      </c>
    </row>
    <row r="249" spans="2:5" ht="27" customHeight="1" x14ac:dyDescent="0.45">
      <c r="B249" s="24" t="s">
        <v>218</v>
      </c>
      <c r="C249" s="24" t="s">
        <v>471</v>
      </c>
      <c r="D249" s="10" t="s">
        <v>209</v>
      </c>
      <c r="E249" s="23" t="s">
        <v>34</v>
      </c>
    </row>
    <row r="250" spans="2:5" ht="16.350000000000001" customHeight="1" x14ac:dyDescent="0.45">
      <c r="B250" s="24" t="s">
        <v>218</v>
      </c>
      <c r="C250" s="24" t="s">
        <v>471</v>
      </c>
      <c r="D250" s="10" t="s">
        <v>209</v>
      </c>
      <c r="E250" s="23" t="s">
        <v>35</v>
      </c>
    </row>
    <row r="251" spans="2:5" ht="16.350000000000001" customHeight="1" x14ac:dyDescent="0.45">
      <c r="B251" s="24" t="s">
        <v>482</v>
      </c>
      <c r="C251" s="24" t="s">
        <v>471</v>
      </c>
      <c r="D251" s="10" t="s">
        <v>65</v>
      </c>
      <c r="E251" s="23" t="s">
        <v>34</v>
      </c>
    </row>
    <row r="252" spans="2:5" ht="16.350000000000001" customHeight="1" x14ac:dyDescent="0.45">
      <c r="B252" s="24" t="s">
        <v>482</v>
      </c>
      <c r="C252" s="24" t="s">
        <v>471</v>
      </c>
      <c r="D252" s="10" t="s">
        <v>65</v>
      </c>
      <c r="E252" s="23" t="s">
        <v>35</v>
      </c>
    </row>
    <row r="253" spans="2:5" ht="16.350000000000001" customHeight="1" x14ac:dyDescent="0.45">
      <c r="B253" s="24" t="s">
        <v>218</v>
      </c>
      <c r="C253" s="24" t="s">
        <v>471</v>
      </c>
      <c r="D253" s="10" t="s">
        <v>65</v>
      </c>
      <c r="E253" s="23" t="s">
        <v>34</v>
      </c>
    </row>
    <row r="254" spans="2:5" ht="16.350000000000001" customHeight="1" x14ac:dyDescent="0.45">
      <c r="B254" s="24" t="s">
        <v>218</v>
      </c>
      <c r="C254" s="24" t="s">
        <v>471</v>
      </c>
      <c r="D254" s="10" t="s">
        <v>65</v>
      </c>
      <c r="E254" s="23" t="s">
        <v>35</v>
      </c>
    </row>
    <row r="255" spans="2:5" ht="16.350000000000001" customHeight="1" x14ac:dyDescent="0.45">
      <c r="B255" s="22" t="s">
        <v>219</v>
      </c>
      <c r="C255" s="22" t="s">
        <v>472</v>
      </c>
      <c r="D255" s="10" t="s">
        <v>211</v>
      </c>
      <c r="E255" s="23" t="s">
        <v>34</v>
      </c>
    </row>
    <row r="256" spans="2:5" ht="16.350000000000001" customHeight="1" x14ac:dyDescent="0.45">
      <c r="B256" s="22" t="s">
        <v>219</v>
      </c>
      <c r="C256" s="22" t="s">
        <v>472</v>
      </c>
      <c r="D256" s="10" t="s">
        <v>211</v>
      </c>
      <c r="E256" s="23" t="s">
        <v>35</v>
      </c>
    </row>
    <row r="257" spans="1:5" ht="16.350000000000001" customHeight="1" x14ac:dyDescent="0.45">
      <c r="A257" s="73"/>
      <c r="B257" s="22" t="s">
        <v>220</v>
      </c>
      <c r="C257" s="22" t="s">
        <v>473</v>
      </c>
      <c r="D257" s="10" t="s">
        <v>213</v>
      </c>
      <c r="E257" s="23" t="s">
        <v>34</v>
      </c>
    </row>
    <row r="258" spans="1:5" ht="16.2" customHeight="1" x14ac:dyDescent="0.45">
      <c r="A258" s="73"/>
      <c r="B258" s="22" t="s">
        <v>220</v>
      </c>
      <c r="C258" s="22" t="s">
        <v>473</v>
      </c>
      <c r="D258" s="10" t="s">
        <v>213</v>
      </c>
      <c r="E258" s="23" t="s">
        <v>35</v>
      </c>
    </row>
    <row r="259" spans="1:5" ht="16.350000000000001" customHeight="1" x14ac:dyDescent="0.45">
      <c r="B259" s="22" t="s">
        <v>221</v>
      </c>
      <c r="C259" s="22" t="s">
        <v>474</v>
      </c>
      <c r="D259" s="10" t="s">
        <v>468</v>
      </c>
      <c r="E259" s="23" t="s">
        <v>34</v>
      </c>
    </row>
    <row r="260" spans="1:5" ht="16.350000000000001" customHeight="1" x14ac:dyDescent="0.45">
      <c r="B260" s="22" t="s">
        <v>514</v>
      </c>
      <c r="C260" s="22" t="s">
        <v>549</v>
      </c>
      <c r="D260" s="80" t="s">
        <v>536</v>
      </c>
      <c r="E260" s="23" t="s">
        <v>35</v>
      </c>
    </row>
    <row r="261" spans="1:5" ht="16.350000000000001" customHeight="1" x14ac:dyDescent="0.45">
      <c r="B261" s="15" t="s">
        <v>222</v>
      </c>
      <c r="C261" s="15" t="s">
        <v>475</v>
      </c>
      <c r="D261" s="15" t="s">
        <v>223</v>
      </c>
      <c r="E261" s="27" t="s">
        <v>30</v>
      </c>
    </row>
    <row r="262" spans="1:5" ht="16.350000000000001" customHeight="1" x14ac:dyDescent="0.45">
      <c r="B262" s="15" t="s">
        <v>224</v>
      </c>
      <c r="C262" s="15"/>
      <c r="D262" s="15" t="s">
        <v>225</v>
      </c>
      <c r="E262" s="27" t="s">
        <v>31</v>
      </c>
    </row>
    <row r="263" spans="1:5" ht="16.350000000000001" customHeight="1" x14ac:dyDescent="0.45">
      <c r="B263" s="24" t="s">
        <v>226</v>
      </c>
      <c r="C263" s="24" t="s">
        <v>476</v>
      </c>
      <c r="D263" s="10" t="s">
        <v>576</v>
      </c>
      <c r="E263" s="23" t="s">
        <v>35</v>
      </c>
    </row>
    <row r="264" spans="1:5" ht="16.350000000000001" customHeight="1" x14ac:dyDescent="0.45">
      <c r="B264" s="24" t="s">
        <v>227</v>
      </c>
      <c r="C264" s="24" t="s">
        <v>477</v>
      </c>
      <c r="D264" s="10" t="s">
        <v>577</v>
      </c>
      <c r="E264" s="23" t="s">
        <v>35</v>
      </c>
    </row>
    <row r="265" spans="1:5" ht="16.350000000000001" customHeight="1" x14ac:dyDescent="0.45">
      <c r="B265" s="15" t="s">
        <v>228</v>
      </c>
      <c r="C265" s="15" t="s">
        <v>478</v>
      </c>
      <c r="D265" s="15" t="s">
        <v>229</v>
      </c>
      <c r="E265" s="27" t="s">
        <v>30</v>
      </c>
    </row>
    <row r="266" spans="1:5" ht="16.350000000000001" customHeight="1" x14ac:dyDescent="0.45">
      <c r="B266" s="15" t="s">
        <v>228</v>
      </c>
      <c r="C266" s="15" t="s">
        <v>478</v>
      </c>
      <c r="D266" s="15" t="s">
        <v>229</v>
      </c>
      <c r="E266" s="27" t="s">
        <v>31</v>
      </c>
    </row>
    <row r="267" spans="1:5" ht="16.350000000000001" customHeight="1" x14ac:dyDescent="0.45">
      <c r="B267" s="15" t="s">
        <v>230</v>
      </c>
      <c r="C267" s="15" t="s">
        <v>479</v>
      </c>
      <c r="D267" s="15" t="s">
        <v>231</v>
      </c>
      <c r="E267" s="27" t="s">
        <v>30</v>
      </c>
    </row>
    <row r="268" spans="1:5" ht="16.350000000000001" customHeight="1" x14ac:dyDescent="0.45">
      <c r="B268" s="15" t="s">
        <v>230</v>
      </c>
      <c r="C268" s="15" t="s">
        <v>479</v>
      </c>
      <c r="D268" s="15" t="s">
        <v>231</v>
      </c>
      <c r="E268" s="27" t="s">
        <v>31</v>
      </c>
    </row>
    <row r="269" spans="1:5" ht="16.350000000000001" customHeight="1" x14ac:dyDescent="0.45">
      <c r="B269" s="15" t="s">
        <v>232</v>
      </c>
      <c r="C269" s="15" t="s">
        <v>480</v>
      </c>
      <c r="D269" s="15" t="s">
        <v>233</v>
      </c>
      <c r="E269" s="28" t="s">
        <v>96</v>
      </c>
    </row>
    <row r="270" spans="1:5" ht="16.350000000000001" customHeight="1" x14ac:dyDescent="0.45">
      <c r="B270" s="15" t="s">
        <v>234</v>
      </c>
      <c r="C270" s="15" t="s">
        <v>481</v>
      </c>
      <c r="D270" s="15" t="s">
        <v>235</v>
      </c>
      <c r="E270" s="28" t="s">
        <v>96</v>
      </c>
    </row>
    <row r="271" spans="1:5" ht="16.350000000000001" customHeight="1" x14ac:dyDescent="0.45">
      <c r="B271" s="15" t="s">
        <v>236</v>
      </c>
      <c r="C271" s="15"/>
      <c r="D271" s="15" t="s">
        <v>237</v>
      </c>
      <c r="E271" s="28" t="s">
        <v>96</v>
      </c>
    </row>
    <row r="272" spans="1:5" ht="16.350000000000001" customHeight="1" x14ac:dyDescent="0.45">
      <c r="B272" s="15" t="s">
        <v>238</v>
      </c>
      <c r="C272" s="15" t="s">
        <v>224</v>
      </c>
      <c r="D272" s="15" t="s">
        <v>65</v>
      </c>
      <c r="E272" s="27" t="s">
        <v>29</v>
      </c>
    </row>
    <row r="273" spans="2:5" ht="16.350000000000001" customHeight="1" x14ac:dyDescent="0.45">
      <c r="B273" s="15" t="s">
        <v>238</v>
      </c>
      <c r="C273" s="15" t="s">
        <v>224</v>
      </c>
      <c r="D273" s="15" t="s">
        <v>65</v>
      </c>
      <c r="E273" s="27" t="s">
        <v>30</v>
      </c>
    </row>
    <row r="274" spans="2:5" ht="16.350000000000001" customHeight="1" thickBot="1" x14ac:dyDescent="0.5">
      <c r="B274" s="71" t="s">
        <v>238</v>
      </c>
      <c r="C274" s="71" t="s">
        <v>224</v>
      </c>
      <c r="D274" s="71" t="s">
        <v>65</v>
      </c>
      <c r="E274" s="74" t="s">
        <v>31</v>
      </c>
    </row>
    <row r="275" spans="2:5" ht="33.6" customHeight="1" x14ac:dyDescent="0.3">
      <c r="B275" s="29" t="s">
        <v>240</v>
      </c>
      <c r="C275" s="29" t="s">
        <v>217</v>
      </c>
      <c r="D275" s="29" t="s">
        <v>241</v>
      </c>
      <c r="E275" s="17" t="s">
        <v>96</v>
      </c>
    </row>
    <row r="276" spans="2:5" ht="33.6" customHeight="1" x14ac:dyDescent="0.3">
      <c r="B276" s="22" t="s">
        <v>242</v>
      </c>
      <c r="C276" s="22" t="s">
        <v>482</v>
      </c>
      <c r="D276" s="10" t="s">
        <v>243</v>
      </c>
      <c r="E276" s="8" t="s">
        <v>33</v>
      </c>
    </row>
    <row r="277" spans="2:5" ht="33.6" customHeight="1" x14ac:dyDescent="0.3">
      <c r="B277" s="24" t="s">
        <v>244</v>
      </c>
      <c r="C277" s="22" t="s">
        <v>482</v>
      </c>
      <c r="D277" s="10" t="s">
        <v>245</v>
      </c>
      <c r="E277" s="8" t="s">
        <v>33</v>
      </c>
    </row>
    <row r="278" spans="2:5" ht="33.6" customHeight="1" x14ac:dyDescent="0.3">
      <c r="B278" s="24" t="s">
        <v>246</v>
      </c>
      <c r="C278" s="22" t="s">
        <v>482</v>
      </c>
      <c r="D278" s="75" t="s">
        <v>247</v>
      </c>
      <c r="E278" s="8" t="s">
        <v>33</v>
      </c>
    </row>
    <row r="279" spans="2:5" ht="33.6" customHeight="1" x14ac:dyDescent="0.3">
      <c r="B279" s="24" t="s">
        <v>248</v>
      </c>
      <c r="C279" s="22" t="s">
        <v>482</v>
      </c>
      <c r="D279" s="75" t="s">
        <v>249</v>
      </c>
      <c r="E279" s="8" t="s">
        <v>33</v>
      </c>
    </row>
    <row r="280" spans="2:5" ht="16.350000000000001" customHeight="1" x14ac:dyDescent="0.3">
      <c r="B280" s="24" t="s">
        <v>250</v>
      </c>
      <c r="C280" s="22" t="s">
        <v>482</v>
      </c>
      <c r="D280" s="75" t="s">
        <v>251</v>
      </c>
      <c r="E280" s="8" t="s">
        <v>33</v>
      </c>
    </row>
    <row r="281" spans="2:5" ht="16.350000000000001" customHeight="1" x14ac:dyDescent="0.3">
      <c r="B281" s="24" t="s">
        <v>252</v>
      </c>
      <c r="C281" s="22" t="s">
        <v>482</v>
      </c>
      <c r="D281" s="10" t="s">
        <v>253</v>
      </c>
      <c r="E281" s="8" t="s">
        <v>33</v>
      </c>
    </row>
    <row r="282" spans="2:5" ht="16.350000000000001" customHeight="1" x14ac:dyDescent="0.3">
      <c r="B282" s="22" t="s">
        <v>254</v>
      </c>
      <c r="C282" s="22" t="s">
        <v>218</v>
      </c>
      <c r="D282" s="10" t="s">
        <v>255</v>
      </c>
      <c r="E282" s="8" t="s">
        <v>33</v>
      </c>
    </row>
    <row r="283" spans="2:5" ht="16.350000000000001" customHeight="1" x14ac:dyDescent="0.3">
      <c r="B283" s="24" t="s">
        <v>256</v>
      </c>
      <c r="C283" s="24" t="s">
        <v>483</v>
      </c>
      <c r="D283" s="10" t="s">
        <v>484</v>
      </c>
      <c r="E283" s="8" t="s">
        <v>33</v>
      </c>
    </row>
    <row r="284" spans="2:5" ht="16.350000000000001" customHeight="1" x14ac:dyDescent="0.3">
      <c r="B284" s="24" t="s">
        <v>258</v>
      </c>
      <c r="C284" s="24" t="s">
        <v>485</v>
      </c>
      <c r="D284" s="10" t="s">
        <v>486</v>
      </c>
      <c r="E284" s="8" t="s">
        <v>33</v>
      </c>
    </row>
    <row r="285" spans="2:5" ht="16.350000000000001" customHeight="1" x14ac:dyDescent="0.3">
      <c r="B285" s="24" t="s">
        <v>260</v>
      </c>
      <c r="C285" s="24" t="s">
        <v>487</v>
      </c>
      <c r="D285" s="10" t="s">
        <v>488</v>
      </c>
      <c r="E285" s="8" t="s">
        <v>33</v>
      </c>
    </row>
    <row r="286" spans="2:5" ht="16.350000000000001" customHeight="1" x14ac:dyDescent="0.3">
      <c r="B286" s="24" t="s">
        <v>262</v>
      </c>
      <c r="C286" s="24" t="s">
        <v>489</v>
      </c>
      <c r="D286" s="10" t="s">
        <v>490</v>
      </c>
      <c r="E286" s="8" t="s">
        <v>33</v>
      </c>
    </row>
    <row r="287" spans="2:5" ht="16.350000000000001" customHeight="1" x14ac:dyDescent="0.3">
      <c r="B287" s="24" t="s">
        <v>264</v>
      </c>
      <c r="C287" s="24" t="s">
        <v>491</v>
      </c>
      <c r="D287" s="10" t="s">
        <v>492</v>
      </c>
      <c r="E287" s="8" t="s">
        <v>33</v>
      </c>
    </row>
    <row r="288" spans="2:5" ht="33.6" customHeight="1" x14ac:dyDescent="0.3">
      <c r="B288" s="15" t="s">
        <v>266</v>
      </c>
      <c r="C288" s="15" t="s">
        <v>219</v>
      </c>
      <c r="D288" s="15" t="s">
        <v>267</v>
      </c>
      <c r="E288" s="17" t="s">
        <v>96</v>
      </c>
    </row>
    <row r="289" spans="2:5" ht="33.6" customHeight="1" x14ac:dyDescent="0.3">
      <c r="B289" s="22" t="s">
        <v>268</v>
      </c>
      <c r="C289" s="22" t="s">
        <v>493</v>
      </c>
      <c r="D289" s="10" t="s">
        <v>269</v>
      </c>
      <c r="E289" s="8" t="s">
        <v>33</v>
      </c>
    </row>
    <row r="290" spans="2:5" ht="33.6" customHeight="1" x14ac:dyDescent="0.3">
      <c r="B290" s="24" t="s">
        <v>270</v>
      </c>
      <c r="C290" s="22" t="s">
        <v>493</v>
      </c>
      <c r="D290" s="75" t="s">
        <v>271</v>
      </c>
      <c r="E290" s="8" t="s">
        <v>33</v>
      </c>
    </row>
    <row r="291" spans="2:5" ht="33.6" customHeight="1" x14ac:dyDescent="0.3">
      <c r="B291" s="24" t="s">
        <v>272</v>
      </c>
      <c r="C291" s="22" t="s">
        <v>493</v>
      </c>
      <c r="D291" s="75" t="s">
        <v>273</v>
      </c>
      <c r="E291" s="8" t="s">
        <v>33</v>
      </c>
    </row>
    <row r="292" spans="2:5" ht="33.6" customHeight="1" x14ac:dyDescent="0.3">
      <c r="B292" s="24" t="s">
        <v>274</v>
      </c>
      <c r="C292" s="22" t="s">
        <v>493</v>
      </c>
      <c r="D292" s="75" t="s">
        <v>275</v>
      </c>
      <c r="E292" s="8" t="s">
        <v>33</v>
      </c>
    </row>
    <row r="293" spans="2:5" ht="16.350000000000001" customHeight="1" x14ac:dyDescent="0.3">
      <c r="B293" s="24" t="s">
        <v>276</v>
      </c>
      <c r="C293" s="22" t="s">
        <v>493</v>
      </c>
      <c r="D293" s="75" t="s">
        <v>277</v>
      </c>
      <c r="E293" s="8" t="s">
        <v>33</v>
      </c>
    </row>
    <row r="294" spans="2:5" ht="16.350000000000001" customHeight="1" x14ac:dyDescent="0.3">
      <c r="B294" s="24" t="s">
        <v>278</v>
      </c>
      <c r="C294" s="22" t="s">
        <v>493</v>
      </c>
      <c r="D294" s="75" t="s">
        <v>279</v>
      </c>
      <c r="E294" s="8" t="s">
        <v>33</v>
      </c>
    </row>
    <row r="295" spans="2:5" ht="16.350000000000001" customHeight="1" x14ac:dyDescent="0.3">
      <c r="B295" s="22" t="s">
        <v>280</v>
      </c>
      <c r="C295" s="22" t="s">
        <v>494</v>
      </c>
      <c r="D295" s="10" t="s">
        <v>281</v>
      </c>
      <c r="E295" s="8" t="s">
        <v>33</v>
      </c>
    </row>
    <row r="296" spans="2:5" ht="16.350000000000001" customHeight="1" x14ac:dyDescent="0.3">
      <c r="B296" s="24" t="s">
        <v>282</v>
      </c>
      <c r="C296" s="24" t="s">
        <v>495</v>
      </c>
      <c r="D296" s="10" t="s">
        <v>283</v>
      </c>
      <c r="E296" s="8" t="s">
        <v>33</v>
      </c>
    </row>
    <row r="297" spans="2:5" ht="16.350000000000001" customHeight="1" x14ac:dyDescent="0.3">
      <c r="B297" s="24" t="s">
        <v>284</v>
      </c>
      <c r="C297" s="24" t="s">
        <v>496</v>
      </c>
      <c r="D297" s="10" t="s">
        <v>285</v>
      </c>
      <c r="E297" s="8" t="s">
        <v>33</v>
      </c>
    </row>
    <row r="298" spans="2:5" ht="16.350000000000001" customHeight="1" x14ac:dyDescent="0.3">
      <c r="B298" s="24" t="s">
        <v>286</v>
      </c>
      <c r="C298" s="24" t="s">
        <v>497</v>
      </c>
      <c r="D298" s="10" t="s">
        <v>287</v>
      </c>
      <c r="E298" s="8" t="s">
        <v>33</v>
      </c>
    </row>
    <row r="299" spans="2:5" ht="16.350000000000001" customHeight="1" x14ac:dyDescent="0.3">
      <c r="B299" s="24" t="s">
        <v>288</v>
      </c>
      <c r="C299" s="24" t="s">
        <v>498</v>
      </c>
      <c r="D299" s="10" t="s">
        <v>289</v>
      </c>
      <c r="E299" s="8" t="s">
        <v>33</v>
      </c>
    </row>
    <row r="300" spans="2:5" ht="16.350000000000001" customHeight="1" x14ac:dyDescent="0.3">
      <c r="B300" s="24" t="s">
        <v>290</v>
      </c>
      <c r="C300" s="24" t="s">
        <v>499</v>
      </c>
      <c r="D300" s="10" t="s">
        <v>291</v>
      </c>
      <c r="E300" s="8" t="s">
        <v>33</v>
      </c>
    </row>
    <row r="301" spans="2:5" ht="33.6" customHeight="1" x14ac:dyDescent="0.3">
      <c r="B301" s="15" t="s">
        <v>292</v>
      </c>
      <c r="C301" s="15" t="s">
        <v>220</v>
      </c>
      <c r="D301" s="15" t="s">
        <v>293</v>
      </c>
      <c r="E301" s="17" t="s">
        <v>96</v>
      </c>
    </row>
    <row r="302" spans="2:5" ht="33.6" customHeight="1" x14ac:dyDescent="0.3">
      <c r="B302" s="22" t="s">
        <v>294</v>
      </c>
      <c r="C302" s="22" t="s">
        <v>500</v>
      </c>
      <c r="D302" s="10" t="s">
        <v>295</v>
      </c>
      <c r="E302" s="8" t="s">
        <v>33</v>
      </c>
    </row>
    <row r="303" spans="2:5" ht="33.6" customHeight="1" x14ac:dyDescent="0.3">
      <c r="B303" s="24" t="s">
        <v>296</v>
      </c>
      <c r="C303" s="22" t="s">
        <v>500</v>
      </c>
      <c r="D303" s="75" t="s">
        <v>297</v>
      </c>
      <c r="E303" s="8" t="s">
        <v>33</v>
      </c>
    </row>
    <row r="304" spans="2:5" ht="33.6" customHeight="1" x14ac:dyDescent="0.3">
      <c r="B304" s="24" t="s">
        <v>298</v>
      </c>
      <c r="C304" s="22" t="s">
        <v>500</v>
      </c>
      <c r="D304" s="75" t="s">
        <v>299</v>
      </c>
      <c r="E304" s="8" t="s">
        <v>33</v>
      </c>
    </row>
    <row r="305" spans="2:5" ht="33.6" customHeight="1" x14ac:dyDescent="0.3">
      <c r="B305" s="24" t="s">
        <v>300</v>
      </c>
      <c r="C305" s="22" t="s">
        <v>500</v>
      </c>
      <c r="D305" s="75" t="s">
        <v>301</v>
      </c>
      <c r="E305" s="8" t="s">
        <v>33</v>
      </c>
    </row>
    <row r="306" spans="2:5" ht="16.350000000000001" customHeight="1" x14ac:dyDescent="0.3">
      <c r="B306" s="24" t="s">
        <v>302</v>
      </c>
      <c r="C306" s="22" t="s">
        <v>500</v>
      </c>
      <c r="D306" s="75" t="s">
        <v>303</v>
      </c>
      <c r="E306" s="8" t="s">
        <v>33</v>
      </c>
    </row>
    <row r="307" spans="2:5" ht="16.350000000000001" customHeight="1" x14ac:dyDescent="0.3">
      <c r="B307" s="24" t="s">
        <v>304</v>
      </c>
      <c r="C307" s="22" t="s">
        <v>500</v>
      </c>
      <c r="D307" s="75" t="s">
        <v>305</v>
      </c>
      <c r="E307" s="8" t="s">
        <v>33</v>
      </c>
    </row>
    <row r="308" spans="2:5" ht="33.6" customHeight="1" x14ac:dyDescent="0.3">
      <c r="B308" s="22" t="s">
        <v>306</v>
      </c>
      <c r="C308" s="22" t="s">
        <v>501</v>
      </c>
      <c r="D308" s="10" t="s">
        <v>307</v>
      </c>
      <c r="E308" s="8" t="s">
        <v>33</v>
      </c>
    </row>
    <row r="309" spans="2:5" ht="16.350000000000001" customHeight="1" x14ac:dyDescent="0.3">
      <c r="B309" s="24" t="s">
        <v>308</v>
      </c>
      <c r="C309" s="24" t="s">
        <v>502</v>
      </c>
      <c r="D309" s="10" t="s">
        <v>309</v>
      </c>
      <c r="E309" s="8" t="s">
        <v>33</v>
      </c>
    </row>
    <row r="310" spans="2:5" ht="16.350000000000001" customHeight="1" x14ac:dyDescent="0.3">
      <c r="B310" s="24" t="s">
        <v>310</v>
      </c>
      <c r="C310" s="24" t="s">
        <v>503</v>
      </c>
      <c r="D310" s="10" t="s">
        <v>311</v>
      </c>
      <c r="E310" s="8" t="s">
        <v>33</v>
      </c>
    </row>
    <row r="311" spans="2:5" ht="16.350000000000001" customHeight="1" x14ac:dyDescent="0.3">
      <c r="B311" s="24" t="s">
        <v>312</v>
      </c>
      <c r="C311" s="24" t="s">
        <v>504</v>
      </c>
      <c r="D311" s="10" t="s">
        <v>313</v>
      </c>
      <c r="E311" s="8" t="s">
        <v>33</v>
      </c>
    </row>
    <row r="312" spans="2:5" ht="16.350000000000001" customHeight="1" x14ac:dyDescent="0.3">
      <c r="B312" s="24" t="s">
        <v>314</v>
      </c>
      <c r="C312" s="24" t="s">
        <v>505</v>
      </c>
      <c r="D312" s="10" t="s">
        <v>315</v>
      </c>
      <c r="E312" s="8" t="s">
        <v>33</v>
      </c>
    </row>
    <row r="313" spans="2:5" ht="33.6" customHeight="1" x14ac:dyDescent="0.3">
      <c r="B313" s="24" t="s">
        <v>316</v>
      </c>
      <c r="C313" s="24" t="s">
        <v>506</v>
      </c>
      <c r="D313" s="10" t="s">
        <v>317</v>
      </c>
      <c r="E313" s="8" t="s">
        <v>33</v>
      </c>
    </row>
    <row r="314" spans="2:5" ht="33.6" customHeight="1" x14ac:dyDescent="0.3">
      <c r="B314" s="15" t="s">
        <v>318</v>
      </c>
      <c r="C314" s="15" t="s">
        <v>221</v>
      </c>
      <c r="D314" s="15" t="s">
        <v>319</v>
      </c>
      <c r="E314" s="17" t="s">
        <v>96</v>
      </c>
    </row>
    <row r="315" spans="2:5" ht="33.6" customHeight="1" x14ac:dyDescent="0.3">
      <c r="B315" s="22" t="s">
        <v>320</v>
      </c>
      <c r="C315" s="22" t="s">
        <v>507</v>
      </c>
      <c r="D315" s="10" t="s">
        <v>321</v>
      </c>
      <c r="E315" s="8" t="s">
        <v>33</v>
      </c>
    </row>
    <row r="316" spans="2:5" ht="33.6" customHeight="1" x14ac:dyDescent="0.3">
      <c r="B316" s="24" t="s">
        <v>322</v>
      </c>
      <c r="C316" s="24" t="s">
        <v>508</v>
      </c>
      <c r="D316" s="10" t="s">
        <v>323</v>
      </c>
      <c r="E316" s="8" t="s">
        <v>33</v>
      </c>
    </row>
    <row r="317" spans="2:5" ht="33.6" customHeight="1" x14ac:dyDescent="0.3">
      <c r="B317" s="24" t="s">
        <v>324</v>
      </c>
      <c r="C317" s="24" t="s">
        <v>509</v>
      </c>
      <c r="D317" s="10" t="s">
        <v>325</v>
      </c>
      <c r="E317" s="8" t="s">
        <v>33</v>
      </c>
    </row>
    <row r="318" spans="2:5" ht="16.350000000000001" customHeight="1" x14ac:dyDescent="0.3">
      <c r="B318" s="24" t="s">
        <v>326</v>
      </c>
      <c r="C318" s="24"/>
      <c r="D318" s="10" t="s">
        <v>327</v>
      </c>
      <c r="E318" s="8" t="s">
        <v>33</v>
      </c>
    </row>
    <row r="319" spans="2:5" ht="33.6" customHeight="1" x14ac:dyDescent="0.3">
      <c r="B319" s="22" t="s">
        <v>328</v>
      </c>
      <c r="C319" s="22" t="s">
        <v>510</v>
      </c>
      <c r="D319" s="10" t="s">
        <v>329</v>
      </c>
      <c r="E319" s="8" t="s">
        <v>33</v>
      </c>
    </row>
    <row r="320" spans="2:5" ht="33.6" customHeight="1" x14ac:dyDescent="0.3">
      <c r="B320" s="22" t="s">
        <v>330</v>
      </c>
      <c r="C320" s="22" t="s">
        <v>511</v>
      </c>
      <c r="D320" s="75" t="s">
        <v>331</v>
      </c>
      <c r="E320" s="8" t="s">
        <v>33</v>
      </c>
    </row>
    <row r="321" spans="2:5" ht="33.6" customHeight="1" x14ac:dyDescent="0.3">
      <c r="B321" s="24" t="s">
        <v>332</v>
      </c>
      <c r="C321" s="22" t="s">
        <v>511</v>
      </c>
      <c r="D321" s="76" t="s">
        <v>333</v>
      </c>
      <c r="E321" s="8" t="s">
        <v>33</v>
      </c>
    </row>
    <row r="322" spans="2:5" ht="33.6" customHeight="1" x14ac:dyDescent="0.3">
      <c r="B322" s="24" t="s">
        <v>334</v>
      </c>
      <c r="C322" s="22" t="s">
        <v>511</v>
      </c>
      <c r="D322" s="76" t="s">
        <v>335</v>
      </c>
      <c r="E322" s="8" t="s">
        <v>33</v>
      </c>
    </row>
    <row r="323" spans="2:5" ht="33.6" customHeight="1" x14ac:dyDescent="0.3">
      <c r="B323" s="24" t="s">
        <v>336</v>
      </c>
      <c r="C323" s="22" t="s">
        <v>511</v>
      </c>
      <c r="D323" s="76" t="s">
        <v>337</v>
      </c>
      <c r="E323" s="8" t="s">
        <v>33</v>
      </c>
    </row>
    <row r="324" spans="2:5" ht="16.350000000000001" customHeight="1" x14ac:dyDescent="0.3">
      <c r="B324" s="24" t="s">
        <v>338</v>
      </c>
      <c r="C324" s="22" t="s">
        <v>511</v>
      </c>
      <c r="D324" s="76" t="s">
        <v>339</v>
      </c>
      <c r="E324" s="8" t="s">
        <v>33</v>
      </c>
    </row>
    <row r="325" spans="2:5" ht="33.6" customHeight="1" x14ac:dyDescent="0.3">
      <c r="B325" s="24" t="s">
        <v>340</v>
      </c>
      <c r="C325" s="22" t="s">
        <v>511</v>
      </c>
      <c r="D325" s="76" t="s">
        <v>341</v>
      </c>
      <c r="E325" s="8" t="s">
        <v>33</v>
      </c>
    </row>
    <row r="326" spans="2:5" ht="33.6" customHeight="1" x14ac:dyDescent="0.3">
      <c r="B326" s="22" t="s">
        <v>342</v>
      </c>
      <c r="C326" s="22" t="s">
        <v>512</v>
      </c>
      <c r="D326" s="75" t="s">
        <v>343</v>
      </c>
      <c r="E326" s="8" t="s">
        <v>33</v>
      </c>
    </row>
    <row r="327" spans="2:5" ht="33.6" customHeight="1" x14ac:dyDescent="0.3">
      <c r="B327" s="24" t="s">
        <v>344</v>
      </c>
      <c r="C327" s="22" t="s">
        <v>512</v>
      </c>
      <c r="D327" s="76" t="s">
        <v>345</v>
      </c>
      <c r="E327" s="8" t="s">
        <v>33</v>
      </c>
    </row>
    <row r="328" spans="2:5" ht="33.6" customHeight="1" x14ac:dyDescent="0.3">
      <c r="B328" s="24" t="s">
        <v>346</v>
      </c>
      <c r="C328" s="22" t="s">
        <v>512</v>
      </c>
      <c r="D328" s="76" t="s">
        <v>347</v>
      </c>
      <c r="E328" s="8" t="s">
        <v>33</v>
      </c>
    </row>
    <row r="329" spans="2:5" ht="33.6" customHeight="1" x14ac:dyDescent="0.3">
      <c r="B329" s="24" t="s">
        <v>348</v>
      </c>
      <c r="C329" s="22" t="s">
        <v>512</v>
      </c>
      <c r="D329" s="76" t="s">
        <v>349</v>
      </c>
      <c r="E329" s="8" t="s">
        <v>33</v>
      </c>
    </row>
    <row r="330" spans="2:5" ht="16.350000000000001" customHeight="1" x14ac:dyDescent="0.3">
      <c r="B330" s="24" t="s">
        <v>350</v>
      </c>
      <c r="C330" s="22" t="s">
        <v>512</v>
      </c>
      <c r="D330" s="76" t="s">
        <v>351</v>
      </c>
      <c r="E330" s="8" t="s">
        <v>33</v>
      </c>
    </row>
    <row r="331" spans="2:5" ht="16.350000000000001" customHeight="1" x14ac:dyDescent="0.3">
      <c r="B331" s="24" t="s">
        <v>352</v>
      </c>
      <c r="C331" s="22" t="s">
        <v>512</v>
      </c>
      <c r="D331" s="76" t="s">
        <v>353</v>
      </c>
      <c r="E331" s="8" t="s">
        <v>33</v>
      </c>
    </row>
    <row r="332" spans="2:5" ht="16.350000000000001" customHeight="1" x14ac:dyDescent="0.3">
      <c r="B332" s="22" t="s">
        <v>354</v>
      </c>
      <c r="C332" s="22" t="s">
        <v>513</v>
      </c>
      <c r="D332" s="10" t="s">
        <v>355</v>
      </c>
      <c r="E332" s="8" t="s">
        <v>33</v>
      </c>
    </row>
    <row r="333" spans="2:5" ht="16.350000000000001" customHeight="1" x14ac:dyDescent="0.3">
      <c r="B333" s="24" t="s">
        <v>356</v>
      </c>
      <c r="C333" s="22" t="s">
        <v>513</v>
      </c>
      <c r="D333" s="76" t="s">
        <v>357</v>
      </c>
      <c r="E333" s="8" t="s">
        <v>33</v>
      </c>
    </row>
    <row r="334" spans="2:5" ht="16.350000000000001" customHeight="1" x14ac:dyDescent="0.3">
      <c r="B334" s="24" t="s">
        <v>358</v>
      </c>
      <c r="C334" s="22" t="s">
        <v>513</v>
      </c>
      <c r="D334" s="76" t="s">
        <v>359</v>
      </c>
      <c r="E334" s="8" t="s">
        <v>33</v>
      </c>
    </row>
    <row r="335" spans="2:5" ht="16.350000000000001" customHeight="1" x14ac:dyDescent="0.3">
      <c r="B335" s="24" t="s">
        <v>360</v>
      </c>
      <c r="C335" s="22" t="s">
        <v>513</v>
      </c>
      <c r="D335" s="76" t="s">
        <v>361</v>
      </c>
      <c r="E335" s="8" t="s">
        <v>33</v>
      </c>
    </row>
    <row r="336" spans="2:5" ht="16.350000000000001" customHeight="1" x14ac:dyDescent="0.3">
      <c r="B336" s="24" t="s">
        <v>362</v>
      </c>
      <c r="C336" s="22" t="s">
        <v>513</v>
      </c>
      <c r="D336" s="76" t="s">
        <v>363</v>
      </c>
      <c r="E336" s="8" t="s">
        <v>33</v>
      </c>
    </row>
    <row r="337" spans="2:5" ht="16.350000000000001" customHeight="1" x14ac:dyDescent="0.3">
      <c r="B337" s="24" t="s">
        <v>364</v>
      </c>
      <c r="C337" s="22" t="s">
        <v>513</v>
      </c>
      <c r="D337" s="76" t="s">
        <v>365</v>
      </c>
      <c r="E337" s="8" t="s">
        <v>33</v>
      </c>
    </row>
    <row r="338" spans="2:5" ht="33.6" customHeight="1" x14ac:dyDescent="0.3">
      <c r="B338" s="15" t="s">
        <v>366</v>
      </c>
      <c r="C338" s="15" t="s">
        <v>514</v>
      </c>
      <c r="D338" s="15" t="s">
        <v>367</v>
      </c>
      <c r="E338" s="17" t="s">
        <v>96</v>
      </c>
    </row>
    <row r="339" spans="2:5" ht="33.6" customHeight="1" x14ac:dyDescent="0.3">
      <c r="B339" s="22" t="s">
        <v>368</v>
      </c>
      <c r="C339" s="22" t="s">
        <v>515</v>
      </c>
      <c r="D339" s="10" t="s">
        <v>369</v>
      </c>
      <c r="E339" s="8" t="s">
        <v>33</v>
      </c>
    </row>
    <row r="340" spans="2:5" ht="33.6" customHeight="1" x14ac:dyDescent="0.3">
      <c r="B340" s="24" t="s">
        <v>370</v>
      </c>
      <c r="C340" s="22" t="s">
        <v>515</v>
      </c>
      <c r="D340" s="75" t="s">
        <v>371</v>
      </c>
      <c r="E340" s="8" t="s">
        <v>33</v>
      </c>
    </row>
    <row r="341" spans="2:5" ht="33.6" customHeight="1" x14ac:dyDescent="0.3">
      <c r="B341" s="24" t="s">
        <v>372</v>
      </c>
      <c r="C341" s="22" t="s">
        <v>515</v>
      </c>
      <c r="D341" s="10" t="s">
        <v>373</v>
      </c>
      <c r="E341" s="8" t="s">
        <v>33</v>
      </c>
    </row>
    <row r="342" spans="2:5" ht="33.6" customHeight="1" x14ac:dyDescent="0.3">
      <c r="B342" s="24" t="s">
        <v>374</v>
      </c>
      <c r="C342" s="22" t="s">
        <v>515</v>
      </c>
      <c r="D342" s="10" t="s">
        <v>375</v>
      </c>
      <c r="E342" s="8" t="s">
        <v>33</v>
      </c>
    </row>
    <row r="343" spans="2:5" ht="16.350000000000001" customHeight="1" x14ac:dyDescent="0.3">
      <c r="B343" s="24" t="s">
        <v>376</v>
      </c>
      <c r="C343" s="22" t="s">
        <v>515</v>
      </c>
      <c r="D343" s="10" t="s">
        <v>377</v>
      </c>
      <c r="E343" s="8" t="s">
        <v>33</v>
      </c>
    </row>
    <row r="344" spans="2:5" ht="16.350000000000001" customHeight="1" x14ac:dyDescent="0.3">
      <c r="B344" s="24" t="s">
        <v>378</v>
      </c>
      <c r="C344" s="22" t="s">
        <v>515</v>
      </c>
      <c r="D344" s="10" t="s">
        <v>379</v>
      </c>
      <c r="E344" s="8" t="s">
        <v>33</v>
      </c>
    </row>
    <row r="345" spans="2:5" ht="16.350000000000001" customHeight="1" x14ac:dyDescent="0.3">
      <c r="B345" s="22" t="s">
        <v>380</v>
      </c>
      <c r="C345" s="22" t="s">
        <v>516</v>
      </c>
      <c r="D345" s="10" t="s">
        <v>381</v>
      </c>
      <c r="E345" s="8" t="s">
        <v>33</v>
      </c>
    </row>
    <row r="346" spans="2:5" ht="16.350000000000001" customHeight="1" x14ac:dyDescent="0.3">
      <c r="B346" s="24" t="s">
        <v>382</v>
      </c>
      <c r="C346" s="24" t="s">
        <v>517</v>
      </c>
      <c r="D346" s="76" t="s">
        <v>383</v>
      </c>
      <c r="E346" s="8" t="s">
        <v>33</v>
      </c>
    </row>
    <row r="347" spans="2:5" ht="16.350000000000001" customHeight="1" x14ac:dyDescent="0.3">
      <c r="B347" s="24" t="s">
        <v>384</v>
      </c>
      <c r="C347" s="24" t="s">
        <v>518</v>
      </c>
      <c r="D347" s="76" t="s">
        <v>385</v>
      </c>
      <c r="E347" s="8" t="s">
        <v>33</v>
      </c>
    </row>
    <row r="348" spans="2:5" ht="16.350000000000001" customHeight="1" x14ac:dyDescent="0.3">
      <c r="B348" s="24" t="s">
        <v>386</v>
      </c>
      <c r="C348" s="24" t="s">
        <v>519</v>
      </c>
      <c r="D348" s="76" t="s">
        <v>387</v>
      </c>
      <c r="E348" s="8" t="s">
        <v>33</v>
      </c>
    </row>
    <row r="349" spans="2:5" ht="16.350000000000001" customHeight="1" x14ac:dyDescent="0.3">
      <c r="B349" s="24" t="s">
        <v>388</v>
      </c>
      <c r="C349" s="24" t="s">
        <v>520</v>
      </c>
      <c r="D349" s="76" t="s">
        <v>543</v>
      </c>
      <c r="E349" s="8" t="s">
        <v>33</v>
      </c>
    </row>
    <row r="350" spans="2:5" ht="16.350000000000001" customHeight="1" x14ac:dyDescent="0.3">
      <c r="B350" s="24" t="s">
        <v>389</v>
      </c>
      <c r="C350" s="24" t="s">
        <v>521</v>
      </c>
      <c r="D350" s="76" t="s">
        <v>390</v>
      </c>
      <c r="E350" s="8" t="s">
        <v>33</v>
      </c>
    </row>
    <row r="351" spans="2:5" ht="33.6" customHeight="1" x14ac:dyDescent="0.3">
      <c r="B351" s="15" t="s">
        <v>391</v>
      </c>
      <c r="C351" s="15" t="s">
        <v>522</v>
      </c>
      <c r="D351" s="15" t="s">
        <v>392</v>
      </c>
      <c r="E351" s="17" t="s">
        <v>96</v>
      </c>
    </row>
    <row r="352" spans="2:5" ht="33.6" customHeight="1" x14ac:dyDescent="0.3">
      <c r="B352" s="22" t="s">
        <v>393</v>
      </c>
      <c r="C352" s="22" t="s">
        <v>523</v>
      </c>
      <c r="D352" s="10" t="s">
        <v>394</v>
      </c>
      <c r="E352" s="8" t="s">
        <v>33</v>
      </c>
    </row>
    <row r="353" spans="2:5" ht="33.6" customHeight="1" x14ac:dyDescent="0.3">
      <c r="B353" s="24" t="s">
        <v>395</v>
      </c>
      <c r="C353" s="24" t="s">
        <v>523</v>
      </c>
      <c r="D353" s="75" t="s">
        <v>396</v>
      </c>
      <c r="E353" s="8" t="s">
        <v>33</v>
      </c>
    </row>
    <row r="354" spans="2:5" ht="33.6" customHeight="1" x14ac:dyDescent="0.3">
      <c r="B354" s="24" t="s">
        <v>397</v>
      </c>
      <c r="C354" s="24" t="s">
        <v>523</v>
      </c>
      <c r="D354" s="10" t="s">
        <v>398</v>
      </c>
      <c r="E354" s="8" t="s">
        <v>33</v>
      </c>
    </row>
    <row r="355" spans="2:5" ht="33.6" customHeight="1" x14ac:dyDescent="0.3">
      <c r="B355" s="24" t="s">
        <v>399</v>
      </c>
      <c r="C355" s="24" t="s">
        <v>523</v>
      </c>
      <c r="D355" s="10" t="s">
        <v>400</v>
      </c>
      <c r="E355" s="8" t="s">
        <v>33</v>
      </c>
    </row>
    <row r="356" spans="2:5" ht="16.350000000000001" customHeight="1" x14ac:dyDescent="0.3">
      <c r="B356" s="24" t="s">
        <v>401</v>
      </c>
      <c r="C356" s="24" t="s">
        <v>523</v>
      </c>
      <c r="D356" s="10" t="s">
        <v>402</v>
      </c>
      <c r="E356" s="8" t="s">
        <v>33</v>
      </c>
    </row>
    <row r="357" spans="2:5" ht="16.350000000000001" customHeight="1" x14ac:dyDescent="0.3">
      <c r="B357" s="24" t="s">
        <v>403</v>
      </c>
      <c r="C357" s="24" t="s">
        <v>523</v>
      </c>
      <c r="D357" s="10" t="s">
        <v>404</v>
      </c>
      <c r="E357" s="8" t="s">
        <v>33</v>
      </c>
    </row>
    <row r="358" spans="2:5" ht="16.350000000000001" customHeight="1" x14ac:dyDescent="0.3">
      <c r="B358" s="22" t="s">
        <v>405</v>
      </c>
      <c r="C358" s="22" t="s">
        <v>524</v>
      </c>
      <c r="D358" s="10" t="s">
        <v>406</v>
      </c>
      <c r="E358" s="8" t="s">
        <v>33</v>
      </c>
    </row>
    <row r="359" spans="2:5" ht="16.350000000000001" customHeight="1" x14ac:dyDescent="0.3">
      <c r="B359" s="24" t="s">
        <v>407</v>
      </c>
      <c r="C359" s="24" t="s">
        <v>525</v>
      </c>
      <c r="D359" s="76" t="s">
        <v>408</v>
      </c>
      <c r="E359" s="8" t="s">
        <v>33</v>
      </c>
    </row>
    <row r="360" spans="2:5" ht="16.350000000000001" customHeight="1" x14ac:dyDescent="0.3">
      <c r="B360" s="24" t="s">
        <v>409</v>
      </c>
      <c r="C360" s="24" t="s">
        <v>526</v>
      </c>
      <c r="D360" s="76" t="s">
        <v>410</v>
      </c>
      <c r="E360" s="8" t="s">
        <v>33</v>
      </c>
    </row>
    <row r="361" spans="2:5" ht="16.350000000000001" customHeight="1" x14ac:dyDescent="0.3">
      <c r="B361" s="24" t="s">
        <v>411</v>
      </c>
      <c r="C361" s="24" t="s">
        <v>527</v>
      </c>
      <c r="D361" s="76" t="s">
        <v>412</v>
      </c>
      <c r="E361" s="8" t="s">
        <v>33</v>
      </c>
    </row>
    <row r="362" spans="2:5" ht="16.350000000000001" customHeight="1" x14ac:dyDescent="0.3">
      <c r="B362" s="24" t="s">
        <v>413</v>
      </c>
      <c r="C362" s="24" t="s">
        <v>528</v>
      </c>
      <c r="D362" s="76" t="s">
        <v>544</v>
      </c>
      <c r="E362" s="8" t="s">
        <v>33</v>
      </c>
    </row>
    <row r="363" spans="2:5" ht="16.350000000000001" customHeight="1" x14ac:dyDescent="0.3">
      <c r="B363" s="24" t="s">
        <v>415</v>
      </c>
      <c r="C363" s="24" t="s">
        <v>529</v>
      </c>
      <c r="D363" s="76" t="s">
        <v>414</v>
      </c>
      <c r="E363" s="8" t="s">
        <v>33</v>
      </c>
    </row>
    <row r="364" spans="2:5" ht="16.350000000000001" customHeight="1" x14ac:dyDescent="0.3">
      <c r="B364" s="15" t="s">
        <v>416</v>
      </c>
      <c r="C364" s="15" t="s">
        <v>226</v>
      </c>
      <c r="D364" s="15" t="s">
        <v>417</v>
      </c>
      <c r="E364" s="2" t="s">
        <v>29</v>
      </c>
    </row>
    <row r="365" spans="2:5" ht="16.350000000000001" customHeight="1" x14ac:dyDescent="0.3">
      <c r="B365" s="15" t="s">
        <v>418</v>
      </c>
      <c r="C365" s="15" t="s">
        <v>476</v>
      </c>
      <c r="D365" s="15" t="s">
        <v>572</v>
      </c>
      <c r="E365" s="2" t="s">
        <v>31</v>
      </c>
    </row>
    <row r="366" spans="2:5" ht="16.350000000000001" customHeight="1" x14ac:dyDescent="0.3">
      <c r="B366" s="15" t="s">
        <v>418</v>
      </c>
      <c r="C366" s="15" t="s">
        <v>476</v>
      </c>
      <c r="D366" s="81" t="s">
        <v>552</v>
      </c>
      <c r="E366" s="2" t="s">
        <v>31</v>
      </c>
    </row>
    <row r="367" spans="2:5" ht="16.350000000000001" customHeight="1" x14ac:dyDescent="0.3">
      <c r="B367" s="15" t="s">
        <v>419</v>
      </c>
      <c r="C367" s="15" t="s">
        <v>476</v>
      </c>
      <c r="D367" s="15" t="s">
        <v>420</v>
      </c>
      <c r="E367" s="2" t="s">
        <v>29</v>
      </c>
    </row>
    <row r="368" spans="2:5" ht="16.350000000000001" customHeight="1" x14ac:dyDescent="0.3">
      <c r="B368" s="15" t="s">
        <v>419</v>
      </c>
      <c r="C368" s="15" t="s">
        <v>476</v>
      </c>
      <c r="D368" s="15" t="s">
        <v>420</v>
      </c>
      <c r="E368" s="2" t="s">
        <v>30</v>
      </c>
    </row>
    <row r="369" spans="2:5" ht="16.350000000000001" customHeight="1" x14ac:dyDescent="0.3">
      <c r="B369" s="15" t="s">
        <v>419</v>
      </c>
      <c r="C369" s="15" t="s">
        <v>476</v>
      </c>
      <c r="D369" s="15" t="s">
        <v>420</v>
      </c>
      <c r="E369" s="2" t="s">
        <v>31</v>
      </c>
    </row>
    <row r="370" spans="2:5" ht="16.350000000000001" customHeight="1" x14ac:dyDescent="0.3">
      <c r="B370" s="15" t="s">
        <v>421</v>
      </c>
      <c r="C370" s="15" t="s">
        <v>476</v>
      </c>
      <c r="D370" s="15" t="s">
        <v>573</v>
      </c>
      <c r="E370" s="2" t="s">
        <v>31</v>
      </c>
    </row>
    <row r="371" spans="2:5" ht="16.350000000000001" customHeight="1" x14ac:dyDescent="0.3">
      <c r="B371" s="15" t="s">
        <v>421</v>
      </c>
      <c r="C371" s="15" t="s">
        <v>476</v>
      </c>
      <c r="D371" s="81" t="s">
        <v>553</v>
      </c>
      <c r="E371" s="2" t="s">
        <v>31</v>
      </c>
    </row>
    <row r="372" spans="2:5" ht="16.350000000000001" customHeight="1" x14ac:dyDescent="0.3">
      <c r="B372" s="15" t="s">
        <v>574</v>
      </c>
      <c r="C372" s="15" t="s">
        <v>530</v>
      </c>
      <c r="D372" s="15" t="s">
        <v>422</v>
      </c>
      <c r="E372" s="2" t="s">
        <v>29</v>
      </c>
    </row>
    <row r="373" spans="2:5" ht="16.350000000000001" customHeight="1" x14ac:dyDescent="0.3">
      <c r="B373" s="15" t="s">
        <v>574</v>
      </c>
      <c r="C373" s="15" t="s">
        <v>530</v>
      </c>
      <c r="D373" s="15" t="s">
        <v>422</v>
      </c>
      <c r="E373" s="2" t="s">
        <v>30</v>
      </c>
    </row>
    <row r="374" spans="2:5" ht="16.350000000000001" customHeight="1" x14ac:dyDescent="0.3">
      <c r="B374" s="15" t="s">
        <v>574</v>
      </c>
      <c r="C374" s="15" t="s">
        <v>530</v>
      </c>
      <c r="D374" s="15" t="s">
        <v>422</v>
      </c>
      <c r="E374" s="2" t="s">
        <v>31</v>
      </c>
    </row>
    <row r="375" spans="2:5" ht="16.350000000000001" customHeight="1" x14ac:dyDescent="0.3">
      <c r="B375" s="15" t="s">
        <v>423</v>
      </c>
      <c r="C375" s="15" t="s">
        <v>224</v>
      </c>
      <c r="D375" s="15" t="s">
        <v>65</v>
      </c>
      <c r="E375" s="2" t="s">
        <v>29</v>
      </c>
    </row>
    <row r="376" spans="2:5" ht="16.350000000000001" customHeight="1" x14ac:dyDescent="0.3">
      <c r="B376" s="15" t="s">
        <v>423</v>
      </c>
      <c r="C376" s="15" t="s">
        <v>224</v>
      </c>
      <c r="D376" s="15" t="s">
        <v>65</v>
      </c>
      <c r="E376" s="2" t="s">
        <v>30</v>
      </c>
    </row>
    <row r="377" spans="2:5" ht="16.350000000000001" customHeight="1" thickBot="1" x14ac:dyDescent="0.35">
      <c r="B377" s="71" t="s">
        <v>423</v>
      </c>
      <c r="C377" s="71" t="s">
        <v>224</v>
      </c>
      <c r="D377" s="71" t="s">
        <v>65</v>
      </c>
      <c r="E377" s="77" t="s">
        <v>31</v>
      </c>
    </row>
    <row r="378" spans="2:5" ht="16.350000000000001" customHeight="1" x14ac:dyDescent="0.3">
      <c r="B378" s="15" t="s">
        <v>425</v>
      </c>
      <c r="C378" s="15" t="s">
        <v>240</v>
      </c>
      <c r="D378" s="29" t="s">
        <v>426</v>
      </c>
      <c r="E378" s="2" t="s">
        <v>30</v>
      </c>
    </row>
    <row r="379" spans="2:5" ht="16.350000000000001" customHeight="1" x14ac:dyDescent="0.3">
      <c r="B379" s="22" t="s">
        <v>537</v>
      </c>
      <c r="C379" s="22" t="s">
        <v>240</v>
      </c>
      <c r="D379" s="10" t="s">
        <v>554</v>
      </c>
      <c r="E379" s="8" t="s">
        <v>34</v>
      </c>
    </row>
    <row r="380" spans="2:5" ht="16.350000000000001" customHeight="1" x14ac:dyDescent="0.3">
      <c r="B380" s="24" t="s">
        <v>555</v>
      </c>
      <c r="C380" s="24" t="s">
        <v>240</v>
      </c>
      <c r="D380" s="10" t="s">
        <v>556</v>
      </c>
      <c r="E380" s="8" t="s">
        <v>34</v>
      </c>
    </row>
    <row r="381" spans="2:5" ht="16.350000000000001" customHeight="1" x14ac:dyDescent="0.3">
      <c r="B381" s="24" t="s">
        <v>557</v>
      </c>
      <c r="C381" s="24" t="s">
        <v>240</v>
      </c>
      <c r="D381" s="10" t="s">
        <v>558</v>
      </c>
      <c r="E381" s="8" t="s">
        <v>34</v>
      </c>
    </row>
    <row r="382" spans="2:5" ht="16.350000000000001" customHeight="1" x14ac:dyDescent="0.3">
      <c r="B382" s="24" t="s">
        <v>559</v>
      </c>
      <c r="C382" s="24" t="s">
        <v>240</v>
      </c>
      <c r="D382" s="80" t="s">
        <v>560</v>
      </c>
      <c r="E382" s="8" t="s">
        <v>34</v>
      </c>
    </row>
    <row r="383" spans="2:5" ht="16.350000000000001" customHeight="1" x14ac:dyDescent="0.3">
      <c r="B383" s="22" t="s">
        <v>538</v>
      </c>
      <c r="C383" s="22" t="s">
        <v>240</v>
      </c>
      <c r="D383" s="80" t="s">
        <v>561</v>
      </c>
      <c r="E383" s="8" t="s">
        <v>34</v>
      </c>
    </row>
    <row r="384" spans="2:5" ht="16.350000000000001" customHeight="1" x14ac:dyDescent="0.3">
      <c r="B384" s="22" t="s">
        <v>539</v>
      </c>
      <c r="C384" s="22" t="s">
        <v>240</v>
      </c>
      <c r="D384" s="80" t="s">
        <v>562</v>
      </c>
      <c r="E384" s="8" t="s">
        <v>34</v>
      </c>
    </row>
    <row r="385" spans="2:5" ht="16.350000000000001" customHeight="1" x14ac:dyDescent="0.3">
      <c r="B385" s="15" t="s">
        <v>427</v>
      </c>
      <c r="C385" s="15" t="s">
        <v>266</v>
      </c>
      <c r="D385" s="29" t="s">
        <v>428</v>
      </c>
      <c r="E385" s="2" t="s">
        <v>30</v>
      </c>
    </row>
    <row r="386" spans="2:5" ht="16.350000000000001" customHeight="1" x14ac:dyDescent="0.3">
      <c r="B386" s="15" t="s">
        <v>427</v>
      </c>
      <c r="C386" s="15" t="s">
        <v>266</v>
      </c>
      <c r="D386" s="29" t="s">
        <v>428</v>
      </c>
      <c r="E386" s="2" t="s">
        <v>31</v>
      </c>
    </row>
    <row r="387" spans="2:5" ht="16.350000000000001" customHeight="1" x14ac:dyDescent="0.3">
      <c r="B387" s="15" t="s">
        <v>429</v>
      </c>
      <c r="C387" s="15" t="s">
        <v>292</v>
      </c>
      <c r="D387" s="15" t="s">
        <v>430</v>
      </c>
      <c r="E387" s="2" t="s">
        <v>29</v>
      </c>
    </row>
    <row r="388" spans="2:5" ht="16.350000000000001" customHeight="1" x14ac:dyDescent="0.3">
      <c r="B388" s="15" t="s">
        <v>429</v>
      </c>
      <c r="C388" s="15" t="s">
        <v>292</v>
      </c>
      <c r="D388" s="15" t="s">
        <v>430</v>
      </c>
      <c r="E388" s="2" t="s">
        <v>30</v>
      </c>
    </row>
    <row r="389" spans="2:5" ht="16.350000000000001" customHeight="1" x14ac:dyDescent="0.3">
      <c r="B389" s="15" t="s">
        <v>429</v>
      </c>
      <c r="C389" s="15" t="s">
        <v>292</v>
      </c>
      <c r="D389" s="15" t="s">
        <v>430</v>
      </c>
      <c r="E389" s="2" t="s">
        <v>31</v>
      </c>
    </row>
    <row r="390" spans="2:5" ht="16.350000000000001" customHeight="1" x14ac:dyDescent="0.3">
      <c r="B390" s="15" t="s">
        <v>431</v>
      </c>
      <c r="C390" s="15" t="s">
        <v>318</v>
      </c>
      <c r="D390" s="29" t="s">
        <v>432</v>
      </c>
      <c r="E390" s="2" t="s">
        <v>30</v>
      </c>
    </row>
    <row r="391" spans="2:5" ht="16.350000000000001" customHeight="1" x14ac:dyDescent="0.3">
      <c r="B391" s="15" t="s">
        <v>431</v>
      </c>
      <c r="C391" s="15" t="s">
        <v>318</v>
      </c>
      <c r="D391" s="29" t="s">
        <v>432</v>
      </c>
      <c r="E391" s="2" t="s">
        <v>31</v>
      </c>
    </row>
    <row r="392" spans="2:5" ht="16.350000000000001" customHeight="1" x14ac:dyDescent="0.3">
      <c r="B392" s="22" t="s">
        <v>540</v>
      </c>
      <c r="C392" s="22" t="s">
        <v>318</v>
      </c>
      <c r="D392" s="10" t="s">
        <v>578</v>
      </c>
      <c r="E392" s="8" t="s">
        <v>34</v>
      </c>
    </row>
    <row r="393" spans="2:5" ht="16.350000000000001" customHeight="1" x14ac:dyDescent="0.3">
      <c r="B393" s="22" t="s">
        <v>540</v>
      </c>
      <c r="C393" s="22" t="s">
        <v>318</v>
      </c>
      <c r="D393" s="10" t="s">
        <v>578</v>
      </c>
      <c r="E393" s="8" t="s">
        <v>35</v>
      </c>
    </row>
    <row r="394" spans="2:5" ht="16.350000000000001" customHeight="1" x14ac:dyDescent="0.3">
      <c r="B394" s="22" t="s">
        <v>541</v>
      </c>
      <c r="C394" s="22" t="s">
        <v>318</v>
      </c>
      <c r="D394" s="10" t="s">
        <v>579</v>
      </c>
      <c r="E394" s="8" t="s">
        <v>34</v>
      </c>
    </row>
    <row r="395" spans="2:5" ht="16.350000000000001" customHeight="1" x14ac:dyDescent="0.3">
      <c r="B395" s="22" t="s">
        <v>541</v>
      </c>
      <c r="C395" s="22" t="s">
        <v>318</v>
      </c>
      <c r="D395" s="10" t="s">
        <v>579</v>
      </c>
      <c r="E395" s="8" t="s">
        <v>35</v>
      </c>
    </row>
    <row r="396" spans="2:5" ht="16.350000000000001" customHeight="1" x14ac:dyDescent="0.3">
      <c r="B396" s="22" t="s">
        <v>542</v>
      </c>
      <c r="C396" s="22" t="s">
        <v>318</v>
      </c>
      <c r="D396" s="80" t="s">
        <v>65</v>
      </c>
      <c r="E396" s="8" t="s">
        <v>34</v>
      </c>
    </row>
    <row r="397" spans="2:5" ht="16.350000000000001" customHeight="1" x14ac:dyDescent="0.3">
      <c r="B397" s="22" t="s">
        <v>542</v>
      </c>
      <c r="C397" s="22" t="s">
        <v>318</v>
      </c>
      <c r="D397" s="80" t="s">
        <v>65</v>
      </c>
      <c r="E397" s="8" t="s">
        <v>35</v>
      </c>
    </row>
    <row r="398" spans="2:5" ht="16.350000000000001" customHeight="1" x14ac:dyDescent="0.3">
      <c r="B398" s="15" t="s">
        <v>433</v>
      </c>
      <c r="C398" s="15" t="s">
        <v>366</v>
      </c>
      <c r="D398" s="15" t="s">
        <v>65</v>
      </c>
      <c r="E398" s="2" t="s">
        <v>29</v>
      </c>
    </row>
    <row r="399" spans="2:5" ht="16.350000000000001" customHeight="1" x14ac:dyDescent="0.3">
      <c r="B399" s="15" t="s">
        <v>433</v>
      </c>
      <c r="C399" s="15" t="s">
        <v>366</v>
      </c>
      <c r="D399" s="15" t="s">
        <v>65</v>
      </c>
      <c r="E399" s="2" t="s">
        <v>30</v>
      </c>
    </row>
    <row r="400" spans="2:5" ht="16.350000000000001" customHeight="1" thickBot="1" x14ac:dyDescent="0.35">
      <c r="B400" s="71" t="s">
        <v>433</v>
      </c>
      <c r="C400" s="71" t="s">
        <v>366</v>
      </c>
      <c r="D400" s="71" t="s">
        <v>65</v>
      </c>
      <c r="E400" s="77" t="s">
        <v>31</v>
      </c>
    </row>
    <row r="401" spans="2:5" ht="16.350000000000001" customHeight="1" x14ac:dyDescent="0.3">
      <c r="B401" s="15">
        <v>6</v>
      </c>
      <c r="C401" s="15">
        <v>5</v>
      </c>
      <c r="D401" s="29" t="s">
        <v>65</v>
      </c>
      <c r="E401" s="2" t="s">
        <v>96</v>
      </c>
    </row>
    <row r="402" spans="2:5" ht="16.350000000000001" customHeight="1" x14ac:dyDescent="0.3">
      <c r="B402" s="15">
        <v>6</v>
      </c>
      <c r="C402" s="15">
        <v>5</v>
      </c>
      <c r="D402" s="29" t="s">
        <v>65</v>
      </c>
      <c r="E402" s="2" t="s">
        <v>30</v>
      </c>
    </row>
    <row r="403" spans="2:5" ht="16.350000000000001" customHeight="1" x14ac:dyDescent="0.3">
      <c r="B403" s="15">
        <v>6</v>
      </c>
      <c r="C403" s="15">
        <v>5</v>
      </c>
      <c r="D403" s="29" t="s">
        <v>65</v>
      </c>
      <c r="E403" s="2" t="s">
        <v>31</v>
      </c>
    </row>
    <row r="404" spans="2:5" ht="16.350000000000001" customHeight="1" x14ac:dyDescent="0.3">
      <c r="B404" s="15">
        <v>6</v>
      </c>
      <c r="C404" s="15">
        <v>5</v>
      </c>
      <c r="D404" s="29" t="s">
        <v>65</v>
      </c>
      <c r="E404" s="2" t="s">
        <v>129</v>
      </c>
    </row>
    <row r="405" spans="2:5" ht="16.350000000000001" customHeight="1" x14ac:dyDescent="0.3">
      <c r="B405" s="15">
        <v>6</v>
      </c>
      <c r="C405" s="15">
        <v>5</v>
      </c>
      <c r="D405" s="29" t="s">
        <v>65</v>
      </c>
      <c r="E405" s="2" t="s">
        <v>171</v>
      </c>
    </row>
    <row r="406" spans="2:5" ht="16.350000000000001" customHeight="1" x14ac:dyDescent="0.3">
      <c r="B406" s="15">
        <v>6</v>
      </c>
      <c r="C406" s="15">
        <v>5</v>
      </c>
      <c r="D406" s="29" t="s">
        <v>65</v>
      </c>
      <c r="E406" s="2" t="s">
        <v>172</v>
      </c>
    </row>
    <row r="407" spans="2:5" ht="16.350000000000001" customHeight="1" x14ac:dyDescent="0.3">
      <c r="B407" s="15">
        <v>6</v>
      </c>
      <c r="C407" s="15">
        <v>5</v>
      </c>
      <c r="D407" s="29" t="s">
        <v>65</v>
      </c>
      <c r="E407" s="2" t="s">
        <v>173</v>
      </c>
    </row>
    <row r="408" spans="2:5" ht="16.350000000000001" customHeight="1" x14ac:dyDescent="0.3">
      <c r="B408" s="15">
        <v>6</v>
      </c>
      <c r="C408" s="15">
        <v>5</v>
      </c>
      <c r="D408" s="29" t="s">
        <v>65</v>
      </c>
      <c r="E408" s="2" t="s">
        <v>174</v>
      </c>
    </row>
    <row r="409" spans="2:5" ht="16.350000000000001" customHeight="1" x14ac:dyDescent="0.3">
      <c r="B409" s="15">
        <v>6</v>
      </c>
      <c r="C409" s="15">
        <v>5</v>
      </c>
      <c r="D409" s="29" t="s">
        <v>65</v>
      </c>
      <c r="E409" s="2" t="s">
        <v>175</v>
      </c>
    </row>
    <row r="410" spans="2:5" ht="16.350000000000001" customHeight="1" x14ac:dyDescent="0.3">
      <c r="B410" s="15">
        <v>6</v>
      </c>
      <c r="C410" s="15">
        <v>5</v>
      </c>
      <c r="D410" s="29" t="s">
        <v>65</v>
      </c>
      <c r="E410" s="2" t="s">
        <v>435</v>
      </c>
    </row>
    <row r="411" spans="2:5" ht="16.350000000000001" customHeight="1" x14ac:dyDescent="0.3">
      <c r="B411" s="15">
        <v>6</v>
      </c>
      <c r="C411" s="15">
        <v>5</v>
      </c>
      <c r="D411" s="29" t="s">
        <v>65</v>
      </c>
      <c r="E411" s="2" t="s">
        <v>436</v>
      </c>
    </row>
    <row r="412" spans="2:5" ht="16.350000000000001" customHeight="1" x14ac:dyDescent="0.3">
      <c r="B412" s="15">
        <v>6</v>
      </c>
      <c r="C412" s="15">
        <v>5</v>
      </c>
      <c r="D412" s="29" t="s">
        <v>65</v>
      </c>
      <c r="E412" s="2" t="s">
        <v>437</v>
      </c>
    </row>
    <row r="413" spans="2:5" ht="16.350000000000001" customHeight="1" x14ac:dyDescent="0.3">
      <c r="B413" s="15">
        <v>6</v>
      </c>
      <c r="C413" s="15">
        <v>5</v>
      </c>
      <c r="D413" s="29" t="s">
        <v>65</v>
      </c>
      <c r="E413" s="2" t="s">
        <v>438</v>
      </c>
    </row>
    <row r="414" spans="2:5" ht="16.350000000000001" customHeight="1" x14ac:dyDescent="0.3">
      <c r="B414" s="15">
        <v>6</v>
      </c>
      <c r="C414" s="15">
        <v>5</v>
      </c>
      <c r="D414" s="29" t="s">
        <v>65</v>
      </c>
      <c r="E414" s="2" t="s">
        <v>439</v>
      </c>
    </row>
    <row r="415" spans="2:5" ht="16.350000000000001" customHeight="1" x14ac:dyDescent="0.3">
      <c r="B415" s="15">
        <v>6</v>
      </c>
      <c r="C415" s="15">
        <v>5</v>
      </c>
      <c r="D415" s="29" t="s">
        <v>65</v>
      </c>
      <c r="E415" s="2" t="s">
        <v>440</v>
      </c>
    </row>
    <row r="416" spans="2:5" ht="16.350000000000001" customHeight="1" x14ac:dyDescent="0.3">
      <c r="B416" s="15">
        <v>6</v>
      </c>
      <c r="C416" s="15">
        <v>5</v>
      </c>
      <c r="D416" s="29" t="s">
        <v>65</v>
      </c>
      <c r="E416" s="2" t="s">
        <v>186</v>
      </c>
    </row>
    <row r="417" spans="2:5" ht="16.350000000000001" customHeight="1" x14ac:dyDescent="0.3">
      <c r="B417" s="15">
        <v>6</v>
      </c>
      <c r="C417" s="15">
        <v>5</v>
      </c>
      <c r="D417" s="29" t="s">
        <v>65</v>
      </c>
      <c r="E417" s="2" t="s">
        <v>441</v>
      </c>
    </row>
    <row r="418" spans="2:5" ht="16.350000000000001" customHeight="1" x14ac:dyDescent="0.3">
      <c r="B418" s="15">
        <v>6</v>
      </c>
      <c r="C418" s="15">
        <v>5</v>
      </c>
      <c r="D418" s="29" t="s">
        <v>65</v>
      </c>
      <c r="E418" s="2" t="s">
        <v>189</v>
      </c>
    </row>
    <row r="419" spans="2:5" ht="16.350000000000001" customHeight="1" x14ac:dyDescent="0.3">
      <c r="B419" s="15">
        <v>6</v>
      </c>
      <c r="C419" s="15">
        <v>5</v>
      </c>
      <c r="D419" s="29" t="s">
        <v>65</v>
      </c>
      <c r="E419" s="2" t="s">
        <v>191</v>
      </c>
    </row>
    <row r="420" spans="2:5" ht="16.350000000000001" customHeight="1" x14ac:dyDescent="0.3">
      <c r="B420" s="15">
        <v>6</v>
      </c>
      <c r="C420" s="15">
        <v>5</v>
      </c>
      <c r="D420" s="29" t="s">
        <v>65</v>
      </c>
      <c r="E420" s="2" t="s">
        <v>193</v>
      </c>
    </row>
    <row r="421" spans="2:5" ht="16.350000000000001" customHeight="1" x14ac:dyDescent="0.3">
      <c r="B421" s="15">
        <v>6</v>
      </c>
      <c r="C421" s="15">
        <v>5</v>
      </c>
      <c r="D421" s="29" t="s">
        <v>65</v>
      </c>
      <c r="E421" s="2" t="s">
        <v>195</v>
      </c>
    </row>
    <row r="422" spans="2:5" ht="16.350000000000001" customHeight="1" x14ac:dyDescent="0.3">
      <c r="B422" s="15">
        <v>6</v>
      </c>
      <c r="C422" s="15">
        <v>5</v>
      </c>
      <c r="D422" s="29" t="s">
        <v>65</v>
      </c>
      <c r="E422" s="2" t="s">
        <v>197</v>
      </c>
    </row>
    <row r="423" spans="2:5" ht="16.350000000000001" customHeight="1" x14ac:dyDescent="0.3">
      <c r="B423" s="15">
        <v>6</v>
      </c>
      <c r="C423" s="15">
        <v>5</v>
      </c>
      <c r="D423" s="29" t="s">
        <v>65</v>
      </c>
      <c r="E423" s="2" t="s">
        <v>198</v>
      </c>
    </row>
  </sheetData>
  <sheetProtection algorithmName="SHA-512" hashValue="x5vMRQI4hxokFoa9TulP3v1ddmlqjCdWytASxzkJNRS5vdU6msYgtUjcFtRsNQZssaTMph9cmd9QNcvY2mIWQA==" saltValue="hFl+/pNExA7LMfAwQ+BhKg==" spinCount="100000" sheet="1" objects="1" scenarios="1"/>
  <pageMargins left="0.7" right="0.7" top="0.75" bottom="0.75" header="0.3" footer="0.3"/>
  <pageSetup orientation="portrait" horizontalDpi="90" verticalDpi="9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C99E5-AB1B-4840-AE2F-ECAD4854F437}">
  <dimension ref="B1:B3"/>
  <sheetViews>
    <sheetView workbookViewId="0">
      <selection activeCell="B4" sqref="B4"/>
    </sheetView>
  </sheetViews>
  <sheetFormatPr defaultRowHeight="14.4" x14ac:dyDescent="0.3"/>
  <sheetData>
    <row r="1" spans="2:2" x14ac:dyDescent="0.3">
      <c r="B1" t="s">
        <v>531</v>
      </c>
    </row>
    <row r="2" spans="2:2" x14ac:dyDescent="0.3">
      <c r="B2" t="s">
        <v>532</v>
      </c>
    </row>
    <row r="3" spans="2:2" x14ac:dyDescent="0.3">
      <c r="B3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830A144895244A60D53203A7FEE9B" ma:contentTypeVersion="10" ma:contentTypeDescription="Create a new document." ma:contentTypeScope="" ma:versionID="df56c747d28404c5b23d311fdd80355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20a52ff5-c1c8-4e25-ae81-e0dc40524b52" xmlns:ns6="3d499c60-3d8d-40c1-99fe-ef3200d2c896" xmlns:ns7="77c8c244-21e5-4dd9-8c49-b2faacbe198b" targetNamespace="http://schemas.microsoft.com/office/2006/metadata/properties" ma:root="true" ma:fieldsID="2214426a0d65b8f7925c324801ac13f5" ns1:_="" ns2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0a52ff5-c1c8-4e25-ae81-e0dc40524b52"/>
    <xsd:import namespace="3d499c60-3d8d-40c1-99fe-ef3200d2c896"/>
    <xsd:import namespace="77c8c244-21e5-4dd9-8c49-b2faacbe198b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  <xsd:element ref="ns6:SharedWithUsers" minOccurs="0"/>
                <xsd:element ref="ns6:SharedWithDetails" minOccurs="0"/>
                <xsd:element ref="ns7:MediaServiceMetadata" minOccurs="0"/>
                <xsd:element ref="ns7:MediaServiceFastMetadata" minOccurs="0"/>
                <xsd:element ref="ns7:MediaServiceObjectDetectorVersion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25eff127-260a-44a7-8546-5364b4227ea5}" ma:internalName="TaxCatchAllLabel" ma:readOnly="true" ma:showField="CatchAllDataLabel" ma:web="20a52ff5-c1c8-4e25-ae81-e0dc40524b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25eff127-260a-44a7-8546-5364b4227ea5}" ma:internalName="TaxCatchAll" ma:showField="CatchAllData" ma:web="20a52ff5-c1c8-4e25-ae81-e0dc40524b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52ff5-c1c8-4e25-ae81-e0dc40524b52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99c60-3d8d-40c1-99fe-ef3200d2c896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8c244-21e5-4dd9-8c49-b2faacbe19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e3f09c3df709400db2417a7161762d62 xmlns="20a52ff5-c1c8-4e25-ae81-e0dc40524b52">
      <Terms xmlns="http://schemas.microsoft.com/office/infopath/2007/PartnerControls"/>
    </e3f09c3df709400db2417a7161762d62>
    <Rights xmlns="4ffa91fb-a0ff-4ac5-b2db-65c790d184a4" xsi:nil="true"/>
    <Document_x0020_Creation_x0020_Date xmlns="4ffa91fb-a0ff-4ac5-b2db-65c790d184a4">2024-12-13T20:07:50+00:00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830A144895244A60D53203A7FEE9B" ma:contentTypeVersion="10" ma:contentTypeDescription="Create a new document." ma:contentTypeScope="" ma:versionID="df56c747d28404c5b23d311fdd80355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20a52ff5-c1c8-4e25-ae81-e0dc40524b52" xmlns:ns6="3d499c60-3d8d-40c1-99fe-ef3200d2c896" xmlns:ns7="77c8c244-21e5-4dd9-8c49-b2faacbe198b" targetNamespace="http://schemas.microsoft.com/office/2006/metadata/properties" ma:root="true" ma:fieldsID="2214426a0d65b8f7925c324801ac13f5" ns1:_="" ns2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0a52ff5-c1c8-4e25-ae81-e0dc40524b52"/>
    <xsd:import namespace="3d499c60-3d8d-40c1-99fe-ef3200d2c896"/>
    <xsd:import namespace="77c8c244-21e5-4dd9-8c49-b2faacbe198b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  <xsd:element ref="ns6:SharedWithUsers" minOccurs="0"/>
                <xsd:element ref="ns6:SharedWithDetails" minOccurs="0"/>
                <xsd:element ref="ns7:MediaServiceMetadata" minOccurs="0"/>
                <xsd:element ref="ns7:MediaServiceFastMetadata" minOccurs="0"/>
                <xsd:element ref="ns7:MediaServiceObjectDetectorVersion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25eff127-260a-44a7-8546-5364b4227ea5}" ma:internalName="TaxCatchAllLabel" ma:readOnly="true" ma:showField="CatchAllDataLabel" ma:web="20a52ff5-c1c8-4e25-ae81-e0dc40524b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25eff127-260a-44a7-8546-5364b4227ea5}" ma:internalName="TaxCatchAll" ma:showField="CatchAllData" ma:web="20a52ff5-c1c8-4e25-ae81-e0dc40524b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52ff5-c1c8-4e25-ae81-e0dc40524b52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99c60-3d8d-40c1-99fe-ef3200d2c896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8c244-21e5-4dd9-8c49-b2faacbe19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6DE3DA3E-FDDF-48BA-A0E5-0BA951E19431}"/>
</file>

<file path=customXml/itemProps2.xml><?xml version="1.0" encoding="utf-8"?>
<ds:datastoreItem xmlns:ds="http://schemas.openxmlformats.org/officeDocument/2006/customXml" ds:itemID="{B53BF2C9-2167-4B10-B65E-18327C769765}">
  <ds:schemaRefs>
    <ds:schemaRef ds:uri="059b9c67-646b-4b4e-9ab1-2b1c805d0390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6c854b04-c9c6-4391-adbe-2e73191270e7"/>
    <ds:schemaRef ds:uri="c05e7bd6-26a7-41a1-805c-893279a3732f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3F4BBC-2332-45D3-8183-7039E196B24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AAA4AE-FFE8-48BB-ACE3-1DB0E55A3605}"/>
</file>

<file path=customXml/itemProps5.xml><?xml version="1.0" encoding="utf-8"?>
<ds:datastoreItem xmlns:ds="http://schemas.openxmlformats.org/officeDocument/2006/customXml" ds:itemID="{6C96AE03-CD7A-4771-A645-18891669F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Data Entry</vt:lpstr>
      <vt:lpstr>GWP</vt:lpstr>
      <vt:lpstr>IPCC Codes</vt:lpstr>
      <vt:lpstr>Dropdown</vt:lpstr>
      <vt:lpstr>'Data Entry'!GWP</vt:lpstr>
      <vt:lpstr>'Data Entry'!GWP_2006</vt:lpstr>
      <vt:lpstr>'Data Entry'!Print_Area</vt:lpstr>
      <vt:lpstr>'IPCC Codes'!Print_Area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Goldsmith</dc:creator>
  <cp:keywords/>
  <dc:description/>
  <cp:lastModifiedBy>Marissa Hoer</cp:lastModifiedBy>
  <cp:revision/>
  <dcterms:created xsi:type="dcterms:W3CDTF">2024-05-29T21:29:21Z</dcterms:created>
  <dcterms:modified xsi:type="dcterms:W3CDTF">2024-12-05T21:18:16Z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0x0101002DE830A144895244A60D53203A7FEE9B</vt:lpwstr>
  </property>
  <property fmtid="{D5CDD505-2E9C-101B-9397-08002B2CF9AE}" pid="3" name="MediaServiceImageTags">
    <vt:lpwstr/>
  </property>
  <property fmtid="{D5CDD505-2E9C-101B-9397-08002B2CF9AE}" pid="4" name="TaxKeyword">
    <vt:lpwstr/>
  </property>
  <property fmtid="{D5CDD505-2E9C-101B-9397-08002B2CF9AE}" pid="5" name="EPA Subject">
    <vt:lpwstr/>
  </property>
  <property fmtid="{D5CDD505-2E9C-101B-9397-08002B2CF9AE}" pid="6" name="Document Type">
    <vt:lpwstr/>
  </property>
  <property fmtid="{D5CDD505-2E9C-101B-9397-08002B2CF9AE}" pid="7" name="Document_x0020_Type">
    <vt:lpwstr/>
  </property>
  <property fmtid="{D5CDD505-2E9C-101B-9397-08002B2CF9AE}" pid="8" name="EPA_x0020_Subject">
    <vt:lpwstr/>
  </property>
</Properties>
</file>