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bertelmann_bolor_epa_gov/Documents/Desktop/"/>
    </mc:Choice>
  </mc:AlternateContent>
  <xr:revisionPtr revIDLastSave="41" documentId="8_{026CF04A-F3BB-4F82-B086-2D8A79B10A03}" xr6:coauthVersionLast="47" xr6:coauthVersionMax="47" xr10:uidLastSave="{8F95BC5D-18B2-4EED-9935-6BC9106ABE13}"/>
  <bookViews>
    <workbookView xWindow="28680" yWindow="-120" windowWidth="29040" windowHeight="15720" xr2:uid="{00000000-000D-0000-FFFF-FFFF00000000}"/>
  </bookViews>
  <sheets>
    <sheet name="Month YEAR" sheetId="9" r:id="rId1"/>
  </sheets>
  <calcPr calcId="191028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" i="9" l="1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L45" i="9"/>
  <c r="L44" i="9"/>
  <c r="M32" i="9"/>
  <c r="M31" i="9"/>
  <c r="M33" i="9"/>
  <c r="M30" i="9"/>
  <c r="J95" i="9" l="1"/>
  <c r="I95" i="9"/>
  <c r="J94" i="9"/>
  <c r="I94" i="9"/>
  <c r="J93" i="9"/>
  <c r="I93" i="9"/>
  <c r="J92" i="9"/>
  <c r="I92" i="9"/>
  <c r="J91" i="9"/>
  <c r="I91" i="9"/>
  <c r="J90" i="9"/>
  <c r="I90" i="9"/>
  <c r="J89" i="9"/>
  <c r="I89" i="9"/>
  <c r="J88" i="9"/>
  <c r="I88" i="9"/>
  <c r="J87" i="9"/>
  <c r="I87" i="9"/>
  <c r="J86" i="9"/>
  <c r="I86" i="9"/>
  <c r="J85" i="9"/>
  <c r="I85" i="9"/>
  <c r="J84" i="9"/>
  <c r="I84" i="9"/>
  <c r="J83" i="9"/>
  <c r="I83" i="9"/>
  <c r="J82" i="9"/>
  <c r="I82" i="9"/>
  <c r="J81" i="9"/>
  <c r="I81" i="9"/>
  <c r="J80" i="9"/>
  <c r="I80" i="9"/>
  <c r="J79" i="9"/>
  <c r="I79" i="9"/>
  <c r="J78" i="9"/>
  <c r="I78" i="9"/>
  <c r="J77" i="9"/>
  <c r="I77" i="9"/>
  <c r="J76" i="9"/>
  <c r="I76" i="9"/>
  <c r="J75" i="9"/>
  <c r="I75" i="9"/>
  <c r="J74" i="9"/>
  <c r="I74" i="9"/>
  <c r="J73" i="9"/>
  <c r="I73" i="9"/>
  <c r="J72" i="9"/>
  <c r="I72" i="9"/>
  <c r="J71" i="9"/>
  <c r="I71" i="9"/>
  <c r="J70" i="9"/>
  <c r="I70" i="9"/>
  <c r="J69" i="9"/>
  <c r="I69" i="9"/>
  <c r="J68" i="9"/>
  <c r="I68" i="9"/>
  <c r="J67" i="9"/>
  <c r="I67" i="9"/>
  <c r="J66" i="9"/>
  <c r="I66" i="9"/>
  <c r="J65" i="9"/>
  <c r="I65" i="9"/>
  <c r="J64" i="9"/>
  <c r="I64" i="9"/>
  <c r="J63" i="9"/>
  <c r="I63" i="9"/>
  <c r="J62" i="9"/>
  <c r="I62" i="9"/>
  <c r="J61" i="9"/>
  <c r="I61" i="9"/>
  <c r="J60" i="9"/>
  <c r="I60" i="9"/>
  <c r="J59" i="9"/>
  <c r="I59" i="9"/>
  <c r="J58" i="9"/>
  <c r="I58" i="9"/>
  <c r="J57" i="9"/>
  <c r="I57" i="9"/>
  <c r="J56" i="9"/>
  <c r="I56" i="9"/>
  <c r="J55" i="9"/>
  <c r="I55" i="9"/>
  <c r="J54" i="9"/>
  <c r="I54" i="9"/>
  <c r="J53" i="9"/>
  <c r="I53" i="9"/>
  <c r="J52" i="9"/>
  <c r="I52" i="9"/>
  <c r="J51" i="9"/>
  <c r="I51" i="9"/>
  <c r="J50" i="9"/>
  <c r="I50" i="9"/>
  <c r="J49" i="9"/>
  <c r="I49" i="9"/>
  <c r="J48" i="9"/>
  <c r="I48" i="9"/>
  <c r="J47" i="9"/>
  <c r="I47" i="9"/>
  <c r="J46" i="9"/>
  <c r="I46" i="9"/>
  <c r="J45" i="9"/>
  <c r="I45" i="9"/>
  <c r="J44" i="9"/>
  <c r="I44" i="9"/>
  <c r="J43" i="9"/>
  <c r="I43" i="9"/>
  <c r="J42" i="9"/>
  <c r="I42" i="9"/>
  <c r="J41" i="9"/>
  <c r="I41" i="9"/>
  <c r="B23" i="9" l="1"/>
  <c r="O31" i="9" l="1"/>
  <c r="F17" i="9" s="1"/>
  <c r="O32" i="9"/>
  <c r="G17" i="9" s="1"/>
  <c r="O33" i="9"/>
  <c r="H17" i="9" s="1"/>
  <c r="O30" i="9"/>
  <c r="E17" i="9" s="1"/>
  <c r="I31" i="9" l="1"/>
  <c r="J31" i="9"/>
  <c r="I32" i="9"/>
  <c r="J32" i="9"/>
  <c r="I33" i="9"/>
  <c r="J33" i="9"/>
  <c r="I34" i="9"/>
  <c r="J34" i="9"/>
  <c r="I35" i="9"/>
  <c r="J35" i="9"/>
  <c r="I36" i="9"/>
  <c r="J36" i="9"/>
  <c r="I37" i="9"/>
  <c r="J37" i="9"/>
  <c r="I38" i="9"/>
  <c r="J38" i="9"/>
  <c r="I39" i="9"/>
  <c r="J39" i="9"/>
  <c r="I40" i="9"/>
  <c r="J40" i="9"/>
  <c r="I96" i="9"/>
  <c r="J96" i="9"/>
  <c r="I97" i="9"/>
  <c r="J97" i="9"/>
  <c r="I98" i="9"/>
  <c r="J98" i="9"/>
  <c r="I99" i="9"/>
  <c r="J99" i="9"/>
  <c r="I100" i="9"/>
  <c r="J100" i="9"/>
  <c r="I101" i="9"/>
  <c r="J101" i="9"/>
  <c r="I102" i="9"/>
  <c r="J102" i="9"/>
  <c r="I103" i="9"/>
  <c r="J103" i="9"/>
  <c r="I104" i="9"/>
  <c r="J104" i="9"/>
  <c r="I105" i="9"/>
  <c r="J105" i="9"/>
  <c r="J30" i="9"/>
  <c r="I30" i="9"/>
  <c r="AG41" i="9" l="1"/>
  <c r="AG103" i="9"/>
  <c r="AC103" i="9" s="1"/>
  <c r="AG93" i="9"/>
  <c r="AC93" i="9" s="1"/>
  <c r="AG65" i="9"/>
  <c r="AG80" i="9"/>
  <c r="AC80" i="9" s="1"/>
  <c r="AG62" i="9"/>
  <c r="AG42" i="9"/>
  <c r="AG78" i="9"/>
  <c r="AC78" i="9" s="1"/>
  <c r="AG52" i="9"/>
  <c r="AG56" i="9"/>
  <c r="AG94" i="9"/>
  <c r="AC94" i="9" s="1"/>
  <c r="AG87" i="9"/>
  <c r="AC87" i="9" s="1"/>
  <c r="AG77" i="9"/>
  <c r="AC77" i="9" s="1"/>
  <c r="AG60" i="9"/>
  <c r="AG75" i="9"/>
  <c r="AC75" i="9" s="1"/>
  <c r="AG96" i="9"/>
  <c r="AC96" i="9" s="1"/>
  <c r="AG67" i="9"/>
  <c r="AG105" i="9"/>
  <c r="AC105" i="9" s="1"/>
  <c r="AD105" i="9" s="1"/>
  <c r="AG54" i="9"/>
  <c r="AG79" i="9"/>
  <c r="AC79" i="9" s="1"/>
  <c r="AG83" i="9"/>
  <c r="AC83" i="9" s="1"/>
  <c r="AG71" i="9"/>
  <c r="AC71" i="9" s="1"/>
  <c r="AG61" i="9"/>
  <c r="AG49" i="9"/>
  <c r="AG70" i="9"/>
  <c r="AC70" i="9" s="1"/>
  <c r="AG90" i="9"/>
  <c r="AC90" i="9" s="1"/>
  <c r="AG102" i="9"/>
  <c r="AC102" i="9" s="1"/>
  <c r="AG100" i="9"/>
  <c r="AC100" i="9" s="1"/>
  <c r="AG46" i="9"/>
  <c r="AG55" i="9"/>
  <c r="AG50" i="9"/>
  <c r="AG44" i="9"/>
  <c r="AG64" i="9"/>
  <c r="AG85" i="9"/>
  <c r="AC85" i="9" s="1"/>
  <c r="AG101" i="9"/>
  <c r="AC101" i="9" s="1"/>
  <c r="AG89" i="9"/>
  <c r="AC89" i="9" s="1"/>
  <c r="AG88" i="9"/>
  <c r="AC88" i="9" s="1"/>
  <c r="AG73" i="9"/>
  <c r="AC73" i="9" s="1"/>
  <c r="AG98" i="9"/>
  <c r="AC98" i="9" s="1"/>
  <c r="AG104" i="9"/>
  <c r="AC104" i="9" s="1"/>
  <c r="AG97" i="9"/>
  <c r="AC97" i="9" s="1"/>
  <c r="AG99" i="9"/>
  <c r="AC99" i="9" s="1"/>
  <c r="AG59" i="9"/>
  <c r="AG74" i="9"/>
  <c r="AC74" i="9" s="1"/>
  <c r="AG95" i="9"/>
  <c r="AC95" i="9" s="1"/>
  <c r="AG84" i="9"/>
  <c r="AC84" i="9" s="1"/>
  <c r="AG82" i="9"/>
  <c r="AC82" i="9" s="1"/>
  <c r="AG66" i="9"/>
  <c r="AG72" i="9"/>
  <c r="AC72" i="9" s="1"/>
  <c r="AG81" i="9"/>
  <c r="AC81" i="9" s="1"/>
  <c r="AG91" i="9"/>
  <c r="AC91" i="9" s="1"/>
  <c r="AG48" i="9"/>
  <c r="AG58" i="9"/>
  <c r="AG63" i="9"/>
  <c r="AG68" i="9"/>
  <c r="AG92" i="9"/>
  <c r="AC92" i="9" s="1"/>
  <c r="AG69" i="9"/>
  <c r="AG45" i="9"/>
  <c r="AG51" i="9"/>
  <c r="AG76" i="9"/>
  <c r="AC76" i="9" s="1"/>
  <c r="AG86" i="9"/>
  <c r="AC86" i="9" s="1"/>
  <c r="AG43" i="9"/>
  <c r="AG53" i="9"/>
  <c r="AG47" i="9"/>
  <c r="AG57" i="9"/>
  <c r="AB55" i="9"/>
  <c r="AB61" i="9"/>
  <c r="AB66" i="9"/>
  <c r="AB71" i="9"/>
  <c r="AB77" i="9"/>
  <c r="AB82" i="9"/>
  <c r="AB87" i="9"/>
  <c r="AB93" i="9"/>
  <c r="X93" i="9" s="1"/>
  <c r="AB98" i="9"/>
  <c r="X98" i="9" s="1"/>
  <c r="AB103" i="9"/>
  <c r="X103" i="9" s="1"/>
  <c r="AB56" i="9"/>
  <c r="AB83" i="9"/>
  <c r="AB99" i="9"/>
  <c r="X99" i="9" s="1"/>
  <c r="AB94" i="9"/>
  <c r="X94" i="9" s="1"/>
  <c r="AB51" i="9"/>
  <c r="AB62" i="9"/>
  <c r="AB52" i="9"/>
  <c r="AB57" i="9"/>
  <c r="AB68" i="9"/>
  <c r="AB73" i="9"/>
  <c r="AB84" i="9"/>
  <c r="AB89" i="9"/>
  <c r="AB100" i="9"/>
  <c r="X100" i="9" s="1"/>
  <c r="AB92" i="9"/>
  <c r="X92" i="9" s="1"/>
  <c r="AB72" i="9"/>
  <c r="AB104" i="9"/>
  <c r="X104" i="9" s="1"/>
  <c r="AB53" i="9"/>
  <c r="AB58" i="9"/>
  <c r="AB63" i="9"/>
  <c r="AB69" i="9"/>
  <c r="AB74" i="9"/>
  <c r="AB79" i="9"/>
  <c r="AB85" i="9"/>
  <c r="AB90" i="9"/>
  <c r="X90" i="9" s="1"/>
  <c r="AB95" i="9"/>
  <c r="X95" i="9" s="1"/>
  <c r="AB101" i="9"/>
  <c r="X101" i="9" s="1"/>
  <c r="AB105" i="9"/>
  <c r="AB102" i="9"/>
  <c r="X102" i="9" s="1"/>
  <c r="AB65" i="9"/>
  <c r="AB81" i="9"/>
  <c r="AB67" i="9"/>
  <c r="AB59" i="9"/>
  <c r="AB64" i="9"/>
  <c r="AB75" i="9"/>
  <c r="AB80" i="9"/>
  <c r="AB91" i="9"/>
  <c r="X91" i="9" s="1"/>
  <c r="AB96" i="9"/>
  <c r="X96" i="9" s="1"/>
  <c r="AB54" i="9"/>
  <c r="AB70" i="9"/>
  <c r="AB86" i="9"/>
  <c r="AB60" i="9"/>
  <c r="AB76" i="9"/>
  <c r="AB97" i="9"/>
  <c r="X97" i="9" s="1"/>
  <c r="AB88" i="9"/>
  <c r="AB78" i="9"/>
  <c r="AG38" i="9"/>
  <c r="AG30" i="9"/>
  <c r="AG35" i="9"/>
  <c r="AG31" i="9"/>
  <c r="AC31" i="9" s="1"/>
  <c r="AG39" i="9"/>
  <c r="AG37" i="9"/>
  <c r="AG32" i="9"/>
  <c r="AG40" i="9"/>
  <c r="AG36" i="9"/>
  <c r="AG33" i="9"/>
  <c r="AG34" i="9"/>
  <c r="AB38" i="9"/>
  <c r="AB43" i="9"/>
  <c r="AB30" i="9"/>
  <c r="AB35" i="9"/>
  <c r="AB41" i="9"/>
  <c r="AB42" i="9"/>
  <c r="AB31" i="9"/>
  <c r="X31" i="9" s="1"/>
  <c r="AB39" i="9"/>
  <c r="AB44" i="9"/>
  <c r="AB32" i="9"/>
  <c r="AB45" i="9"/>
  <c r="AB37" i="9"/>
  <c r="AB50" i="9"/>
  <c r="AB40" i="9"/>
  <c r="AB47" i="9"/>
  <c r="AB36" i="9"/>
  <c r="AB33" i="9"/>
  <c r="AB46" i="9"/>
  <c r="AB34" i="9"/>
  <c r="AB48" i="9"/>
  <c r="AB49" i="9"/>
  <c r="X105" i="9" l="1"/>
  <c r="Y105" i="9" s="1"/>
  <c r="AD104" i="9"/>
  <c r="AD84" i="9"/>
  <c r="AD95" i="9"/>
  <c r="AD71" i="9"/>
  <c r="AD86" i="9"/>
  <c r="AD96" i="9"/>
  <c r="AD74" i="9"/>
  <c r="AD78" i="9"/>
  <c r="AD82" i="9"/>
  <c r="AD98" i="9"/>
  <c r="AD75" i="9"/>
  <c r="AD88" i="9"/>
  <c r="AD83" i="9"/>
  <c r="AD77" i="9"/>
  <c r="AD79" i="9"/>
  <c r="AD80" i="9"/>
  <c r="AD76" i="9"/>
  <c r="AD73" i="9"/>
  <c r="AD89" i="9"/>
  <c r="AD100" i="9"/>
  <c r="AD87" i="9"/>
  <c r="AD91" i="9"/>
  <c r="AD101" i="9"/>
  <c r="AD102" i="9"/>
  <c r="AD94" i="9"/>
  <c r="AD92" i="9"/>
  <c r="AD93" i="9"/>
  <c r="AD81" i="9"/>
  <c r="AD85" i="9"/>
  <c r="AD90" i="9"/>
  <c r="AD99" i="9"/>
  <c r="AD103" i="9"/>
  <c r="AD72" i="9"/>
  <c r="AD97" i="9"/>
  <c r="AD70" i="9"/>
  <c r="Y90" i="9"/>
  <c r="Y104" i="9"/>
  <c r="Y98" i="9"/>
  <c r="Y102" i="9"/>
  <c r="Y97" i="9"/>
  <c r="Y99" i="9"/>
  <c r="Y96" i="9"/>
  <c r="Y100" i="9"/>
  <c r="Y103" i="9"/>
  <c r="AC32" i="9"/>
  <c r="X32" i="9"/>
  <c r="Q32" i="9"/>
  <c r="Q33" i="9"/>
  <c r="Q34" i="9"/>
  <c r="Q31" i="9"/>
  <c r="R30" i="9"/>
  <c r="U30" i="9"/>
  <c r="Y95" i="9" l="1"/>
  <c r="Y93" i="9"/>
  <c r="Y92" i="9"/>
  <c r="Y94" i="9"/>
  <c r="Y101" i="9"/>
  <c r="Y91" i="9"/>
  <c r="AC33" i="9"/>
  <c r="X33" i="9"/>
  <c r="R31" i="9"/>
  <c r="B25" i="9"/>
  <c r="X34" i="9" l="1"/>
  <c r="X35" i="9" s="1"/>
  <c r="S31" i="9"/>
  <c r="E16" i="9" s="1"/>
  <c r="E18" i="9" s="1"/>
  <c r="AC34" i="9"/>
  <c r="R32" i="9"/>
  <c r="R33" i="9" l="1"/>
  <c r="R34" i="9" s="1"/>
  <c r="S34" i="9" s="1"/>
  <c r="S32" i="9"/>
  <c r="F16" i="9" s="1"/>
  <c r="AC35" i="9"/>
  <c r="X36" i="9"/>
  <c r="S33" i="9" l="1"/>
  <c r="G16" i="9" s="1"/>
  <c r="G18" i="9" s="1"/>
  <c r="F18" i="9"/>
  <c r="AC36" i="9"/>
  <c r="X37" i="9"/>
  <c r="AC37" i="9" l="1"/>
  <c r="X38" i="9"/>
  <c r="H16" i="9" l="1"/>
  <c r="H18" i="9" s="1"/>
  <c r="B24" i="9" s="1"/>
  <c r="X39" i="9"/>
  <c r="AC38" i="9"/>
  <c r="L46" i="9"/>
  <c r="X40" i="9" l="1"/>
  <c r="X41" i="9" s="1"/>
  <c r="X42" i="9" s="1"/>
  <c r="X43" i="9" s="1"/>
  <c r="X44" i="9" s="1"/>
  <c r="X45" i="9" s="1"/>
  <c r="X46" i="9" s="1"/>
  <c r="X47" i="9" s="1"/>
  <c r="X48" i="9" s="1"/>
  <c r="X49" i="9" s="1"/>
  <c r="X50" i="9" s="1"/>
  <c r="X51" i="9" s="1"/>
  <c r="X52" i="9" s="1"/>
  <c r="X53" i="9" s="1"/>
  <c r="X54" i="9" s="1"/>
  <c r="X55" i="9" s="1"/>
  <c r="X56" i="9" s="1"/>
  <c r="X57" i="9" s="1"/>
  <c r="X58" i="9" s="1"/>
  <c r="X59" i="9" s="1"/>
  <c r="X60" i="9" s="1"/>
  <c r="X61" i="9" s="1"/>
  <c r="AC39" i="9"/>
  <c r="X62" i="9" l="1"/>
  <c r="AC40" i="9"/>
  <c r="AC41" i="9" s="1"/>
  <c r="X63" i="9" l="1"/>
  <c r="AC42" i="9"/>
  <c r="X64" i="9" l="1"/>
  <c r="AC43" i="9"/>
  <c r="X65" i="9" l="1"/>
  <c r="AC44" i="9"/>
  <c r="X66" i="9" l="1"/>
  <c r="AC45" i="9"/>
  <c r="X67" i="9" l="1"/>
  <c r="AC46" i="9"/>
  <c r="X68" i="9" l="1"/>
  <c r="AC47" i="9"/>
  <c r="X69" i="9" l="1"/>
  <c r="X70" i="9" s="1"/>
  <c r="AC48" i="9"/>
  <c r="X71" i="9" l="1"/>
  <c r="AC49" i="9"/>
  <c r="X72" i="9" l="1"/>
  <c r="AC50" i="9"/>
  <c r="X73" i="9" l="1"/>
  <c r="AC51" i="9"/>
  <c r="X74" i="9" l="1"/>
  <c r="AC52" i="9"/>
  <c r="Y32" i="9"/>
  <c r="Y31" i="9"/>
  <c r="X75" i="9" l="1"/>
  <c r="AC53" i="9"/>
  <c r="AD33" i="9" s="1"/>
  <c r="AD32" i="9"/>
  <c r="AD31" i="9"/>
  <c r="X76" i="9" l="1"/>
  <c r="Y33" i="9"/>
  <c r="AC54" i="9"/>
  <c r="X77" i="9" l="1"/>
  <c r="Y34" i="9"/>
  <c r="AC55" i="9"/>
  <c r="AD35" i="9" s="1"/>
  <c r="AD34" i="9"/>
  <c r="X78" i="9" l="1"/>
  <c r="Y35" i="9"/>
  <c r="AC56" i="9"/>
  <c r="X79" i="9" l="1"/>
  <c r="Y36" i="9"/>
  <c r="AC57" i="9"/>
  <c r="AD37" i="9" s="1"/>
  <c r="AD36" i="9"/>
  <c r="X80" i="9" l="1"/>
  <c r="Y37" i="9"/>
  <c r="AC58" i="9"/>
  <c r="X81" i="9" l="1"/>
  <c r="Y38" i="9"/>
  <c r="AC59" i="9"/>
  <c r="AD39" i="9" s="1"/>
  <c r="AD38" i="9"/>
  <c r="X82" i="9" l="1"/>
  <c r="Y47" i="9"/>
  <c r="Y39" i="9"/>
  <c r="AC60" i="9"/>
  <c r="AC61" i="9" s="1"/>
  <c r="AC62" i="9" l="1"/>
  <c r="X83" i="9"/>
  <c r="Y52" i="9"/>
  <c r="Y51" i="9"/>
  <c r="Y49" i="9"/>
  <c r="Y46" i="9"/>
  <c r="Y42" i="9"/>
  <c r="Y44" i="9"/>
  <c r="Y41" i="9"/>
  <c r="Y43" i="9"/>
  <c r="Y40" i="9"/>
  <c r="Y45" i="9"/>
  <c r="Y50" i="9"/>
  <c r="Y48" i="9"/>
  <c r="AD41" i="9"/>
  <c r="AD42" i="9"/>
  <c r="AD40" i="9"/>
  <c r="AC63" i="9" l="1"/>
  <c r="X84" i="9"/>
  <c r="AC64" i="9" l="1"/>
  <c r="AD44" i="9" s="1"/>
  <c r="AD43" i="9"/>
  <c r="X85" i="9"/>
  <c r="Y53" i="9"/>
  <c r="Y54" i="9"/>
  <c r="AC65" i="9" l="1"/>
  <c r="X86" i="9"/>
  <c r="AC66" i="9" l="1"/>
  <c r="AD46" i="9" s="1"/>
  <c r="AD45" i="9"/>
  <c r="X87" i="9"/>
  <c r="Y55" i="9"/>
  <c r="Y56" i="9"/>
  <c r="AC67" i="9" l="1"/>
  <c r="X88" i="9"/>
  <c r="AC68" i="9" l="1"/>
  <c r="AD47" i="9"/>
  <c r="X89" i="9"/>
  <c r="Y86" i="9" s="1"/>
  <c r="Z86" i="9" s="1"/>
  <c r="AA86" i="9" s="1"/>
  <c r="Y30" i="9"/>
  <c r="Y85" i="9"/>
  <c r="Z85" i="9" s="1"/>
  <c r="AA85" i="9" s="1"/>
  <c r="Y60" i="9"/>
  <c r="Y84" i="9"/>
  <c r="Z84" i="9" s="1"/>
  <c r="AA84" i="9" s="1"/>
  <c r="Y82" i="9"/>
  <c r="Z82" i="9" s="1"/>
  <c r="AA82" i="9" s="1"/>
  <c r="Y57" i="9"/>
  <c r="Z57" i="9" l="1"/>
  <c r="AA57" i="9" s="1"/>
  <c r="Y59" i="9"/>
  <c r="AC69" i="9"/>
  <c r="AD63" i="9" s="1"/>
  <c r="AD66" i="9"/>
  <c r="AD48" i="9"/>
  <c r="Z60" i="9"/>
  <c r="AA60" i="9" s="1"/>
  <c r="Z49" i="9"/>
  <c r="AA49" i="9" s="1"/>
  <c r="Z92" i="9"/>
  <c r="AA92" i="9" s="1"/>
  <c r="Z51" i="9"/>
  <c r="AA51" i="9" s="1"/>
  <c r="Z34" i="9"/>
  <c r="AA34" i="9" s="1"/>
  <c r="Z99" i="9"/>
  <c r="AA99" i="9" s="1"/>
  <c r="Z103" i="9"/>
  <c r="AA103" i="9" s="1"/>
  <c r="Z38" i="9"/>
  <c r="AA38" i="9" s="1"/>
  <c r="Z95" i="9"/>
  <c r="AA95" i="9" s="1"/>
  <c r="Z45" i="9"/>
  <c r="AA45" i="9" s="1"/>
  <c r="Z96" i="9"/>
  <c r="AA96" i="9" s="1"/>
  <c r="Z39" i="9"/>
  <c r="AA39" i="9" s="1"/>
  <c r="Z31" i="9"/>
  <c r="AA31" i="9" s="1"/>
  <c r="Z46" i="9"/>
  <c r="AA46" i="9" s="1"/>
  <c r="Z98" i="9"/>
  <c r="AA98" i="9" s="1"/>
  <c r="Z101" i="9"/>
  <c r="AA101" i="9" s="1"/>
  <c r="Z47" i="9"/>
  <c r="AA47" i="9" s="1"/>
  <c r="Z40" i="9"/>
  <c r="AA40" i="9" s="1"/>
  <c r="Z102" i="9"/>
  <c r="AA102" i="9" s="1"/>
  <c r="Z42" i="9"/>
  <c r="AA42" i="9" s="1"/>
  <c r="Z104" i="9"/>
  <c r="AA104" i="9" s="1"/>
  <c r="Z90" i="9"/>
  <c r="AA90" i="9" s="1"/>
  <c r="Z37" i="9"/>
  <c r="AA37" i="9" s="1"/>
  <c r="Z32" i="9"/>
  <c r="AA32" i="9" s="1"/>
  <c r="Z33" i="9"/>
  <c r="AA33" i="9" s="1"/>
  <c r="Z43" i="9"/>
  <c r="AA43" i="9" s="1"/>
  <c r="Z100" i="9"/>
  <c r="AA100" i="9" s="1"/>
  <c r="Z97" i="9"/>
  <c r="AA97" i="9" s="1"/>
  <c r="Z91" i="9"/>
  <c r="AA91" i="9" s="1"/>
  <c r="Z36" i="9"/>
  <c r="AA36" i="9" s="1"/>
  <c r="Z35" i="9"/>
  <c r="AA35" i="9" s="1"/>
  <c r="Z94" i="9"/>
  <c r="AA94" i="9" s="1"/>
  <c r="Z41" i="9"/>
  <c r="AA41" i="9" s="1"/>
  <c r="Z44" i="9"/>
  <c r="AA44" i="9" s="1"/>
  <c r="Z50" i="9"/>
  <c r="AA50" i="9" s="1"/>
  <c r="Z105" i="9"/>
  <c r="AA105" i="9" s="1"/>
  <c r="Z93" i="9"/>
  <c r="AA93" i="9" s="1"/>
  <c r="Z52" i="9"/>
  <c r="AA52" i="9" s="1"/>
  <c r="Z48" i="9"/>
  <c r="AA48" i="9" s="1"/>
  <c r="Z53" i="9"/>
  <c r="AA53" i="9" s="1"/>
  <c r="Z54" i="9"/>
  <c r="AA54" i="9" s="1"/>
  <c r="Z56" i="9"/>
  <c r="AA56" i="9" s="1"/>
  <c r="Z55" i="9"/>
  <c r="AA55" i="9" s="1"/>
  <c r="Y89" i="9"/>
  <c r="Z89" i="9" s="1"/>
  <c r="AA89" i="9" s="1"/>
  <c r="Y70" i="9"/>
  <c r="Z70" i="9" s="1"/>
  <c r="AA70" i="9" s="1"/>
  <c r="Y62" i="9"/>
  <c r="Z62" i="9" s="1"/>
  <c r="AA62" i="9" s="1"/>
  <c r="Y66" i="9"/>
  <c r="Z66" i="9" s="1"/>
  <c r="AA66" i="9" s="1"/>
  <c r="Y63" i="9"/>
  <c r="Z63" i="9" s="1"/>
  <c r="AA63" i="9" s="1"/>
  <c r="Y71" i="9"/>
  <c r="Z71" i="9" s="1"/>
  <c r="AA71" i="9" s="1"/>
  <c r="Y69" i="9"/>
  <c r="Z69" i="9" s="1"/>
  <c r="AA69" i="9" s="1"/>
  <c r="Y72" i="9"/>
  <c r="Z72" i="9" s="1"/>
  <c r="AA72" i="9" s="1"/>
  <c r="Y68" i="9"/>
  <c r="Z68" i="9" s="1"/>
  <c r="AA68" i="9" s="1"/>
  <c r="Y61" i="9"/>
  <c r="Z61" i="9" s="1"/>
  <c r="AA61" i="9" s="1"/>
  <c r="Y65" i="9"/>
  <c r="Z65" i="9" s="1"/>
  <c r="AA65" i="9" s="1"/>
  <c r="Y67" i="9"/>
  <c r="Z67" i="9" s="1"/>
  <c r="AA67" i="9" s="1"/>
  <c r="Y64" i="9"/>
  <c r="Z64" i="9" s="1"/>
  <c r="AA64" i="9" s="1"/>
  <c r="Y73" i="9"/>
  <c r="Z73" i="9" s="1"/>
  <c r="AA73" i="9" s="1"/>
  <c r="Y74" i="9"/>
  <c r="Z74" i="9" s="1"/>
  <c r="AA74" i="9" s="1"/>
  <c r="Y75" i="9"/>
  <c r="Z75" i="9" s="1"/>
  <c r="AA75" i="9" s="1"/>
  <c r="Y78" i="9"/>
  <c r="Z78" i="9" s="1"/>
  <c r="AA78" i="9" s="1"/>
  <c r="Y76" i="9"/>
  <c r="Z76" i="9" s="1"/>
  <c r="AA76" i="9" s="1"/>
  <c r="Y79" i="9"/>
  <c r="Z79" i="9" s="1"/>
  <c r="AA79" i="9" s="1"/>
  <c r="Y77" i="9"/>
  <c r="Z77" i="9" s="1"/>
  <c r="AA77" i="9" s="1"/>
  <c r="Y80" i="9"/>
  <c r="Z80" i="9" s="1"/>
  <c r="AA80" i="9" s="1"/>
  <c r="Y83" i="9"/>
  <c r="Z83" i="9" s="1"/>
  <c r="AA83" i="9" s="1"/>
  <c r="Y81" i="9"/>
  <c r="Z81" i="9" s="1"/>
  <c r="AA81" i="9" s="1"/>
  <c r="Y87" i="9"/>
  <c r="Z87" i="9" s="1"/>
  <c r="AA87" i="9" s="1"/>
  <c r="Y58" i="9"/>
  <c r="Z58" i="9" s="1"/>
  <c r="AA58" i="9" s="1"/>
  <c r="Z59" i="9"/>
  <c r="AA59" i="9" s="1"/>
  <c r="Y88" i="9"/>
  <c r="Z88" i="9" s="1"/>
  <c r="AA88" i="9" s="1"/>
  <c r="AD62" i="9" l="1"/>
  <c r="AD65" i="9"/>
  <c r="AD54" i="9"/>
  <c r="AD68" i="9"/>
  <c r="AD58" i="9"/>
  <c r="AD69" i="9"/>
  <c r="AE69" i="9" s="1"/>
  <c r="AF69" i="9" s="1"/>
  <c r="AD53" i="9"/>
  <c r="AD61" i="9"/>
  <c r="AD51" i="9"/>
  <c r="AD50" i="9"/>
  <c r="AD55" i="9"/>
  <c r="AD56" i="9"/>
  <c r="AD52" i="9"/>
  <c r="AD59" i="9"/>
  <c r="AD57" i="9"/>
  <c r="AD60" i="9"/>
  <c r="AD49" i="9"/>
  <c r="AD64" i="9"/>
  <c r="AD30" i="9"/>
  <c r="AE48" i="9" s="1"/>
  <c r="AF48" i="9" s="1"/>
  <c r="AD67" i="9"/>
  <c r="Z30" i="9"/>
  <c r="AA30" i="9" s="1"/>
  <c r="E23" i="9" s="1"/>
  <c r="G22" i="9" s="1"/>
  <c r="AE67" i="9" l="1"/>
  <c r="AF67" i="9" s="1"/>
  <c r="AE56" i="9"/>
  <c r="AF56" i="9" s="1"/>
  <c r="AE65" i="9"/>
  <c r="AF65" i="9" s="1"/>
  <c r="AE66" i="9"/>
  <c r="AF66" i="9" s="1"/>
  <c r="AE52" i="9"/>
  <c r="AF52" i="9" s="1"/>
  <c r="AE58" i="9"/>
  <c r="AF58" i="9" s="1"/>
  <c r="AE68" i="9"/>
  <c r="AF68" i="9" s="1"/>
  <c r="AE60" i="9"/>
  <c r="AF60" i="9" s="1"/>
  <c r="AE64" i="9"/>
  <c r="AF64" i="9" s="1"/>
  <c r="AE49" i="9"/>
  <c r="AF49" i="9" s="1"/>
  <c r="AE61" i="9"/>
  <c r="AF61" i="9" s="1"/>
  <c r="AE41" i="9"/>
  <c r="AF41" i="9" s="1"/>
  <c r="AE39" i="9"/>
  <c r="AF39" i="9" s="1"/>
  <c r="AE34" i="9"/>
  <c r="AF34" i="9" s="1"/>
  <c r="AE85" i="9"/>
  <c r="AF85" i="9" s="1"/>
  <c r="AE71" i="9"/>
  <c r="AF71" i="9" s="1"/>
  <c r="AE76" i="9"/>
  <c r="AF76" i="9" s="1"/>
  <c r="AE35" i="9"/>
  <c r="AF35" i="9" s="1"/>
  <c r="AE70" i="9"/>
  <c r="AF70" i="9" s="1"/>
  <c r="AE101" i="9"/>
  <c r="AF101" i="9" s="1"/>
  <c r="AE95" i="9"/>
  <c r="AF95" i="9" s="1"/>
  <c r="AE72" i="9"/>
  <c r="AF72" i="9" s="1"/>
  <c r="AE86" i="9"/>
  <c r="AF86" i="9" s="1"/>
  <c r="AE90" i="9"/>
  <c r="AF90" i="9" s="1"/>
  <c r="AE102" i="9"/>
  <c r="AF102" i="9" s="1"/>
  <c r="AE40" i="9"/>
  <c r="AF40" i="9" s="1"/>
  <c r="AE92" i="9"/>
  <c r="AF92" i="9" s="1"/>
  <c r="AE87" i="9"/>
  <c r="AF87" i="9" s="1"/>
  <c r="AE31" i="9"/>
  <c r="AF31" i="9" s="1"/>
  <c r="AE93" i="9"/>
  <c r="AF93" i="9" s="1"/>
  <c r="AE79" i="9"/>
  <c r="AF79" i="9" s="1"/>
  <c r="AE96" i="9"/>
  <c r="AF96" i="9" s="1"/>
  <c r="AE84" i="9"/>
  <c r="AF84" i="9" s="1"/>
  <c r="AE73" i="9"/>
  <c r="AF73" i="9" s="1"/>
  <c r="AE80" i="9"/>
  <c r="AF80" i="9" s="1"/>
  <c r="AE89" i="9"/>
  <c r="AF89" i="9" s="1"/>
  <c r="AE91" i="9"/>
  <c r="AF91" i="9" s="1"/>
  <c r="AE104" i="9"/>
  <c r="AF104" i="9" s="1"/>
  <c r="AE105" i="9"/>
  <c r="AF105" i="9" s="1"/>
  <c r="AE103" i="9"/>
  <c r="AF103" i="9" s="1"/>
  <c r="AE77" i="9"/>
  <c r="AF77" i="9" s="1"/>
  <c r="AE98" i="9"/>
  <c r="AF98" i="9" s="1"/>
  <c r="AE97" i="9"/>
  <c r="AF97" i="9" s="1"/>
  <c r="AE38" i="9"/>
  <c r="AF38" i="9" s="1"/>
  <c r="AE37" i="9"/>
  <c r="AF37" i="9" s="1"/>
  <c r="AE100" i="9"/>
  <c r="AF100" i="9" s="1"/>
  <c r="AE33" i="9"/>
  <c r="AF33" i="9" s="1"/>
  <c r="AE32" i="9"/>
  <c r="AF32" i="9" s="1"/>
  <c r="AE78" i="9"/>
  <c r="AF78" i="9" s="1"/>
  <c r="AE75" i="9"/>
  <c r="AF75" i="9" s="1"/>
  <c r="AE83" i="9"/>
  <c r="AF83" i="9" s="1"/>
  <c r="AE81" i="9"/>
  <c r="AF81" i="9" s="1"/>
  <c r="AE42" i="9"/>
  <c r="AF42" i="9" s="1"/>
  <c r="AE88" i="9"/>
  <c r="AF88" i="9" s="1"/>
  <c r="AE74" i="9"/>
  <c r="AF74" i="9" s="1"/>
  <c r="AE36" i="9"/>
  <c r="AF36" i="9" s="1"/>
  <c r="AE94" i="9"/>
  <c r="AF94" i="9" s="1"/>
  <c r="AE82" i="9"/>
  <c r="AF82" i="9" s="1"/>
  <c r="AE30" i="9"/>
  <c r="AF30" i="9" s="1"/>
  <c r="AE99" i="9"/>
  <c r="AF99" i="9" s="1"/>
  <c r="AE44" i="9"/>
  <c r="AF44" i="9" s="1"/>
  <c r="AE43" i="9"/>
  <c r="AF43" i="9" s="1"/>
  <c r="AE45" i="9"/>
  <c r="AF45" i="9" s="1"/>
  <c r="AE46" i="9"/>
  <c r="AF46" i="9" s="1"/>
  <c r="AE47" i="9"/>
  <c r="AF47" i="9" s="1"/>
  <c r="AE55" i="9"/>
  <c r="AF55" i="9" s="1"/>
  <c r="AE50" i="9"/>
  <c r="AF50" i="9" s="1"/>
  <c r="AE51" i="9"/>
  <c r="AF51" i="9" s="1"/>
  <c r="AE62" i="9"/>
  <c r="AF62" i="9" s="1"/>
  <c r="AE57" i="9"/>
  <c r="AF57" i="9" s="1"/>
  <c r="AE54" i="9"/>
  <c r="AF54" i="9" s="1"/>
  <c r="AE59" i="9"/>
  <c r="AF59" i="9" s="1"/>
  <c r="AE53" i="9"/>
  <c r="AF53" i="9" s="1"/>
  <c r="AE63" i="9"/>
  <c r="AF63" i="9" s="1"/>
  <c r="E2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Bertelmann, Bolor</author>
  </authors>
  <commentList>
    <comment ref="E29" authorId="0" shapeId="0" xr:uid="{EE250D05-8CEE-4C95-B456-D7B4FC46C7DC}">
      <text>
        <r>
          <rPr>
            <b/>
            <sz val="9"/>
            <color indexed="81"/>
            <rFont val="Tahoma"/>
            <family val="2"/>
          </rPr>
          <t>Bertelmann, Bolor:</t>
        </r>
        <r>
          <rPr>
            <sz val="9"/>
            <color indexed="81"/>
            <rFont val="Tahoma"/>
            <family val="2"/>
          </rPr>
          <t xml:space="preserve">
Required ONLY if this is a </t>
        </r>
        <r>
          <rPr>
            <b/>
            <sz val="9"/>
            <color indexed="81"/>
            <rFont val="Tahoma"/>
            <family val="2"/>
          </rPr>
          <t>new</t>
        </r>
        <r>
          <rPr>
            <sz val="9"/>
            <color indexed="81"/>
            <rFont val="Tahoma"/>
            <family val="2"/>
          </rPr>
          <t xml:space="preserve"> location not on your current tap sample plan.
Leave BLANK if already on your plan.</t>
        </r>
      </text>
    </comment>
    <comment ref="F29" authorId="0" shapeId="0" xr:uid="{7A9F946C-A1E3-4010-A792-A603684C2245}">
      <text>
        <r>
          <rPr>
            <b/>
            <sz val="9"/>
            <color indexed="81"/>
            <rFont val="Tahoma"/>
            <family val="2"/>
          </rPr>
          <t>Bertelmann, Bolor:</t>
        </r>
        <r>
          <rPr>
            <sz val="9"/>
            <color indexed="81"/>
            <rFont val="Tahoma"/>
            <family val="2"/>
          </rPr>
          <t xml:space="preserve">
Required ONLY if this is a new location not on your current tap sample plan. 
Leave BLANK if already on your plan.</t>
        </r>
      </text>
    </comment>
  </commentList>
</comments>
</file>

<file path=xl/sharedStrings.xml><?xml version="1.0" encoding="utf-8"?>
<sst xmlns="http://schemas.openxmlformats.org/spreadsheetml/2006/main" count="134" uniqueCount="109">
  <si>
    <t>US Environmental Protection Agency Region 8</t>
  </si>
  <si>
    <t>Drinking Water Section, 1595 Wynkoop Street, Denver, CO  80202-1129, R8DWU@epa.gov</t>
  </si>
  <si>
    <t>https://www.epa.gov/region8-waterops</t>
  </si>
  <si>
    <t>Lead and Copper (LCR) Reporting Form for</t>
  </si>
  <si>
    <r>
      <t xml:space="preserve">Distribution Tier Sample Reporting </t>
    </r>
    <r>
      <rPr>
        <b/>
        <sz val="8"/>
        <rFont val="Times New Roman"/>
        <family val="1"/>
      </rPr>
      <t>(Version 2.2)</t>
    </r>
  </si>
  <si>
    <t>PREPARED BY:</t>
  </si>
  <si>
    <t>TITLE:</t>
  </si>
  <si>
    <t>TAP SAMPLE SITING PLAN REQUIREMENTS:</t>
  </si>
  <si>
    <t>Current Year:</t>
  </si>
  <si>
    <t>Tier 1</t>
  </si>
  <si>
    <t>Tier 2</t>
  </si>
  <si>
    <t>Tier 3</t>
  </si>
  <si>
    <t>Other</t>
  </si>
  <si>
    <t>Monitoring Period</t>
  </si>
  <si>
    <t>Tier Sites Available</t>
  </si>
  <si>
    <t>Report Due:</t>
  </si>
  <si>
    <t>No. of Sites Required</t>
  </si>
  <si>
    <t>No. of Sites Collected</t>
  </si>
  <si>
    <t>No. of Samples Remaining</t>
  </si>
  <si>
    <t>REPORTING SUMMARY</t>
  </si>
  <si>
    <t xml:space="preserve">No. of Samples Required: </t>
  </si>
  <si>
    <t>90th Percentile Values</t>
  </si>
  <si>
    <t>Total Sites Available:</t>
  </si>
  <si>
    <t>Lead</t>
  </si>
  <si>
    <t>mg/L</t>
  </si>
  <si>
    <t>Any Tiered Site Missing?</t>
  </si>
  <si>
    <t>Copper</t>
  </si>
  <si>
    <t>Any New Location Added?</t>
  </si>
  <si>
    <t>DAILY MEASUREMENTS:</t>
  </si>
  <si>
    <t>Result Check</t>
  </si>
  <si>
    <t>Sample Site Tier</t>
  </si>
  <si>
    <t>Calendar</t>
  </si>
  <si>
    <t>TSSP</t>
  </si>
  <si>
    <t>Regular or Backup</t>
  </si>
  <si>
    <t>Regular          or Backup</t>
  </si>
  <si>
    <t>Materials</t>
  </si>
  <si>
    <t>Construction Year</t>
  </si>
  <si>
    <t>Regular Months</t>
  </si>
  <si>
    <t>Due Date</t>
  </si>
  <si>
    <t>Tiered</t>
  </si>
  <si>
    <t>Number of Sites</t>
  </si>
  <si>
    <t>Available</t>
  </si>
  <si>
    <t>Required Remaining</t>
  </si>
  <si>
    <t>Samples Required</t>
  </si>
  <si>
    <t>Yes/No</t>
  </si>
  <si>
    <t>Order</t>
  </si>
  <si>
    <t>Rank</t>
  </si>
  <si>
    <t>Reverse Rank</t>
  </si>
  <si>
    <t>Percentile</t>
  </si>
  <si>
    <t>90th percentile</t>
  </si>
  <si>
    <t>Conc.</t>
  </si>
  <si>
    <t>January - June</t>
  </si>
  <si>
    <t>July</t>
  </si>
  <si>
    <t>Total</t>
  </si>
  <si>
    <t>Yes</t>
  </si>
  <si>
    <t>Regular</t>
  </si>
  <si>
    <t>July - December</t>
  </si>
  <si>
    <t>January</t>
  </si>
  <si>
    <t>No</t>
  </si>
  <si>
    <t>Backup</t>
  </si>
  <si>
    <t>Annual</t>
  </si>
  <si>
    <t>October</t>
  </si>
  <si>
    <t>N/A</t>
  </si>
  <si>
    <t>3-Year</t>
  </si>
  <si>
    <t>Month Due</t>
  </si>
  <si>
    <t>Year Due</t>
  </si>
  <si>
    <t>Report Due</t>
  </si>
  <si>
    <t>Public Notification Required</t>
  </si>
  <si>
    <t>INSTRUCTIONS FOR COMPLETING</t>
  </si>
  <si>
    <r>
      <t xml:space="preserve">The public notification template may be found here: </t>
    </r>
    <r>
      <rPr>
        <u/>
        <sz val="10"/>
        <color rgb="FF3333FF"/>
        <rFont val="Times New Roman"/>
        <family val="1"/>
      </rPr>
      <t>https://www.epa.gov/region8-waterops/lcr-lead-action-level-exceedance-template</t>
    </r>
  </si>
  <si>
    <t>Sample Site Name</t>
  </si>
  <si>
    <t>Is this site on your TSSP?</t>
  </si>
  <si>
    <t xml:space="preserve">A Tier 1 public notification must be provided to all your consumers.  The notification must reasonably reach all your consumers thru media broadcast, </t>
  </si>
  <si>
    <t>post-public locations, hand delivered or other methods approved by EPA Region 8.</t>
  </si>
  <si>
    <t>EMAIL FORM TO:</t>
  </si>
  <si>
    <t>R8DWU@epa.gov</t>
  </si>
  <si>
    <r>
      <rPr>
        <sz val="10"/>
        <rFont val="Times New Roman"/>
        <family val="1"/>
      </rPr>
      <t>QUESTIONS?</t>
    </r>
    <r>
      <rPr>
        <sz val="10"/>
        <color rgb="FF0000FF"/>
        <rFont val="Times New Roman"/>
        <family val="1"/>
      </rPr>
      <t xml:space="preserve"> Contact Lead and Copper Compliance Manager: Bolor Bertelmann</t>
    </r>
  </si>
  <si>
    <t>bertelmann.bolor@epa.gov</t>
  </si>
  <si>
    <t>303-312-6233</t>
  </si>
  <si>
    <r>
      <t>1. PWS ID No.</t>
    </r>
    <r>
      <rPr>
        <sz val="11"/>
        <rFont val="Times New Roman"/>
        <family val="1"/>
      </rPr>
      <t>: Enter the PWS ID assigned to your public water system.</t>
    </r>
  </si>
  <si>
    <r>
      <t>2. System Name</t>
    </r>
    <r>
      <rPr>
        <sz val="11"/>
        <rFont val="Times New Roman"/>
        <family val="1"/>
      </rPr>
      <t>: Enter the System Name.</t>
    </r>
  </si>
  <si>
    <r>
      <t>3. Prepared date</t>
    </r>
    <r>
      <rPr>
        <sz val="11"/>
        <rFont val="Times New Roman"/>
        <family val="1"/>
      </rPr>
      <t>: Enter the date that the final report is prepared.</t>
    </r>
  </si>
  <si>
    <r>
      <t>4. Prepared by</t>
    </r>
    <r>
      <rPr>
        <sz val="11"/>
        <rFont val="Times New Roman"/>
        <family val="1"/>
      </rPr>
      <t>: Enter the name of the person completing the form.</t>
    </r>
  </si>
  <si>
    <r>
      <t>5. Title:</t>
    </r>
    <r>
      <rPr>
        <sz val="11"/>
        <rFont val="Times New Roman"/>
        <family val="1"/>
      </rPr>
      <t xml:space="preserve"> Enter title/position of individual preparing the form.</t>
    </r>
  </si>
  <si>
    <r>
      <t>6. Monitoring Year:</t>
    </r>
    <r>
      <rPr>
        <sz val="11"/>
        <rFont val="Times New Roman"/>
        <family val="1"/>
      </rPr>
      <t xml:space="preserve"> Enter the year when you monitored.</t>
    </r>
  </si>
  <si>
    <r>
      <t>7. Reporting Period:</t>
    </r>
    <r>
      <rPr>
        <sz val="11"/>
        <rFont val="Times New Roman"/>
        <family val="1"/>
      </rPr>
      <t xml:space="preserve"> Select the month of the monitoring period.</t>
    </r>
  </si>
  <si>
    <r>
      <t>8. Report Due:</t>
    </r>
    <r>
      <rPr>
        <sz val="11"/>
        <rFont val="Times New Roman"/>
        <family val="1"/>
      </rPr>
      <t xml:space="preserve"> The due date of the report will appear.</t>
    </r>
  </si>
  <si>
    <r>
      <t>9. Tier Sites Available:</t>
    </r>
    <r>
      <rPr>
        <sz val="11"/>
        <rFont val="Times New Roman"/>
        <family val="1"/>
      </rPr>
      <t xml:space="preserve"> Number of locations for each Tier from your Tap Sample Site Plan (TSSP) will display.</t>
    </r>
  </si>
  <si>
    <r>
      <t xml:space="preserve">10. No. of Sites Required: </t>
    </r>
    <r>
      <rPr>
        <sz val="11"/>
        <rFont val="Times New Roman"/>
        <family val="1"/>
      </rPr>
      <t>Number of  sites from each Tier you are required to sample from will display.</t>
    </r>
  </si>
  <si>
    <r>
      <t xml:space="preserve">11. No. of Sites Collected: </t>
    </r>
    <r>
      <rPr>
        <sz val="11"/>
        <rFont val="Times New Roman"/>
        <family val="1"/>
      </rPr>
      <t>Number of individual Tiered sites you collected samples from during this monitoring period will display.</t>
    </r>
  </si>
  <si>
    <r>
      <t xml:space="preserve">12. No. of Samples Remaining: </t>
    </r>
    <r>
      <rPr>
        <sz val="11"/>
        <rFont val="Times New Roman"/>
        <family val="1"/>
      </rPr>
      <t>Number of samples still remaining from each Tier will be displayed.</t>
    </r>
  </si>
  <si>
    <r>
      <t>13. No. of Samples Required:</t>
    </r>
    <r>
      <rPr>
        <sz val="11"/>
        <rFont val="Times New Roman"/>
        <family val="1"/>
      </rPr>
      <t xml:space="preserve">  Enter the minimum number of samples required for your system.</t>
    </r>
  </si>
  <si>
    <r>
      <t>14. Total Site Available:</t>
    </r>
    <r>
      <rPr>
        <sz val="11"/>
        <rFont val="Times New Roman"/>
        <family val="1"/>
      </rPr>
      <t xml:space="preserve">  Total number of sample locations from your Tap Sample Site Plan is displayed.</t>
    </r>
  </si>
  <si>
    <r>
      <t xml:space="preserve">15. Any Priority Tiered Site Missing?: </t>
    </r>
    <r>
      <rPr>
        <sz val="11"/>
        <rFont val="Times New Roman"/>
        <family val="1"/>
      </rPr>
      <t xml:space="preserve"> If any priority Tiered sites missed will be displayed.</t>
    </r>
  </si>
  <si>
    <r>
      <t>16. Any New Locations Added?:</t>
    </r>
    <r>
      <rPr>
        <sz val="11"/>
        <rFont val="Times New Roman"/>
        <family val="1"/>
      </rPr>
      <t xml:space="preserve"> New locations not on your Tap Sample Site Plan. If 'Yes', please update your Tap Sample Site Plan with the locations.</t>
    </r>
  </si>
  <si>
    <r>
      <t>17. 90th Percentile Values:</t>
    </r>
    <r>
      <rPr>
        <sz val="11"/>
        <rFont val="Times New Roman"/>
        <family val="1"/>
      </rPr>
      <t xml:space="preserve"> 90th percentile will automatically calculate for lead and copper after entering individual results in Row 30 and on. </t>
    </r>
  </si>
  <si>
    <r>
      <t>18. Sample Locations:</t>
    </r>
    <r>
      <rPr>
        <sz val="11"/>
        <rFont val="Times New Roman"/>
        <family val="1"/>
      </rPr>
      <t xml:space="preserve"> Type in the individual location names and/or addresses where the sample was taken from.</t>
    </r>
  </si>
  <si>
    <r>
      <t>19. Sample Site Tier:</t>
    </r>
    <r>
      <rPr>
        <sz val="11"/>
        <rFont val="Times New Roman"/>
        <family val="1"/>
      </rPr>
      <t xml:space="preserve"> Select the appropriate Tier for each location. This is from your system's Tap Sample Site Plan.</t>
    </r>
  </si>
  <si>
    <r>
      <t>20. Regular or Backup:</t>
    </r>
    <r>
      <rPr>
        <sz val="11"/>
        <rFont val="Times New Roman"/>
        <family val="1"/>
      </rPr>
      <t xml:space="preserve"> Select Regular site or Back-up site for this location (from your Tap Sample Site Plan).</t>
    </r>
  </si>
  <si>
    <r>
      <t>21. Is this location on your Tap Sample Site Plan (TSSP)? :</t>
    </r>
    <r>
      <rPr>
        <sz val="11"/>
        <rFont val="Times New Roman"/>
        <family val="1"/>
      </rPr>
      <t xml:space="preserve"> Select 'Yes' or 'No'</t>
    </r>
  </si>
  <si>
    <r>
      <t>22. Plumbing Material:</t>
    </r>
    <r>
      <rPr>
        <sz val="11"/>
        <rFont val="Times New Roman"/>
        <family val="1"/>
      </rPr>
      <t xml:space="preserve"> Material the plumbing is made out of (e.g. copper pipe, lead pipe, copper pipe with lead solder, lead gooseneck, PVC, PEX, etc.)</t>
    </r>
  </si>
  <si>
    <r>
      <t>23. Construction Year:</t>
    </r>
    <r>
      <rPr>
        <sz val="11"/>
        <rFont val="Times New Roman"/>
        <family val="1"/>
      </rPr>
      <t xml:space="preserve"> Construction year for this location.</t>
    </r>
  </si>
  <si>
    <r>
      <t>24. Lead (mg/L):</t>
    </r>
    <r>
      <rPr>
        <sz val="11"/>
        <rFont val="Times New Roman"/>
        <family val="1"/>
      </rPr>
      <t xml:space="preserve"> Enter the individual lead result from your lab result report for this location.</t>
    </r>
  </si>
  <si>
    <r>
      <t xml:space="preserve">25. Copper (mg/L): </t>
    </r>
    <r>
      <rPr>
        <sz val="11"/>
        <rFont val="Times New Roman"/>
        <family val="1"/>
      </rPr>
      <t>Enter the individual copper result from your lab result report for this location.</t>
    </r>
  </si>
  <si>
    <t xml:space="preserve"> PREPARED DATE:</t>
  </si>
  <si>
    <t>PWS NAME:</t>
  </si>
  <si>
    <t>PWS ID #:</t>
  </si>
  <si>
    <t>REPORTING PERIOD</t>
  </si>
  <si>
    <t>*See instructions at end of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</si>
</sst>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09]mmmm\ d\,\ yyyy;@"/>
    <numFmt numFmtId="166" formatCode="0.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</font>
    <font>
      <b/>
      <u/>
      <sz val="12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theme="4" tint="-0.499984740745262"/>
      <name val="Times New Roman"/>
      <family val="1"/>
    </font>
    <font>
      <b/>
      <sz val="9"/>
      <name val="Times New Roman"/>
      <family val="1"/>
    </font>
    <font>
      <b/>
      <sz val="9"/>
      <color theme="4" tint="-0.499984740745262"/>
      <name val="Times New Roman"/>
      <family val="1"/>
    </font>
    <font>
      <b/>
      <sz val="9"/>
      <color theme="1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u/>
      <sz val="9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u/>
      <sz val="10"/>
      <name val="Times New Roman"/>
      <family val="1"/>
    </font>
    <font>
      <u/>
      <sz val="10"/>
      <color rgb="FF3333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Times New Roman"/>
      <family val="1"/>
    </font>
    <font>
      <sz val="9"/>
      <color rgb="FF0000FF"/>
      <name val="Times New Roman"/>
      <family val="1"/>
    </font>
    <font>
      <u/>
      <sz val="11"/>
      <color theme="10"/>
      <name val="Times New Roman"/>
      <family val="1"/>
    </font>
    <font>
      <b/>
      <u/>
      <sz val="11"/>
      <name val="Times New Roman"/>
      <family val="1"/>
    </font>
    <font>
      <sz val="11"/>
      <color theme="1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rgb="FF0070C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1" fillId="0" borderId="0"/>
  </cellStyleXfs>
  <cellXfs count="280">
    <xf numFmtId="0" fontId="0" fillId="0" borderId="0" xfId="0"/>
    <xf numFmtId="0" fontId="6" fillId="0" borderId="0" xfId="0" applyFont="1" applyProtection="1"/>
    <xf numFmtId="0" fontId="6" fillId="2" borderId="5" xfId="0" applyFont="1" applyFill="1" applyBorder="1" applyProtection="1"/>
    <xf numFmtId="0" fontId="6" fillId="2" borderId="0" xfId="0" applyFont="1" applyFill="1" applyBorder="1" applyProtection="1"/>
    <xf numFmtId="164" fontId="6" fillId="2" borderId="0" xfId="0" applyNumberFormat="1" applyFont="1" applyFill="1" applyBorder="1" applyProtection="1"/>
    <xf numFmtId="2" fontId="6" fillId="2" borderId="0" xfId="0" applyNumberFormat="1" applyFont="1" applyFill="1" applyBorder="1" applyProtection="1"/>
    <xf numFmtId="164" fontId="6" fillId="2" borderId="10" xfId="0" applyNumberFormat="1" applyFont="1" applyFill="1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/>
    <xf numFmtId="0" fontId="22" fillId="0" borderId="0" xfId="0" applyFont="1" applyProtection="1"/>
    <xf numFmtId="0" fontId="6" fillId="0" borderId="0" xfId="0" applyFont="1" applyFill="1" applyProtection="1"/>
    <xf numFmtId="0" fontId="6" fillId="0" borderId="0" xfId="0" applyFont="1" applyAlignment="1" applyProtection="1"/>
    <xf numFmtId="0" fontId="11" fillId="2" borderId="10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right"/>
    </xf>
    <xf numFmtId="0" fontId="6" fillId="2" borderId="4" xfId="0" applyFont="1" applyFill="1" applyBorder="1" applyProtection="1"/>
    <xf numFmtId="164" fontId="8" fillId="2" borderId="5" xfId="0" applyNumberFormat="1" applyFont="1" applyFill="1" applyBorder="1" applyAlignment="1" applyProtection="1">
      <alignment horizontal="center"/>
    </xf>
    <xf numFmtId="164" fontId="6" fillId="2" borderId="5" xfId="0" applyNumberFormat="1" applyFont="1" applyFill="1" applyBorder="1" applyProtection="1"/>
    <xf numFmtId="2" fontId="6" fillId="2" borderId="5" xfId="0" applyNumberFormat="1" applyFont="1" applyFill="1" applyBorder="1" applyProtection="1"/>
    <xf numFmtId="0" fontId="6" fillId="2" borderId="6" xfId="0" applyFont="1" applyFill="1" applyBorder="1" applyProtection="1"/>
    <xf numFmtId="0" fontId="23" fillId="2" borderId="0" xfId="0" applyFont="1" applyFill="1" applyBorder="1" applyAlignment="1" applyProtection="1">
      <alignment horizontal="right"/>
    </xf>
    <xf numFmtId="0" fontId="23" fillId="2" borderId="0" xfId="0" applyFont="1" applyFill="1" applyBorder="1" applyAlignment="1" applyProtection="1">
      <alignment horizontal="center"/>
    </xf>
    <xf numFmtId="0" fontId="17" fillId="0" borderId="0" xfId="0" applyFont="1" applyProtection="1"/>
    <xf numFmtId="0" fontId="0" fillId="0" borderId="0" xfId="0" applyProtection="1"/>
    <xf numFmtId="0" fontId="0" fillId="2" borderId="13" xfId="0" applyFill="1" applyBorder="1" applyProtection="1"/>
    <xf numFmtId="0" fontId="0" fillId="2" borderId="8" xfId="0" applyFill="1" applyBorder="1" applyProtection="1"/>
    <xf numFmtId="3" fontId="12" fillId="2" borderId="10" xfId="0" applyNumberFormat="1" applyFont="1" applyFill="1" applyBorder="1" applyAlignment="1" applyProtection="1">
      <alignment horizontal="center" wrapText="1"/>
    </xf>
    <xf numFmtId="49" fontId="10" fillId="2" borderId="10" xfId="0" applyNumberFormat="1" applyFont="1" applyFill="1" applyBorder="1" applyAlignment="1" applyProtection="1">
      <alignment horizontal="center"/>
    </xf>
    <xf numFmtId="0" fontId="0" fillId="2" borderId="11" xfId="0" applyFill="1" applyBorder="1" applyProtection="1"/>
    <xf numFmtId="0" fontId="17" fillId="0" borderId="0" xfId="0" applyFont="1" applyFill="1" applyProtection="1"/>
    <xf numFmtId="0" fontId="17" fillId="0" borderId="8" xfId="0" applyFont="1" applyBorder="1" applyProtection="1"/>
    <xf numFmtId="0" fontId="18" fillId="0" borderId="11" xfId="0" applyFont="1" applyBorder="1" applyProtection="1"/>
    <xf numFmtId="0" fontId="17" fillId="0" borderId="6" xfId="0" applyFont="1" applyBorder="1" applyProtection="1"/>
    <xf numFmtId="0" fontId="17" fillId="0" borderId="0" xfId="0" applyFont="1" applyBorder="1" applyProtection="1"/>
    <xf numFmtId="0" fontId="17" fillId="0" borderId="9" xfId="0" applyFont="1" applyBorder="1" applyProtection="1"/>
    <xf numFmtId="165" fontId="17" fillId="0" borderId="8" xfId="0" applyNumberFormat="1" applyFont="1" applyBorder="1" applyProtection="1"/>
    <xf numFmtId="165" fontId="17" fillId="0" borderId="11" xfId="0" applyNumberFormat="1" applyFont="1" applyBorder="1" applyProtection="1"/>
    <xf numFmtId="165" fontId="18" fillId="6" borderId="8" xfId="0" applyNumberFormat="1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right"/>
    </xf>
    <xf numFmtId="0" fontId="12" fillId="2" borderId="10" xfId="0" applyNumberFormat="1" applyFont="1" applyFill="1" applyBorder="1" applyAlignment="1" applyProtection="1">
      <alignment horizontal="center"/>
    </xf>
    <xf numFmtId="2" fontId="6" fillId="2" borderId="10" xfId="0" applyNumberFormat="1" applyFont="1" applyFill="1" applyBorder="1" applyProtection="1"/>
    <xf numFmtId="49" fontId="10" fillId="2" borderId="11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/>
    <xf numFmtId="0" fontId="18" fillId="0" borderId="4" xfId="0" applyFont="1" applyBorder="1" applyProtection="1"/>
    <xf numFmtId="0" fontId="14" fillId="5" borderId="14" xfId="0" applyFont="1" applyFill="1" applyBorder="1" applyAlignment="1" applyProtection="1">
      <alignment horizontal="center" wrapText="1"/>
    </xf>
    <xf numFmtId="164" fontId="8" fillId="2" borderId="0" xfId="0" applyNumberFormat="1" applyFont="1" applyFill="1" applyBorder="1" applyAlignment="1" applyProtection="1">
      <alignment horizontal="center"/>
    </xf>
    <xf numFmtId="0" fontId="0" fillId="0" borderId="23" xfId="0" applyBorder="1" applyProtection="1"/>
    <xf numFmtId="0" fontId="0" fillId="0" borderId="24" xfId="0" applyBorder="1" applyProtection="1"/>
    <xf numFmtId="1" fontId="17" fillId="0" borderId="8" xfId="0" applyNumberFormat="1" applyFont="1" applyBorder="1" applyProtection="1"/>
    <xf numFmtId="0" fontId="17" fillId="0" borderId="0" xfId="0" applyNumberFormat="1" applyFont="1" applyProtection="1"/>
    <xf numFmtId="0" fontId="17" fillId="0" borderId="0" xfId="0" applyNumberFormat="1" applyFont="1" applyFill="1" applyProtection="1"/>
    <xf numFmtId="0" fontId="17" fillId="0" borderId="0" xfId="0" applyNumberFormat="1" applyFont="1" applyBorder="1" applyProtection="1"/>
    <xf numFmtId="0" fontId="18" fillId="6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Protection="1"/>
    <xf numFmtId="0" fontId="6" fillId="0" borderId="0" xfId="0" applyNumberFormat="1" applyFont="1" applyAlignment="1" applyProtection="1"/>
    <xf numFmtId="0" fontId="17" fillId="0" borderId="10" xfId="0" applyNumberFormat="1" applyFont="1" applyBorder="1" applyAlignment="1" applyProtection="1">
      <alignment horizontal="center"/>
    </xf>
    <xf numFmtId="0" fontId="18" fillId="0" borderId="9" xfId="0" applyFont="1" applyBorder="1" applyProtection="1"/>
    <xf numFmtId="0" fontId="18" fillId="0" borderId="10" xfId="0" applyNumberFormat="1" applyFont="1" applyBorder="1" applyProtection="1"/>
    <xf numFmtId="0" fontId="6" fillId="2" borderId="8" xfId="0" applyFont="1" applyFill="1" applyBorder="1" applyProtection="1"/>
    <xf numFmtId="0" fontId="6" fillId="2" borderId="11" xfId="0" applyFont="1" applyFill="1" applyBorder="1" applyProtection="1"/>
    <xf numFmtId="0" fontId="13" fillId="2" borderId="6" xfId="0" applyFont="1" applyFill="1" applyBorder="1" applyAlignment="1" applyProtection="1">
      <alignment horizontal="right"/>
    </xf>
    <xf numFmtId="2" fontId="13" fillId="2" borderId="3" xfId="0" applyNumberFormat="1" applyFont="1" applyFill="1" applyBorder="1" applyAlignment="1" applyProtection="1">
      <alignment horizontal="center" vertical="center"/>
    </xf>
    <xf numFmtId="1" fontId="10" fillId="7" borderId="3" xfId="0" applyNumberFormat="1" applyFont="1" applyFill="1" applyBorder="1" applyAlignment="1" applyProtection="1">
      <alignment horizontal="center" wrapText="1"/>
      <protection locked="0"/>
    </xf>
    <xf numFmtId="1" fontId="13" fillId="2" borderId="3" xfId="0" applyNumberFormat="1" applyFont="1" applyFill="1" applyBorder="1" applyAlignment="1" applyProtection="1">
      <alignment horizontal="center"/>
    </xf>
    <xf numFmtId="2" fontId="13" fillId="2" borderId="17" xfId="0" applyNumberFormat="1" applyFont="1" applyFill="1" applyBorder="1" applyAlignment="1" applyProtection="1">
      <alignment vertical="center"/>
    </xf>
    <xf numFmtId="1" fontId="10" fillId="7" borderId="18" xfId="0" applyNumberFormat="1" applyFont="1" applyFill="1" applyBorder="1" applyAlignment="1" applyProtection="1">
      <alignment horizontal="center" wrapText="1"/>
      <protection locked="0"/>
    </xf>
    <xf numFmtId="2" fontId="13" fillId="2" borderId="17" xfId="0" applyNumberFormat="1" applyFont="1" applyFill="1" applyBorder="1" applyProtection="1"/>
    <xf numFmtId="0" fontId="0" fillId="0" borderId="22" xfId="0" applyBorder="1" applyProtection="1"/>
    <xf numFmtId="166" fontId="12" fillId="8" borderId="1" xfId="0" applyNumberFormat="1" applyFont="1" applyFill="1" applyBorder="1" applyAlignment="1" applyProtection="1">
      <alignment horizontal="center"/>
    </xf>
    <xf numFmtId="2" fontId="13" fillId="2" borderId="18" xfId="0" applyNumberFormat="1" applyFont="1" applyFill="1" applyBorder="1" applyAlignment="1" applyProtection="1">
      <alignment horizontal="center" vertical="center"/>
    </xf>
    <xf numFmtId="2" fontId="13" fillId="2" borderId="17" xfId="0" applyNumberFormat="1" applyFont="1" applyFill="1" applyBorder="1" applyAlignment="1" applyProtection="1"/>
    <xf numFmtId="1" fontId="13" fillId="2" borderId="18" xfId="0" applyNumberFormat="1" applyFont="1" applyFill="1" applyBorder="1" applyAlignment="1" applyProtection="1">
      <alignment horizontal="center"/>
    </xf>
    <xf numFmtId="166" fontId="22" fillId="3" borderId="14" xfId="0" applyNumberFormat="1" applyFont="1" applyFill="1" applyBorder="1" applyAlignment="1" applyProtection="1">
      <alignment horizontal="center"/>
      <protection locked="0"/>
    </xf>
    <xf numFmtId="14" fontId="20" fillId="3" borderId="17" xfId="0" applyNumberFormat="1" applyFont="1" applyFill="1" applyBorder="1" applyAlignment="1" applyProtection="1">
      <alignment horizontal="center" vertical="center" wrapText="1"/>
      <protection locked="0"/>
    </xf>
    <xf numFmtId="166" fontId="22" fillId="3" borderId="17" xfId="0" applyNumberFormat="1" applyFont="1" applyFill="1" applyBorder="1" applyAlignment="1" applyProtection="1">
      <alignment horizontal="center"/>
      <protection locked="0"/>
    </xf>
    <xf numFmtId="14" fontId="20" fillId="3" borderId="19" xfId="0" applyNumberFormat="1" applyFont="1" applyFill="1" applyBorder="1" applyAlignment="1" applyProtection="1">
      <alignment horizontal="center" vertical="center" wrapText="1"/>
      <protection locked="0"/>
    </xf>
    <xf numFmtId="166" fontId="22" fillId="3" borderId="19" xfId="0" applyNumberFormat="1" applyFont="1" applyFill="1" applyBorder="1" applyAlignment="1" applyProtection="1">
      <alignment horizontal="center"/>
      <protection locked="0"/>
    </xf>
    <xf numFmtId="1" fontId="13" fillId="9" borderId="3" xfId="0" applyNumberFormat="1" applyFont="1" applyFill="1" applyBorder="1" applyAlignment="1" applyProtection="1">
      <alignment horizontal="center"/>
    </xf>
    <xf numFmtId="1" fontId="13" fillId="9" borderId="18" xfId="0" applyNumberFormat="1" applyFont="1" applyFill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9" fillId="0" borderId="5" xfId="0" applyFont="1" applyFill="1" applyBorder="1" applyAlignment="1" applyProtection="1">
      <alignment wrapText="1"/>
    </xf>
    <xf numFmtId="0" fontId="17" fillId="0" borderId="0" xfId="0" applyFont="1" applyFill="1" applyBorder="1" applyProtection="1"/>
    <xf numFmtId="0" fontId="18" fillId="0" borderId="0" xfId="0" applyFont="1" applyBorder="1" applyProtection="1"/>
    <xf numFmtId="0" fontId="18" fillId="0" borderId="0" xfId="0" applyFont="1" applyBorder="1" applyAlignment="1" applyProtection="1">
      <alignment horizontal="center"/>
    </xf>
    <xf numFmtId="1" fontId="12" fillId="8" borderId="1" xfId="0" applyNumberFormat="1" applyFont="1" applyFill="1" applyBorder="1" applyAlignment="1" applyProtection="1">
      <alignment horizontal="center"/>
    </xf>
    <xf numFmtId="0" fontId="18" fillId="0" borderId="6" xfId="0" applyFont="1" applyBorder="1" applyProtection="1"/>
    <xf numFmtId="0" fontId="0" fillId="0" borderId="0" xfId="0" applyBorder="1" applyProtection="1"/>
    <xf numFmtId="1" fontId="17" fillId="0" borderId="0" xfId="0" applyNumberFormat="1" applyFont="1" applyBorder="1" applyAlignment="1" applyProtection="1">
      <alignment horizontal="center"/>
    </xf>
    <xf numFmtId="0" fontId="6" fillId="2" borderId="9" xfId="0" applyFont="1" applyFill="1" applyBorder="1" applyProtection="1"/>
    <xf numFmtId="0" fontId="18" fillId="0" borderId="0" xfId="0" applyFont="1" applyBorder="1" applyAlignment="1" applyProtection="1">
      <alignment wrapText="1"/>
    </xf>
    <xf numFmtId="0" fontId="18" fillId="0" borderId="5" xfId="0" applyFont="1" applyBorder="1" applyProtection="1"/>
    <xf numFmtId="0" fontId="17" fillId="0" borderId="6" xfId="0" applyFont="1" applyFill="1" applyBorder="1" applyProtection="1"/>
    <xf numFmtId="0" fontId="17" fillId="0" borderId="10" xfId="0" applyFont="1" applyBorder="1" applyProtection="1"/>
    <xf numFmtId="0" fontId="17" fillId="0" borderId="11" xfId="0" applyFont="1" applyBorder="1" applyProtection="1"/>
    <xf numFmtId="0" fontId="18" fillId="0" borderId="8" xfId="0" applyFont="1" applyBorder="1" applyProtection="1"/>
    <xf numFmtId="0" fontId="0" fillId="0" borderId="6" xfId="0" applyBorder="1" applyProtection="1"/>
    <xf numFmtId="0" fontId="6" fillId="0" borderId="6" xfId="0" applyFont="1" applyBorder="1" applyProtection="1"/>
    <xf numFmtId="0" fontId="6" fillId="0" borderId="6" xfId="0" applyFont="1" applyBorder="1" applyAlignment="1" applyProtection="1"/>
    <xf numFmtId="0" fontId="6" fillId="0" borderId="9" xfId="0" applyFont="1" applyBorder="1" applyAlignment="1" applyProtection="1"/>
    <xf numFmtId="0" fontId="17" fillId="0" borderId="23" xfId="0" applyFont="1" applyFill="1" applyBorder="1" applyProtection="1"/>
    <xf numFmtId="0" fontId="14" fillId="10" borderId="30" xfId="0" applyFont="1" applyFill="1" applyBorder="1" applyAlignment="1" applyProtection="1">
      <alignment horizontal="center" wrapText="1"/>
    </xf>
    <xf numFmtId="0" fontId="19" fillId="0" borderId="31" xfId="0" applyFont="1" applyBorder="1" applyAlignment="1" applyProtection="1">
      <alignment horizontal="center" wrapText="1"/>
    </xf>
    <xf numFmtId="0" fontId="6" fillId="4" borderId="3" xfId="0" applyFont="1" applyFill="1" applyBorder="1" applyProtection="1"/>
    <xf numFmtId="14" fontId="20" fillId="3" borderId="32" xfId="0" applyNumberFormat="1" applyFont="1" applyFill="1" applyBorder="1" applyAlignment="1" applyProtection="1">
      <alignment horizontal="center" vertical="center" wrapText="1"/>
      <protection locked="0"/>
    </xf>
    <xf numFmtId="14" fontId="20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Border="1" applyAlignment="1" applyProtection="1">
      <alignment horizontal="center" wrapText="1"/>
    </xf>
    <xf numFmtId="0" fontId="6" fillId="4" borderId="15" xfId="0" applyFont="1" applyFill="1" applyBorder="1" applyProtection="1"/>
    <xf numFmtId="0" fontId="19" fillId="4" borderId="16" xfId="0" applyFont="1" applyFill="1" applyBorder="1" applyAlignment="1" applyProtection="1">
      <alignment wrapText="1"/>
    </xf>
    <xf numFmtId="0" fontId="19" fillId="4" borderId="18" xfId="0" applyFont="1" applyFill="1" applyBorder="1" applyAlignment="1" applyProtection="1">
      <alignment wrapText="1"/>
    </xf>
    <xf numFmtId="0" fontId="6" fillId="4" borderId="20" xfId="0" applyFont="1" applyFill="1" applyBorder="1" applyProtection="1"/>
    <xf numFmtId="0" fontId="19" fillId="4" borderId="21" xfId="0" applyFont="1" applyFill="1" applyBorder="1" applyAlignment="1" applyProtection="1">
      <alignment wrapText="1"/>
    </xf>
    <xf numFmtId="166" fontId="12" fillId="9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10" xfId="0" applyFont="1" applyFill="1" applyBorder="1" applyAlignment="1">
      <alignment horizontal="center"/>
    </xf>
    <xf numFmtId="1" fontId="0" fillId="0" borderId="0" xfId="0" applyNumberFormat="1"/>
    <xf numFmtId="0" fontId="0" fillId="0" borderId="22" xfId="0" applyBorder="1"/>
    <xf numFmtId="0" fontId="18" fillId="0" borderId="23" xfId="0" applyFont="1" applyBorder="1"/>
    <xf numFmtId="0" fontId="18" fillId="0" borderId="6" xfId="0" applyFont="1" applyBorder="1"/>
    <xf numFmtId="0" fontId="18" fillId="0" borderId="8" xfId="0" applyFont="1" applyBorder="1"/>
    <xf numFmtId="0" fontId="0" fillId="0" borderId="23" xfId="0" applyBorder="1"/>
    <xf numFmtId="1" fontId="0" fillId="0" borderId="6" xfId="0" applyNumberFormat="1" applyBorder="1"/>
    <xf numFmtId="166" fontId="0" fillId="0" borderId="8" xfId="0" applyNumberFormat="1" applyBorder="1" applyAlignment="1">
      <alignment horizontal="center"/>
    </xf>
    <xf numFmtId="0" fontId="0" fillId="0" borderId="24" xfId="0" applyBorder="1"/>
    <xf numFmtId="1" fontId="0" fillId="0" borderId="9" xfId="0" applyNumberFormat="1" applyBorder="1"/>
    <xf numFmtId="0" fontId="3" fillId="2" borderId="0" xfId="0" applyFont="1" applyFill="1" applyBorder="1" applyAlignment="1" applyProtection="1">
      <alignment horizontal="center" readingOrder="1"/>
    </xf>
    <xf numFmtId="0" fontId="15" fillId="2" borderId="0" xfId="0" applyFont="1" applyFill="1" applyBorder="1" applyAlignment="1" applyProtection="1">
      <alignment horizontal="left"/>
    </xf>
    <xf numFmtId="0" fontId="14" fillId="5" borderId="14" xfId="0" applyFont="1" applyFill="1" applyBorder="1" applyAlignment="1">
      <alignment horizontal="center" wrapText="1"/>
    </xf>
    <xf numFmtId="0" fontId="14" fillId="5" borderId="16" xfId="0" applyFont="1" applyFill="1" applyBorder="1" applyAlignment="1">
      <alignment horizontal="center" wrapText="1"/>
    </xf>
    <xf numFmtId="0" fontId="19" fillId="0" borderId="19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2" fontId="22" fillId="3" borderId="18" xfId="0" applyNumberFormat="1" applyFont="1" applyFill="1" applyBorder="1" applyAlignment="1" applyProtection="1">
      <alignment horizontal="center"/>
      <protection locked="0"/>
    </xf>
    <xf numFmtId="2" fontId="22" fillId="3" borderId="21" xfId="0" applyNumberFormat="1" applyFont="1" applyFill="1" applyBorder="1" applyAlignment="1" applyProtection="1">
      <alignment horizontal="center"/>
      <protection locked="0"/>
    </xf>
    <xf numFmtId="0" fontId="19" fillId="10" borderId="24" xfId="0" applyFont="1" applyFill="1" applyBorder="1" applyAlignment="1" applyProtection="1">
      <alignment horizontal="center" wrapText="1"/>
    </xf>
    <xf numFmtId="2" fontId="12" fillId="9" borderId="1" xfId="0" applyNumberFormat="1" applyFont="1" applyFill="1" applyBorder="1" applyAlignment="1">
      <alignment horizontal="center"/>
    </xf>
    <xf numFmtId="0" fontId="5" fillId="0" borderId="0" xfId="1" applyFill="1" applyBorder="1" applyAlignment="1" applyProtection="1">
      <alignment horizontal="center" readingOrder="1"/>
    </xf>
    <xf numFmtId="0" fontId="7" fillId="0" borderId="0" xfId="0" applyFont="1" applyFill="1" applyBorder="1" applyAlignment="1" applyProtection="1">
      <alignment horizontal="center" readingOrder="1"/>
    </xf>
    <xf numFmtId="0" fontId="9" fillId="0" borderId="0" xfId="0" applyFont="1" applyFill="1" applyBorder="1" applyAlignment="1" applyProtection="1">
      <alignment horizontal="center" readingOrder="1"/>
    </xf>
    <xf numFmtId="0" fontId="0" fillId="0" borderId="0" xfId="0" applyFill="1" applyBorder="1" applyProtection="1"/>
    <xf numFmtId="0" fontId="10" fillId="0" borderId="0" xfId="0" applyNumberFormat="1" applyFont="1" applyFill="1" applyBorder="1" applyAlignment="1" applyProtection="1">
      <alignment horizontal="center"/>
      <protection locked="0"/>
    </xf>
    <xf numFmtId="49" fontId="10" fillId="0" borderId="0" xfId="0" applyNumberFormat="1" applyFont="1" applyFill="1" applyBorder="1" applyAlignment="1" applyProtection="1">
      <alignment horizontal="center"/>
      <protection locked="0"/>
    </xf>
    <xf numFmtId="49" fontId="10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2" fontId="13" fillId="0" borderId="0" xfId="0" applyNumberFormat="1" applyFont="1" applyFill="1" applyBorder="1" applyAlignment="1" applyProtection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wrapText="1"/>
      <protection locked="0"/>
    </xf>
    <xf numFmtId="1" fontId="13" fillId="0" borderId="0" xfId="0" applyNumberFormat="1" applyFont="1" applyFill="1" applyBorder="1" applyAlignment="1" applyProtection="1">
      <alignment horizontal="center"/>
    </xf>
    <xf numFmtId="0" fontId="15" fillId="2" borderId="12" xfId="0" applyFont="1" applyFill="1" applyBorder="1" applyAlignment="1" applyProtection="1">
      <alignment horizontal="left"/>
    </xf>
    <xf numFmtId="0" fontId="15" fillId="2" borderId="26" xfId="0" applyFont="1" applyFill="1" applyBorder="1" applyAlignment="1" applyProtection="1">
      <alignment horizontal="left"/>
    </xf>
    <xf numFmtId="1" fontId="13" fillId="0" borderId="3" xfId="0" applyNumberFormat="1" applyFont="1" applyBorder="1" applyAlignment="1" applyProtection="1">
      <alignment horizontal="center"/>
    </xf>
    <xf numFmtId="1" fontId="13" fillId="0" borderId="18" xfId="0" applyNumberFormat="1" applyFont="1" applyBorder="1" applyAlignment="1" applyProtection="1">
      <alignment horizontal="center"/>
    </xf>
    <xf numFmtId="0" fontId="0" fillId="0" borderId="0" xfId="0" applyFill="1" applyProtection="1"/>
    <xf numFmtId="0" fontId="19" fillId="0" borderId="33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center" readingOrder="1"/>
    </xf>
    <xf numFmtId="0" fontId="18" fillId="0" borderId="0" xfId="0" applyFont="1" applyFill="1" applyBorder="1" applyAlignment="1" applyProtection="1">
      <alignment horizontal="center" vertical="center" wrapText="1"/>
    </xf>
    <xf numFmtId="166" fontId="22" fillId="3" borderId="4" xfId="0" applyNumberFormat="1" applyFont="1" applyFill="1" applyBorder="1" applyAlignment="1" applyProtection="1">
      <alignment horizontal="center"/>
      <protection locked="0"/>
    </xf>
    <xf numFmtId="166" fontId="22" fillId="3" borderId="13" xfId="0" applyNumberFormat="1" applyFont="1" applyFill="1" applyBorder="1" applyAlignment="1" applyProtection="1">
      <alignment horizontal="center"/>
      <protection locked="0"/>
    </xf>
    <xf numFmtId="166" fontId="22" fillId="3" borderId="6" xfId="0" applyNumberFormat="1" applyFont="1" applyFill="1" applyBorder="1" applyAlignment="1" applyProtection="1">
      <alignment horizontal="center"/>
      <protection locked="0"/>
    </xf>
    <xf numFmtId="166" fontId="22" fillId="3" borderId="8" xfId="0" applyNumberFormat="1" applyFont="1" applyFill="1" applyBorder="1" applyAlignment="1" applyProtection="1">
      <alignment horizontal="center"/>
      <protection locked="0"/>
    </xf>
    <xf numFmtId="166" fontId="22" fillId="3" borderId="9" xfId="0" applyNumberFormat="1" applyFont="1" applyFill="1" applyBorder="1" applyAlignment="1" applyProtection="1">
      <alignment horizontal="center"/>
      <protection locked="0"/>
    </xf>
    <xf numFmtId="166" fontId="22" fillId="3" borderId="11" xfId="0" applyNumberFormat="1" applyFont="1" applyFill="1" applyBorder="1" applyAlignment="1" applyProtection="1">
      <alignment horizontal="center"/>
      <protection locked="0"/>
    </xf>
    <xf numFmtId="0" fontId="18" fillId="0" borderId="13" xfId="0" applyFont="1" applyBorder="1" applyProtection="1"/>
    <xf numFmtId="0" fontId="17" fillId="0" borderId="8" xfId="0" applyFont="1" applyBorder="1" applyAlignment="1" applyProtection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6" fillId="0" borderId="5" xfId="0" applyFont="1" applyBorder="1" applyProtection="1"/>
    <xf numFmtId="1" fontId="12" fillId="7" borderId="1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>
      <alignment horizontal="right"/>
    </xf>
    <xf numFmtId="0" fontId="14" fillId="2" borderId="10" xfId="0" applyFont="1" applyFill="1" applyBorder="1" applyAlignment="1">
      <alignment horizontal="right"/>
    </xf>
    <xf numFmtId="0" fontId="6" fillId="2" borderId="13" xfId="0" applyFont="1" applyFill="1" applyBorder="1" applyProtection="1"/>
    <xf numFmtId="0" fontId="15" fillId="2" borderId="4" xfId="0" applyFont="1" applyFill="1" applyBorder="1" applyAlignment="1" applyProtection="1">
      <alignment horizontal="left"/>
    </xf>
    <xf numFmtId="0" fontId="15" fillId="2" borderId="5" xfId="0" applyFont="1" applyFill="1" applyBorder="1" applyAlignment="1" applyProtection="1">
      <alignment horizontal="left"/>
    </xf>
    <xf numFmtId="0" fontId="15" fillId="2" borderId="13" xfId="0" applyFont="1" applyFill="1" applyBorder="1" applyAlignment="1" applyProtection="1">
      <alignment horizontal="left"/>
    </xf>
    <xf numFmtId="0" fontId="14" fillId="2" borderId="0" xfId="0" applyFont="1" applyFill="1" applyBorder="1" applyAlignment="1" applyProtection="1">
      <alignment horizontal="left"/>
    </xf>
    <xf numFmtId="0" fontId="14" fillId="2" borderId="6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center" readingOrder="1"/>
    </xf>
    <xf numFmtId="0" fontId="18" fillId="0" borderId="13" xfId="0" applyFont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8" fillId="0" borderId="0" xfId="0" applyFont="1" applyBorder="1"/>
    <xf numFmtId="1" fontId="0" fillId="0" borderId="0" xfId="0" applyNumberFormat="1" applyBorder="1"/>
    <xf numFmtId="2" fontId="0" fillId="0" borderId="0" xfId="0" applyNumberFormat="1" applyBorder="1"/>
    <xf numFmtId="1" fontId="0" fillId="0" borderId="10" xfId="0" applyNumberFormat="1" applyBorder="1"/>
    <xf numFmtId="2" fontId="0" fillId="0" borderId="10" xfId="0" applyNumberFormat="1" applyBorder="1"/>
    <xf numFmtId="166" fontId="0" fillId="0" borderId="11" xfId="0" applyNumberFormat="1" applyBorder="1" applyAlignment="1">
      <alignment horizontal="center"/>
    </xf>
    <xf numFmtId="14" fontId="20" fillId="3" borderId="14" xfId="0" applyNumberFormat="1" applyFont="1" applyFill="1" applyBorder="1" applyAlignment="1" applyProtection="1">
      <alignment horizontal="center" vertical="center" wrapText="1"/>
      <protection locked="0"/>
    </xf>
    <xf numFmtId="14" fontId="20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32" xfId="0" applyFont="1" applyFill="1" applyBorder="1" applyAlignment="1" applyProtection="1">
      <protection locked="0"/>
    </xf>
    <xf numFmtId="0" fontId="22" fillId="2" borderId="0" xfId="0" applyFont="1" applyFill="1"/>
    <xf numFmtId="0" fontId="6" fillId="2" borderId="0" xfId="0" applyFont="1" applyFill="1"/>
    <xf numFmtId="0" fontId="0" fillId="2" borderId="0" xfId="0" applyFill="1"/>
    <xf numFmtId="0" fontId="6" fillId="0" borderId="0" xfId="0" applyFont="1"/>
    <xf numFmtId="0" fontId="29" fillId="2" borderId="0" xfId="0" applyFont="1" applyFill="1"/>
    <xf numFmtId="0" fontId="30" fillId="2" borderId="0" xfId="0" applyFont="1" applyFill="1"/>
    <xf numFmtId="0" fontId="31" fillId="2" borderId="0" xfId="1" applyFont="1" applyFill="1" applyBorder="1" applyProtection="1"/>
    <xf numFmtId="0" fontId="32" fillId="2" borderId="0" xfId="0" applyFont="1" applyFill="1"/>
    <xf numFmtId="0" fontId="33" fillId="2" borderId="0" xfId="0" applyFont="1" applyFill="1"/>
    <xf numFmtId="0" fontId="17" fillId="2" borderId="0" xfId="0" applyFont="1" applyFill="1"/>
    <xf numFmtId="0" fontId="17" fillId="0" borderId="0" xfId="0" applyFont="1"/>
    <xf numFmtId="0" fontId="33" fillId="0" borderId="0" xfId="0" applyFont="1"/>
    <xf numFmtId="0" fontId="34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right"/>
    </xf>
    <xf numFmtId="0" fontId="21" fillId="3" borderId="32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right"/>
    </xf>
    <xf numFmtId="0" fontId="21" fillId="3" borderId="29" xfId="0" applyFont="1" applyFill="1" applyBorder="1" applyAlignment="1" applyProtection="1">
      <alignment horizontal="center"/>
      <protection locked="0"/>
    </xf>
    <xf numFmtId="49" fontId="10" fillId="7" borderId="1" xfId="0" applyNumberFormat="1" applyFont="1" applyFill="1" applyBorder="1" applyAlignment="1" applyProtection="1">
      <protection locked="0"/>
    </xf>
    <xf numFmtId="165" fontId="10" fillId="7" borderId="2" xfId="0" applyNumberFormat="1" applyFont="1" applyFill="1" applyBorder="1" applyAlignment="1" applyProtection="1">
      <protection locked="0"/>
    </xf>
    <xf numFmtId="49" fontId="10" fillId="2" borderId="0" xfId="0" applyNumberFormat="1" applyFont="1" applyFill="1" applyBorder="1" applyAlignment="1" applyProtection="1">
      <protection locked="0"/>
    </xf>
    <xf numFmtId="165" fontId="10" fillId="2" borderId="0" xfId="0" applyNumberFormat="1" applyFont="1" applyFill="1" applyBorder="1" applyAlignment="1" applyProtection="1">
      <protection locked="0"/>
    </xf>
    <xf numFmtId="1" fontId="10" fillId="7" borderId="1" xfId="0" applyNumberFormat="1" applyFont="1" applyFill="1" applyBorder="1" applyAlignment="1" applyProtection="1">
      <alignment wrapText="1"/>
      <protection locked="0"/>
    </xf>
    <xf numFmtId="0" fontId="14" fillId="2" borderId="0" xfId="0" applyFont="1" applyFill="1" applyBorder="1" applyAlignment="1" applyProtection="1"/>
    <xf numFmtId="0" fontId="5" fillId="2" borderId="0" xfId="1" applyFill="1"/>
    <xf numFmtId="0" fontId="15" fillId="2" borderId="4" xfId="0" applyFont="1" applyFill="1" applyBorder="1" applyAlignment="1" applyProtection="1">
      <alignment horizontal="right"/>
    </xf>
    <xf numFmtId="0" fontId="15" fillId="2" borderId="5" xfId="0" applyFont="1" applyFill="1" applyBorder="1" applyAlignment="1" applyProtection="1"/>
    <xf numFmtId="0" fontId="15" fillId="2" borderId="13" xfId="0" applyFont="1" applyFill="1" applyBorder="1" applyAlignment="1" applyProtection="1"/>
    <xf numFmtId="0" fontId="36" fillId="2" borderId="6" xfId="0" applyFont="1" applyFill="1" applyBorder="1" applyAlignment="1" applyProtection="1">
      <alignment horizontal="right"/>
    </xf>
    <xf numFmtId="1" fontId="10" fillId="7" borderId="2" xfId="0" applyNumberFormat="1" applyFont="1" applyFill="1" applyBorder="1" applyAlignment="1" applyProtection="1">
      <alignment horizontal="right" wrapText="1"/>
      <protection locked="0"/>
    </xf>
    <xf numFmtId="165" fontId="12" fillId="3" borderId="1" xfId="0" applyNumberFormat="1" applyFont="1" applyFill="1" applyBorder="1" applyAlignment="1" applyProtection="1">
      <alignment horizontal="right"/>
    </xf>
    <xf numFmtId="0" fontId="21" fillId="3" borderId="28" xfId="0" applyFont="1" applyFill="1" applyBorder="1" applyAlignment="1" applyProtection="1">
      <alignment horizontal="left"/>
      <protection locked="0"/>
    </xf>
    <xf numFmtId="0" fontId="21" fillId="3" borderId="32" xfId="0" applyFont="1" applyFill="1" applyBorder="1" applyAlignment="1" applyProtection="1">
      <alignment horizontal="left"/>
      <protection locked="0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/>
    </xf>
    <xf numFmtId="0" fontId="15" fillId="0" borderId="10" xfId="0" applyFont="1" applyFill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/>
    </xf>
    <xf numFmtId="0" fontId="18" fillId="0" borderId="5" xfId="0" applyFont="1" applyBorder="1" applyAlignment="1" applyProtection="1">
      <alignment horizontal="center"/>
    </xf>
    <xf numFmtId="0" fontId="25" fillId="2" borderId="41" xfId="1" applyFont="1" applyFill="1" applyBorder="1" applyAlignment="1" applyProtection="1"/>
    <xf numFmtId="0" fontId="25" fillId="2" borderId="1" xfId="1" applyFont="1" applyFill="1" applyBorder="1" applyAlignment="1" applyProtection="1"/>
    <xf numFmtId="0" fontId="25" fillId="2" borderId="42" xfId="1" applyFont="1" applyFill="1" applyBorder="1" applyAlignment="1" applyProtection="1"/>
    <xf numFmtId="0" fontId="16" fillId="2" borderId="37" xfId="0" applyFont="1" applyFill="1" applyBorder="1" applyAlignment="1" applyProtection="1">
      <alignment horizontal="left"/>
    </xf>
    <xf numFmtId="0" fontId="16" fillId="2" borderId="27" xfId="0" applyFont="1" applyFill="1" applyBorder="1" applyAlignment="1" applyProtection="1">
      <alignment horizontal="left"/>
    </xf>
    <xf numFmtId="0" fontId="16" fillId="2" borderId="38" xfId="0" applyFont="1" applyFill="1" applyBorder="1" applyAlignment="1" applyProtection="1">
      <alignment horizontal="left"/>
    </xf>
    <xf numFmtId="0" fontId="21" fillId="2" borderId="39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left"/>
    </xf>
    <xf numFmtId="0" fontId="21" fillId="2" borderId="40" xfId="0" applyFont="1" applyFill="1" applyBorder="1" applyAlignment="1" applyProtection="1">
      <alignment horizontal="left"/>
    </xf>
    <xf numFmtId="0" fontId="21" fillId="2" borderId="39" xfId="0" applyFont="1" applyFill="1" applyBorder="1" applyAlignment="1" applyProtection="1"/>
    <xf numFmtId="0" fontId="21" fillId="2" borderId="0" xfId="0" applyFont="1" applyFill="1" applyBorder="1" applyAlignment="1" applyProtection="1"/>
    <xf numFmtId="0" fontId="21" fillId="2" borderId="40" xfId="0" applyFont="1" applyFill="1" applyBorder="1" applyAlignment="1" applyProtection="1"/>
    <xf numFmtId="0" fontId="18" fillId="0" borderId="13" xfId="0" applyFont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5" borderId="34" xfId="0" applyFont="1" applyFill="1" applyBorder="1" applyAlignment="1" applyProtection="1">
      <alignment horizontal="center" wrapText="1"/>
    </xf>
    <xf numFmtId="0" fontId="14" fillId="5" borderId="35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readingOrder="1"/>
    </xf>
    <xf numFmtId="0" fontId="3" fillId="2" borderId="5" xfId="0" applyFont="1" applyFill="1" applyBorder="1" applyAlignment="1" applyProtection="1">
      <alignment horizontal="center" readingOrder="1"/>
    </xf>
    <xf numFmtId="0" fontId="3" fillId="2" borderId="13" xfId="0" applyFont="1" applyFill="1" applyBorder="1" applyAlignment="1" applyProtection="1">
      <alignment horizontal="center" readingOrder="1"/>
    </xf>
    <xf numFmtId="0" fontId="9" fillId="2" borderId="6" xfId="0" applyFont="1" applyFill="1" applyBorder="1" applyAlignment="1" applyProtection="1">
      <alignment horizontal="center" readingOrder="1"/>
    </xf>
    <xf numFmtId="0" fontId="9" fillId="2" borderId="0" xfId="0" applyFont="1" applyFill="1" applyBorder="1" applyAlignment="1" applyProtection="1">
      <alignment horizontal="center" readingOrder="1"/>
    </xf>
    <xf numFmtId="0" fontId="9" fillId="2" borderId="8" xfId="0" applyFont="1" applyFill="1" applyBorder="1" applyAlignment="1" applyProtection="1">
      <alignment horizontal="center" readingOrder="1"/>
    </xf>
    <xf numFmtId="0" fontId="7" fillId="2" borderId="6" xfId="0" applyFont="1" applyFill="1" applyBorder="1" applyAlignment="1" applyProtection="1">
      <alignment horizontal="center" readingOrder="1"/>
    </xf>
    <xf numFmtId="0" fontId="7" fillId="2" borderId="0" xfId="0" applyFont="1" applyFill="1" applyBorder="1" applyAlignment="1" applyProtection="1">
      <alignment horizontal="center" readingOrder="1"/>
    </xf>
    <xf numFmtId="0" fontId="7" fillId="2" borderId="8" xfId="0" applyFont="1" applyFill="1" applyBorder="1" applyAlignment="1" applyProtection="1">
      <alignment horizontal="center" readingOrder="1"/>
    </xf>
    <xf numFmtId="0" fontId="5" fillId="2" borderId="6" xfId="1" applyFill="1" applyBorder="1" applyAlignment="1" applyProtection="1">
      <alignment horizontal="center" readingOrder="1"/>
    </xf>
    <xf numFmtId="0" fontId="5" fillId="2" borderId="0" xfId="1" applyFill="1" applyBorder="1" applyAlignment="1" applyProtection="1">
      <alignment horizontal="center" readingOrder="1"/>
    </xf>
    <xf numFmtId="0" fontId="5" fillId="2" borderId="8" xfId="1" applyFill="1" applyBorder="1" applyAlignment="1" applyProtection="1">
      <alignment horizontal="center" readingOrder="1"/>
    </xf>
    <xf numFmtId="0" fontId="4" fillId="2" borderId="6" xfId="0" applyFont="1" applyFill="1" applyBorder="1" applyAlignment="1" applyProtection="1">
      <alignment horizontal="center" readingOrder="1"/>
    </xf>
    <xf numFmtId="0" fontId="4" fillId="2" borderId="0" xfId="0" applyFont="1" applyFill="1" applyBorder="1" applyAlignment="1" applyProtection="1">
      <alignment horizontal="center" readingOrder="1"/>
    </xf>
    <xf numFmtId="0" fontId="4" fillId="2" borderId="8" xfId="0" applyFont="1" applyFill="1" applyBorder="1" applyAlignment="1" applyProtection="1">
      <alignment horizontal="center" readingOrder="1"/>
    </xf>
    <xf numFmtId="0" fontId="10" fillId="7" borderId="1" xfId="0" applyNumberFormat="1" applyFont="1" applyFill="1" applyBorder="1" applyAlignment="1" applyProtection="1">
      <alignment horizontal="center"/>
      <protection locked="0"/>
    </xf>
    <xf numFmtId="0" fontId="10" fillId="7" borderId="25" xfId="0" applyNumberFormat="1" applyFont="1" applyFill="1" applyBorder="1" applyAlignment="1" applyProtection="1">
      <alignment horizontal="center"/>
      <protection locked="0"/>
    </xf>
    <xf numFmtId="49" fontId="10" fillId="7" borderId="2" xfId="0" applyNumberFormat="1" applyFont="1" applyFill="1" applyBorder="1" applyAlignment="1" applyProtection="1">
      <alignment horizontal="center"/>
      <protection locked="0"/>
    </xf>
    <xf numFmtId="49" fontId="10" fillId="7" borderId="7" xfId="0" applyNumberFormat="1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left"/>
    </xf>
    <xf numFmtId="0" fontId="15" fillId="2" borderId="5" xfId="0" applyFont="1" applyFill="1" applyBorder="1" applyAlignment="1" applyProtection="1">
      <alignment horizontal="left"/>
    </xf>
    <xf numFmtId="0" fontId="15" fillId="2" borderId="13" xfId="0" applyFont="1" applyFill="1" applyBorder="1" applyAlignment="1" applyProtection="1">
      <alignment horizontal="left"/>
    </xf>
    <xf numFmtId="0" fontId="14" fillId="4" borderId="28" xfId="0" applyFont="1" applyFill="1" applyBorder="1" applyAlignment="1" applyProtection="1">
      <alignment horizontal="center" wrapText="1"/>
    </xf>
    <xf numFmtId="0" fontId="14" fillId="4" borderId="29" xfId="0" applyFont="1" applyFill="1" applyBorder="1" applyAlignment="1" applyProtection="1">
      <alignment horizontal="center" wrapText="1"/>
    </xf>
    <xf numFmtId="165" fontId="10" fillId="2" borderId="27" xfId="0" applyNumberFormat="1" applyFont="1" applyFill="1" applyBorder="1" applyAlignment="1" applyProtection="1">
      <alignment horizontal="center"/>
      <protection locked="0"/>
    </xf>
    <xf numFmtId="165" fontId="10" fillId="2" borderId="0" xfId="0" applyNumberFormat="1" applyFont="1" applyFill="1" applyBorder="1" applyAlignment="1" applyProtection="1">
      <alignment horizontal="center"/>
      <protection locked="0"/>
    </xf>
    <xf numFmtId="166" fontId="22" fillId="3" borderId="14" xfId="0" applyNumberFormat="1" applyFont="1" applyFill="1" applyBorder="1" applyAlignment="1" applyProtection="1">
      <alignment horizontal="center"/>
      <protection locked="0"/>
    </xf>
    <xf numFmtId="166" fontId="22" fillId="3" borderId="17" xfId="0" applyNumberFormat="1" applyFont="1" applyFill="1" applyBorder="1" applyAlignment="1" applyProtection="1">
      <alignment horizontal="center"/>
      <protection locked="0"/>
    </xf>
    <xf numFmtId="1" fontId="0" fillId="0" borderId="6" xfId="0" applyNumberFormat="1" applyBorder="1"/>
    <xf numFmtId="166" fontId="22" fillId="3" borderId="14" xfId="0" applyNumberFormat="1" applyFont="1" applyFill="1" applyBorder="1" applyAlignment="1" applyProtection="1">
      <alignment horizontal="center"/>
      <protection locked="0"/>
    </xf>
    <xf numFmtId="166" fontId="22" fillId="3" borderId="17" xfId="0" applyNumberFormat="1" applyFont="1" applyFill="1" applyBorder="1" applyAlignment="1" applyProtection="1">
      <alignment horizontal="center"/>
      <protection locked="0"/>
    </xf>
    <xf numFmtId="166" fontId="22" fillId="3" borderId="14" xfId="0" applyNumberFormat="1" applyFont="1" applyFill="1" applyBorder="1" applyAlignment="1" applyProtection="1">
      <alignment horizontal="center"/>
      <protection locked="0"/>
    </xf>
    <xf numFmtId="166" fontId="22" fillId="3" borderId="17" xfId="0" applyNumberFormat="1" applyFont="1" applyFill="1" applyBorder="1" applyAlignment="1" applyProtection="1">
      <alignment horizontal="center"/>
      <protection locked="0"/>
    </xf>
    <xf numFmtId="166" fontId="22" fillId="3" borderId="14" xfId="0" applyNumberFormat="1" applyFont="1" applyFill="1" applyBorder="1" applyAlignment="1" applyProtection="1">
      <alignment horizontal="center"/>
      <protection locked="0"/>
    </xf>
    <xf numFmtId="166" fontId="22" fillId="3" borderId="17" xfId="0" applyNumberFormat="1" applyFont="1" applyFill="1" applyBorder="1" applyAlignment="1" applyProtection="1">
      <alignment horizontal="center"/>
      <protection locked="0"/>
    </xf>
    <xf numFmtId="166" fontId="22" fillId="3" borderId="14" xfId="0" applyNumberFormat="1" applyFont="1" applyFill="1" applyBorder="1" applyAlignment="1" applyProtection="1">
      <alignment horizontal="center"/>
      <protection locked="0"/>
    </xf>
    <xf numFmtId="166" fontId="22" fillId="3" borderId="17" xfId="0" applyNumberFormat="1" applyFont="1" applyFill="1" applyBorder="1" applyAlignment="1" applyProtection="1">
      <alignment horizontal="center"/>
      <protection locked="0"/>
    </xf>
  </cellXfs>
  <cellStyles count="4">
    <cellStyle name="Hyperlink" xfId="1" builtinId="8"/>
    <cellStyle name="Normal" xfId="0" builtinId="0"/>
    <cellStyle name="Normal 2" xfId="2" xr:uid="{643E39C0-EA73-4B7D-9BDD-410198E42C2F}"/>
    <cellStyle name="Normal 2 2" xfId="3" xr:uid="{A9C217DA-FF9F-4B03-A08D-BE2EE0D337A9}"/>
  </cellStyles>
  <dxfs count="7"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333FF"/>
      <color rgb="FFFFFFCC"/>
      <color rgb="FFFFFF99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8DWU@epa.gov" TargetMode="External"/><Relationship Id="rId2" Type="http://schemas.openxmlformats.org/officeDocument/2006/relationships/hyperlink" Target="mailto:bertelmann.bolor@epa.gov" TargetMode="External"/><Relationship Id="rId1" Type="http://schemas.openxmlformats.org/officeDocument/2006/relationships/hyperlink" Target="https://www.epa.gov/region8-waterops/lcr-lead-action-level-exceedance-templat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40"/>
  <sheetViews>
    <sheetView tabSelected="1" zoomScale="120" zoomScaleNormal="120" workbookViewId="0">
      <selection activeCell="B8" sqref="B8"/>
    </sheetView>
  </sheetViews>
  <sheetFormatPr defaultColWidth="9.140625" defaultRowHeight="14.25" x14ac:dyDescent="0.2"/>
  <cols>
    <col min="1" max="1" width="28.5703125" style="1" customWidth="1"/>
    <col min="2" max="2" width="14" style="1" customWidth="1"/>
    <col min="3" max="3" width="9.7109375" style="1" customWidth="1"/>
    <col min="4" max="4" width="20.5703125" style="1" customWidth="1"/>
    <col min="5" max="5" width="14.5703125" style="1" customWidth="1"/>
    <col min="6" max="6" width="11.85546875" style="1" customWidth="1"/>
    <col min="7" max="7" width="11" style="1" bestFit="1" customWidth="1"/>
    <col min="8" max="8" width="11.28515625" style="22" customWidth="1"/>
    <col min="9" max="11" width="11.28515625" style="22" hidden="1" customWidth="1"/>
    <col min="12" max="12" width="22.5703125" style="21" hidden="1" customWidth="1"/>
    <col min="13" max="13" width="20.28515625" style="48" hidden="1" customWidth="1"/>
    <col min="14" max="14" width="7.140625" style="21" hidden="1" customWidth="1"/>
    <col min="15" max="15" width="16.42578125" style="21" hidden="1" customWidth="1"/>
    <col min="16" max="16" width="9.7109375" style="21" hidden="1" customWidth="1"/>
    <col min="17" max="17" width="9.7109375" style="32" hidden="1" customWidth="1"/>
    <col min="18" max="18" width="11.28515625" style="32" hidden="1" customWidth="1"/>
    <col min="19" max="19" width="13.85546875" style="32" hidden="1" customWidth="1"/>
    <col min="20" max="20" width="11.140625" style="32" hidden="1" customWidth="1"/>
    <col min="21" max="22" width="9.7109375" style="21" hidden="1" customWidth="1"/>
    <col min="23" max="23" width="15.7109375" style="22" hidden="1" customWidth="1"/>
    <col min="24" max="24" width="12.85546875" hidden="1" customWidth="1"/>
    <col min="25" max="25" width="9.42578125" hidden="1" customWidth="1"/>
    <col min="26" max="27" width="14.85546875" hidden="1" customWidth="1"/>
    <col min="28" max="28" width="15.5703125" hidden="1" customWidth="1"/>
    <col min="29" max="30" width="9.42578125" hidden="1" customWidth="1"/>
    <col min="31" max="31" width="10.85546875" hidden="1" customWidth="1"/>
    <col min="32" max="32" width="15.5703125" hidden="1" customWidth="1"/>
    <col min="33" max="33" width="9.140625" hidden="1" customWidth="1"/>
    <col min="35" max="16384" width="9.140625" style="22"/>
  </cols>
  <sheetData>
    <row r="1" spans="1:22" x14ac:dyDescent="0.2">
      <c r="A1" s="243" t="s">
        <v>0</v>
      </c>
      <c r="B1" s="244"/>
      <c r="C1" s="244"/>
      <c r="D1" s="244"/>
      <c r="E1" s="244"/>
      <c r="F1" s="244"/>
      <c r="G1" s="244"/>
      <c r="H1" s="245"/>
      <c r="I1" s="123"/>
      <c r="J1" s="123"/>
      <c r="K1" s="123"/>
    </row>
    <row r="2" spans="1:22" x14ac:dyDescent="0.2">
      <c r="A2" s="255" t="s">
        <v>1</v>
      </c>
      <c r="B2" s="256"/>
      <c r="C2" s="256"/>
      <c r="D2" s="256"/>
      <c r="E2" s="256"/>
      <c r="F2" s="256"/>
      <c r="G2" s="256"/>
      <c r="H2" s="257"/>
      <c r="I2" s="151"/>
      <c r="J2" s="151"/>
      <c r="K2" s="172"/>
    </row>
    <row r="3" spans="1:22" ht="15" x14ac:dyDescent="0.25">
      <c r="A3" s="252" t="s">
        <v>2</v>
      </c>
      <c r="B3" s="253"/>
      <c r="C3" s="253"/>
      <c r="D3" s="253"/>
      <c r="E3" s="253"/>
      <c r="F3" s="253"/>
      <c r="G3" s="253"/>
      <c r="H3" s="254"/>
      <c r="I3" s="133"/>
      <c r="J3" s="133"/>
      <c r="K3" s="133"/>
    </row>
    <row r="4" spans="1:22" ht="15.75" x14ac:dyDescent="0.25">
      <c r="A4" s="249" t="s">
        <v>3</v>
      </c>
      <c r="B4" s="250"/>
      <c r="C4" s="250"/>
      <c r="D4" s="250"/>
      <c r="E4" s="250"/>
      <c r="F4" s="250"/>
      <c r="G4" s="250"/>
      <c r="H4" s="251"/>
      <c r="I4" s="134"/>
      <c r="J4" s="134"/>
      <c r="K4" s="134"/>
    </row>
    <row r="5" spans="1:22" ht="15.75" x14ac:dyDescent="0.25">
      <c r="A5" s="246" t="s">
        <v>4</v>
      </c>
      <c r="B5" s="247"/>
      <c r="C5" s="247"/>
      <c r="D5" s="247"/>
      <c r="E5" s="247"/>
      <c r="F5" s="247"/>
      <c r="G5" s="247"/>
      <c r="H5" s="248"/>
      <c r="I5" s="135"/>
      <c r="J5" s="135"/>
      <c r="K5" s="135"/>
    </row>
    <row r="6" spans="1:22" ht="4.5" customHeight="1" thickBot="1" x14ac:dyDescent="0.25">
      <c r="A6" s="18"/>
      <c r="B6" s="3"/>
      <c r="C6" s="3"/>
      <c r="D6" s="3"/>
      <c r="E6" s="44"/>
      <c r="F6" s="4"/>
      <c r="G6" s="5"/>
      <c r="H6" s="24"/>
      <c r="I6" s="136"/>
      <c r="J6" s="136"/>
      <c r="K6" s="136"/>
    </row>
    <row r="7" spans="1:22" ht="4.5" customHeight="1" x14ac:dyDescent="0.2">
      <c r="A7" s="14"/>
      <c r="B7" s="2"/>
      <c r="C7" s="2"/>
      <c r="D7" s="2"/>
      <c r="E7" s="15"/>
      <c r="F7" s="16"/>
      <c r="G7" s="17"/>
      <c r="H7" s="23"/>
      <c r="I7" s="136"/>
      <c r="J7" s="136"/>
      <c r="K7" s="136"/>
    </row>
    <row r="8" spans="1:22" ht="15.75" x14ac:dyDescent="0.25">
      <c r="A8" s="198" t="s">
        <v>106</v>
      </c>
      <c r="B8" s="202"/>
      <c r="C8" s="204"/>
      <c r="D8" s="3"/>
      <c r="E8" s="19" t="s">
        <v>104</v>
      </c>
      <c r="F8" s="258"/>
      <c r="G8" s="258"/>
      <c r="H8" s="259"/>
      <c r="I8" s="137"/>
      <c r="J8" s="137"/>
      <c r="K8" s="137"/>
    </row>
    <row r="9" spans="1:22" x14ac:dyDescent="0.2">
      <c r="A9" s="19" t="s">
        <v>105</v>
      </c>
      <c r="B9" s="203"/>
      <c r="C9" s="205"/>
      <c r="D9" s="3"/>
      <c r="E9" s="19" t="s">
        <v>5</v>
      </c>
      <c r="F9" s="260"/>
      <c r="G9" s="260"/>
      <c r="H9" s="261"/>
      <c r="I9" s="138"/>
      <c r="J9" s="138"/>
      <c r="K9" s="138"/>
    </row>
    <row r="10" spans="1:22" x14ac:dyDescent="0.2">
      <c r="A10" s="18"/>
      <c r="B10" s="267"/>
      <c r="C10" s="268"/>
      <c r="D10" s="4"/>
      <c r="E10" s="20" t="s">
        <v>6</v>
      </c>
      <c r="F10" s="260"/>
      <c r="G10" s="260"/>
      <c r="H10" s="261"/>
      <c r="I10" s="138"/>
      <c r="J10" s="138"/>
      <c r="K10" s="138"/>
    </row>
    <row r="11" spans="1:22" ht="5.25" customHeight="1" thickBot="1" x14ac:dyDescent="0.25">
      <c r="A11" s="13"/>
      <c r="B11" s="25"/>
      <c r="C11" s="6"/>
      <c r="D11" s="12"/>
      <c r="E11" s="26"/>
      <c r="F11" s="26"/>
      <c r="G11" s="26"/>
      <c r="H11" s="40"/>
      <c r="I11" s="139"/>
      <c r="J11" s="139"/>
      <c r="K11" s="139"/>
    </row>
    <row r="12" spans="1:22" ht="15.75" x14ac:dyDescent="0.25">
      <c r="A12" s="209" t="s">
        <v>107</v>
      </c>
      <c r="B12" s="210"/>
      <c r="C12" s="211"/>
      <c r="D12" s="262" t="s">
        <v>7</v>
      </c>
      <c r="E12" s="263"/>
      <c r="F12" s="263"/>
      <c r="G12" s="263"/>
      <c r="H12" s="264"/>
      <c r="I12" s="140"/>
      <c r="J12" s="140"/>
      <c r="K12" s="140"/>
    </row>
    <row r="13" spans="1:22" ht="3" customHeight="1" x14ac:dyDescent="0.2">
      <c r="A13" s="18"/>
      <c r="B13" s="3"/>
      <c r="C13" s="57"/>
      <c r="D13" s="18"/>
      <c r="E13" s="3"/>
      <c r="F13" s="3"/>
      <c r="G13" s="3"/>
      <c r="H13" s="24"/>
      <c r="I13" s="136"/>
      <c r="J13" s="136"/>
      <c r="K13" s="136"/>
    </row>
    <row r="14" spans="1:22" x14ac:dyDescent="0.2">
      <c r="A14" s="59" t="s">
        <v>8</v>
      </c>
      <c r="B14" s="206"/>
      <c r="C14" s="7"/>
      <c r="D14" s="63"/>
      <c r="E14" s="60" t="s">
        <v>9</v>
      </c>
      <c r="F14" s="60" t="s">
        <v>10</v>
      </c>
      <c r="G14" s="60" t="s">
        <v>11</v>
      </c>
      <c r="H14" s="68" t="s">
        <v>12</v>
      </c>
      <c r="I14" s="141"/>
      <c r="J14" s="141"/>
      <c r="K14" s="141"/>
    </row>
    <row r="15" spans="1:22" ht="14.25" customHeight="1" x14ac:dyDescent="0.2">
      <c r="A15" s="59" t="s">
        <v>13</v>
      </c>
      <c r="B15" s="213"/>
      <c r="C15" s="41"/>
      <c r="D15" s="63" t="s">
        <v>14</v>
      </c>
      <c r="E15" s="61"/>
      <c r="F15" s="61"/>
      <c r="G15" s="61"/>
      <c r="H15" s="64"/>
      <c r="I15" s="142"/>
      <c r="J15" s="142"/>
      <c r="K15" s="142"/>
    </row>
    <row r="16" spans="1:22" x14ac:dyDescent="0.2">
      <c r="A16" s="171" t="s">
        <v>15</v>
      </c>
      <c r="B16" s="214"/>
      <c r="C16" s="3"/>
      <c r="D16" s="63" t="s">
        <v>16</v>
      </c>
      <c r="E16" s="146">
        <f>IF(E15&gt;$B$22,$B$22,VLOOKUP(E14,$P$31:$S$34,4,FALSE))</f>
        <v>0</v>
      </c>
      <c r="F16" s="146">
        <f>IF(F15&gt;$B$22,$B$22,VLOOKUP(F14,$P$31:$S$34,4,FALSE))</f>
        <v>0</v>
      </c>
      <c r="G16" s="146">
        <f>IF(G15&gt;$B$22,$B$22,VLOOKUP(G14,$P$31:$S$34,4,FALSE))</f>
        <v>0</v>
      </c>
      <c r="H16" s="147">
        <f>IF(H15&gt;$B$22,$B$22,VLOOKUP(H14,$P$31:$S$34,4,FALSE))</f>
        <v>0</v>
      </c>
      <c r="I16" s="143"/>
      <c r="J16" s="143"/>
      <c r="K16" s="143"/>
      <c r="L16" s="28"/>
      <c r="M16" s="49"/>
      <c r="N16" s="28"/>
      <c r="O16" s="28"/>
      <c r="P16" s="28"/>
      <c r="Q16" s="80"/>
      <c r="R16" s="80"/>
      <c r="S16" s="80"/>
      <c r="T16" s="80"/>
      <c r="U16" s="28"/>
      <c r="V16" s="28"/>
    </row>
    <row r="17" spans="1:34" x14ac:dyDescent="0.2">
      <c r="B17" s="207"/>
      <c r="C17" s="207"/>
      <c r="D17" s="65" t="s">
        <v>17</v>
      </c>
      <c r="E17" s="76">
        <f>VLOOKUP(E14,$N$30:$O$33,2,FALSE)</f>
        <v>0</v>
      </c>
      <c r="F17" s="76">
        <f>VLOOKUP(F14,$N$30:$O$33,2,FALSE)</f>
        <v>0</v>
      </c>
      <c r="G17" s="76">
        <f>VLOOKUP(G14,$N$30:$O$33,2,FALSE)</f>
        <v>0</v>
      </c>
      <c r="H17" s="77">
        <f>VLOOKUP(H14,$N$30:$O$33,2,FALSE)</f>
        <v>0</v>
      </c>
      <c r="I17" s="143"/>
      <c r="J17" s="143"/>
      <c r="K17" s="143"/>
      <c r="L17" s="28"/>
      <c r="M17" s="49"/>
      <c r="N17" s="28"/>
      <c r="O17" s="28"/>
      <c r="P17" s="28"/>
      <c r="Q17" s="80"/>
      <c r="R17" s="80"/>
      <c r="S17" s="80"/>
      <c r="T17" s="80"/>
      <c r="U17" s="28"/>
      <c r="V17" s="28"/>
    </row>
    <row r="18" spans="1:34" x14ac:dyDescent="0.2">
      <c r="A18" s="212" t="s">
        <v>108</v>
      </c>
      <c r="B18" s="170"/>
      <c r="C18" s="170"/>
      <c r="D18" s="69" t="s">
        <v>18</v>
      </c>
      <c r="E18" s="62">
        <f>IF(E16-E17&lt;=0,0,E16-E17)</f>
        <v>0</v>
      </c>
      <c r="F18" s="62">
        <f t="shared" ref="F18:H18" si="0">IF(F16-F17&lt;=0,0,F16-F17)</f>
        <v>0</v>
      </c>
      <c r="G18" s="62">
        <f t="shared" si="0"/>
        <v>0</v>
      </c>
      <c r="H18" s="70">
        <f t="shared" si="0"/>
        <v>0</v>
      </c>
      <c r="I18" s="143"/>
      <c r="J18" s="143"/>
      <c r="K18" s="143"/>
      <c r="L18" s="28"/>
      <c r="M18" s="49"/>
      <c r="N18" s="28"/>
      <c r="O18" s="28"/>
      <c r="P18" s="28"/>
      <c r="Q18" s="80"/>
      <c r="R18" s="80"/>
      <c r="S18" s="80"/>
      <c r="T18" s="80"/>
      <c r="U18" s="28"/>
      <c r="V18" s="28"/>
    </row>
    <row r="19" spans="1:34" ht="15" thickBot="1" x14ac:dyDescent="0.25">
      <c r="A19" s="37"/>
      <c r="B19" s="38"/>
      <c r="C19" s="58"/>
      <c r="D19" s="87"/>
      <c r="E19" s="6"/>
      <c r="F19" s="6"/>
      <c r="G19" s="39"/>
      <c r="H19" s="27"/>
      <c r="I19" s="136"/>
      <c r="J19" s="136"/>
      <c r="K19" s="136"/>
      <c r="L19" s="28"/>
      <c r="M19" s="49"/>
      <c r="N19" s="28"/>
      <c r="O19" s="28"/>
      <c r="P19" s="28"/>
      <c r="Q19" s="80"/>
      <c r="R19" s="80"/>
      <c r="S19" s="80"/>
      <c r="T19" s="80"/>
      <c r="U19" s="28"/>
      <c r="V19" s="28"/>
    </row>
    <row r="20" spans="1:34" ht="14.45" customHeight="1" x14ac:dyDescent="0.25">
      <c r="A20" s="209" t="s">
        <v>19</v>
      </c>
      <c r="B20" s="168"/>
      <c r="C20" s="166"/>
      <c r="D20" s="168"/>
      <c r="E20" s="168"/>
      <c r="F20" s="168"/>
      <c r="G20" s="168"/>
      <c r="H20" s="169"/>
      <c r="I20" s="140"/>
      <c r="J20" s="140"/>
      <c r="K20" s="140"/>
      <c r="L20" s="28"/>
      <c r="M20" s="49"/>
      <c r="N20" s="28"/>
      <c r="O20" s="28"/>
      <c r="P20" s="28"/>
      <c r="Q20" s="80"/>
      <c r="R20" s="80"/>
      <c r="S20" s="80"/>
      <c r="T20" s="80"/>
      <c r="U20" s="28"/>
      <c r="V20" s="28"/>
    </row>
    <row r="21" spans="1:34" ht="3" customHeight="1" x14ac:dyDescent="0.2">
      <c r="A21" s="18"/>
      <c r="B21" s="3"/>
      <c r="C21" s="57"/>
      <c r="D21" s="3"/>
      <c r="E21" s="3"/>
      <c r="F21" s="3"/>
      <c r="G21" s="3"/>
      <c r="H21" s="24"/>
      <c r="I21" s="136"/>
      <c r="J21" s="136"/>
      <c r="K21" s="136"/>
    </row>
    <row r="22" spans="1:34" ht="15" x14ac:dyDescent="0.2">
      <c r="A22" s="200" t="s">
        <v>20</v>
      </c>
      <c r="B22" s="163"/>
      <c r="C22" s="57"/>
      <c r="D22" s="239" t="s">
        <v>21</v>
      </c>
      <c r="E22" s="240"/>
      <c r="F22" s="240"/>
      <c r="G22" s="220" t="str">
        <f>IF(E23="","",IF(E23&gt;0.015,"Tier 1 Lead Public Notice Required.     See Below.",""))</f>
        <v/>
      </c>
      <c r="H22" s="221"/>
      <c r="I22" s="152"/>
      <c r="J22" s="152"/>
      <c r="K22" s="136"/>
      <c r="AB22" s="113"/>
    </row>
    <row r="23" spans="1:34" ht="14.45" customHeight="1" x14ac:dyDescent="0.2">
      <c r="A23" s="200" t="s">
        <v>22</v>
      </c>
      <c r="B23" s="83">
        <f>SUM(E15:H15)</f>
        <v>0</v>
      </c>
      <c r="C23" s="57"/>
      <c r="D23" s="164" t="s">
        <v>23</v>
      </c>
      <c r="E23" s="110" t="str">
        <f>IF(MAX(X30:X105)=5,AVERAGE(AB30:AB31),VLOOKUP(MIN(AA30:AA105),$AA$30:$AB$105,2,FALSE))</f>
        <v/>
      </c>
      <c r="F23" s="111" t="s">
        <v>24</v>
      </c>
      <c r="G23" s="220"/>
      <c r="H23" s="221"/>
      <c r="I23" s="152"/>
      <c r="J23" s="152"/>
      <c r="K23" s="136"/>
      <c r="L23" s="22"/>
      <c r="M23" s="22"/>
      <c r="N23" s="22"/>
      <c r="O23" s="22"/>
      <c r="P23" s="22"/>
      <c r="Q23" s="85"/>
      <c r="R23" s="85"/>
      <c r="S23" s="85"/>
      <c r="T23" s="85"/>
      <c r="U23" s="22"/>
      <c r="V23" s="22"/>
    </row>
    <row r="24" spans="1:34" ht="14.45" customHeight="1" x14ac:dyDescent="0.2">
      <c r="A24" s="200" t="s">
        <v>25</v>
      </c>
      <c r="B24" s="67" t="str">
        <f>IF(SUM(E18:H18)&gt;0,"Yes","No")</f>
        <v>No</v>
      </c>
      <c r="C24" s="57"/>
      <c r="D24" s="164" t="s">
        <v>26</v>
      </c>
      <c r="E24" s="132" t="str">
        <f>IF(MAX(AC30:AC105)=5,AVERAGE(AG30:AG31),VLOOKUP(MIN(AF30:AF105),$AF$30:$AG$105,2,FALSE))</f>
        <v/>
      </c>
      <c r="F24" s="111" t="s">
        <v>24</v>
      </c>
      <c r="G24" s="220"/>
      <c r="H24" s="221"/>
      <c r="I24" s="152"/>
      <c r="J24" s="152"/>
      <c r="K24" s="136"/>
      <c r="L24" s="22"/>
      <c r="M24" s="22"/>
      <c r="N24" s="22"/>
      <c r="O24" s="22"/>
      <c r="P24" s="22"/>
      <c r="Q24" s="85"/>
      <c r="R24" s="85"/>
      <c r="S24" s="85"/>
      <c r="T24" s="85"/>
      <c r="U24" s="22"/>
      <c r="V24" s="22"/>
    </row>
    <row r="25" spans="1:34" ht="14.45" customHeight="1" x14ac:dyDescent="0.2">
      <c r="A25" s="200" t="s">
        <v>27</v>
      </c>
      <c r="B25" s="67" t="str">
        <f>IF(SUM(U30:U50)&gt;0,"Yes","No")</f>
        <v>No</v>
      </c>
      <c r="C25" s="57"/>
      <c r="D25" s="164"/>
      <c r="E25" s="161"/>
      <c r="F25" s="111"/>
      <c r="G25" s="174"/>
      <c r="H25" s="175"/>
      <c r="I25" s="152"/>
      <c r="J25" s="152"/>
      <c r="K25" s="136"/>
      <c r="L25" s="22"/>
      <c r="M25" s="22"/>
      <c r="N25" s="22"/>
      <c r="O25" s="22"/>
      <c r="P25" s="22"/>
      <c r="Q25" s="85"/>
      <c r="R25" s="85"/>
      <c r="S25" s="85"/>
      <c r="T25" s="85"/>
      <c r="U25" s="22"/>
      <c r="V25" s="22"/>
    </row>
    <row r="26" spans="1:34" ht="3" customHeight="1" thickBot="1" x14ac:dyDescent="0.25">
      <c r="A26" s="37"/>
      <c r="B26" s="38"/>
      <c r="C26" s="58"/>
      <c r="D26" s="165"/>
      <c r="E26" s="112"/>
      <c r="F26" s="112"/>
      <c r="G26" s="39"/>
      <c r="H26" s="27"/>
      <c r="I26" s="136"/>
      <c r="J26" s="136"/>
      <c r="K26" s="136"/>
      <c r="L26" s="28"/>
      <c r="M26" s="49"/>
      <c r="N26" s="28"/>
      <c r="O26" s="28"/>
      <c r="P26" s="28"/>
      <c r="Q26" s="80"/>
      <c r="R26" s="80"/>
      <c r="S26" s="80"/>
      <c r="T26" s="80"/>
      <c r="U26" s="28"/>
      <c r="V26" s="28"/>
    </row>
    <row r="27" spans="1:34" ht="16.5" thickBot="1" x14ac:dyDescent="0.3">
      <c r="A27" s="167" t="s">
        <v>28</v>
      </c>
      <c r="B27" s="168"/>
      <c r="C27" s="168"/>
      <c r="D27" s="144"/>
      <c r="E27" s="144"/>
      <c r="F27" s="144"/>
      <c r="G27" s="144"/>
      <c r="H27" s="145"/>
      <c r="I27" s="222" t="s">
        <v>29</v>
      </c>
      <c r="J27" s="223"/>
      <c r="K27" s="124"/>
      <c r="L27" s="28"/>
      <c r="M27" s="49"/>
      <c r="N27" s="28"/>
      <c r="O27" s="28"/>
      <c r="P27" s="28"/>
      <c r="Q27" s="80"/>
      <c r="R27" s="80"/>
      <c r="S27" s="80"/>
      <c r="T27" s="80"/>
      <c r="U27" s="28"/>
      <c r="V27" s="28"/>
    </row>
    <row r="28" spans="1:34" ht="39.6" customHeight="1" x14ac:dyDescent="0.25">
      <c r="A28" s="241" t="s">
        <v>70</v>
      </c>
      <c r="B28" s="265" t="s">
        <v>30</v>
      </c>
      <c r="C28" s="99"/>
      <c r="D28" s="43"/>
      <c r="E28" s="162"/>
      <c r="F28" s="79"/>
      <c r="G28" s="125" t="s">
        <v>23</v>
      </c>
      <c r="H28" s="126" t="s">
        <v>26</v>
      </c>
      <c r="I28" s="125" t="s">
        <v>23</v>
      </c>
      <c r="J28" s="126" t="s">
        <v>26</v>
      </c>
      <c r="K28" s="224" t="s">
        <v>31</v>
      </c>
      <c r="L28" s="225"/>
      <c r="M28" s="173"/>
      <c r="N28" s="42"/>
      <c r="O28" s="159"/>
      <c r="P28" s="42"/>
      <c r="Q28" s="89"/>
      <c r="R28" s="89"/>
      <c r="S28" s="89"/>
      <c r="T28" s="224" t="s">
        <v>32</v>
      </c>
      <c r="U28" s="238"/>
      <c r="V28" s="66" t="s">
        <v>33</v>
      </c>
      <c r="W28" s="114"/>
      <c r="X28" s="217" t="s">
        <v>23</v>
      </c>
      <c r="Y28" s="218"/>
      <c r="Z28" s="218"/>
      <c r="AA28" s="218"/>
      <c r="AB28" s="219"/>
      <c r="AC28" s="217" t="s">
        <v>26</v>
      </c>
      <c r="AD28" s="218"/>
      <c r="AE28" s="218"/>
      <c r="AF28" s="218"/>
      <c r="AG28" s="219"/>
      <c r="AH28" s="22"/>
    </row>
    <row r="29" spans="1:34" ht="38.450000000000003" customHeight="1" thickBot="1" x14ac:dyDescent="0.3">
      <c r="A29" s="242"/>
      <c r="B29" s="266"/>
      <c r="C29" s="131" t="s">
        <v>34</v>
      </c>
      <c r="D29" s="104" t="s">
        <v>71</v>
      </c>
      <c r="E29" s="100" t="s">
        <v>35</v>
      </c>
      <c r="F29" s="100" t="s">
        <v>36</v>
      </c>
      <c r="G29" s="127" t="s">
        <v>24</v>
      </c>
      <c r="H29" s="128" t="s">
        <v>24</v>
      </c>
      <c r="I29" s="149" t="s">
        <v>24</v>
      </c>
      <c r="J29" s="150" t="s">
        <v>24</v>
      </c>
      <c r="K29" s="55" t="s">
        <v>37</v>
      </c>
      <c r="L29" s="56" t="s">
        <v>38</v>
      </c>
      <c r="M29" s="30"/>
      <c r="N29" s="55" t="s">
        <v>39</v>
      </c>
      <c r="O29" s="30" t="s">
        <v>40</v>
      </c>
      <c r="P29" s="84"/>
      <c r="Q29" s="81" t="s">
        <v>41</v>
      </c>
      <c r="R29" s="88" t="s">
        <v>42</v>
      </c>
      <c r="S29" s="88" t="s">
        <v>43</v>
      </c>
      <c r="T29" s="84" t="s">
        <v>44</v>
      </c>
      <c r="U29" s="93"/>
      <c r="V29" s="45"/>
      <c r="W29" s="115" t="s">
        <v>45</v>
      </c>
      <c r="X29" s="116" t="s">
        <v>46</v>
      </c>
      <c r="Y29" s="176" t="s">
        <v>47</v>
      </c>
      <c r="Z29" s="176" t="s">
        <v>48</v>
      </c>
      <c r="AA29" s="176" t="s">
        <v>49</v>
      </c>
      <c r="AB29" s="117" t="s">
        <v>50</v>
      </c>
      <c r="AC29" s="116" t="s">
        <v>46</v>
      </c>
      <c r="AD29" s="176" t="s">
        <v>47</v>
      </c>
      <c r="AE29" s="176" t="s">
        <v>48</v>
      </c>
      <c r="AF29" s="176" t="s">
        <v>49</v>
      </c>
      <c r="AG29" s="117" t="s">
        <v>50</v>
      </c>
      <c r="AH29" s="22"/>
    </row>
    <row r="30" spans="1:34" x14ac:dyDescent="0.2">
      <c r="A30" s="215"/>
      <c r="B30" s="182"/>
      <c r="C30" s="183"/>
      <c r="D30" s="71"/>
      <c r="E30" s="105"/>
      <c r="F30" s="106"/>
      <c r="G30" s="269"/>
      <c r="H30" s="276"/>
      <c r="I30" s="153" t="str">
        <f t="shared" ref="I30:I105" si="1">IF(G30="","",IF(G30="ND",0,G30))</f>
        <v/>
      </c>
      <c r="J30" s="154" t="str">
        <f t="shared" ref="J30:J105" si="2">IF(H30="","",IF(H30="ND",0,H30))</f>
        <v/>
      </c>
      <c r="K30" s="32" t="s">
        <v>51</v>
      </c>
      <c r="L30" s="50" t="s">
        <v>52</v>
      </c>
      <c r="M30" s="47">
        <f>$B$14</f>
        <v>0</v>
      </c>
      <c r="N30" s="31" t="s">
        <v>9</v>
      </c>
      <c r="O30" s="160">
        <f>COUNTIF($B$30:$B$105,N30)</f>
        <v>0</v>
      </c>
      <c r="P30" s="90" t="s">
        <v>53</v>
      </c>
      <c r="Q30" s="80"/>
      <c r="R30" s="86">
        <f>B22</f>
        <v>0</v>
      </c>
      <c r="T30" s="31" t="s">
        <v>54</v>
      </c>
      <c r="U30" s="29">
        <f t="shared" ref="U30:U93" si="3">IF(D30="No",1,0)</f>
        <v>0</v>
      </c>
      <c r="V30" s="98" t="s">
        <v>55</v>
      </c>
      <c r="W30" s="118">
        <v>1</v>
      </c>
      <c r="X30" s="119">
        <v>1</v>
      </c>
      <c r="Y30" s="177">
        <f>IFERROR(MAX(X30:X105)+1-X30,"")</f>
        <v>1</v>
      </c>
      <c r="Z30" s="178">
        <f>IFERROR(Y30/MAX($Y$30:$Y$105),"")</f>
        <v>1</v>
      </c>
      <c r="AA30" s="178">
        <f>IF(Z30&gt;=0.9,Z30,"")</f>
        <v>1</v>
      </c>
      <c r="AB30" s="120" t="str">
        <f t="shared" ref="AB30:AB50" si="4">IFERROR(LARGE($I$30:$I$105,$W30),"")</f>
        <v/>
      </c>
      <c r="AC30" s="119">
        <v>1</v>
      </c>
      <c r="AD30" s="177">
        <f>IFERROR(MAX(AC30:AC105)+1-AC30,"")</f>
        <v>1</v>
      </c>
      <c r="AE30" s="178">
        <f>IFERROR(AD30/MAX($AD$30:$AD$105),"")</f>
        <v>1</v>
      </c>
      <c r="AF30" s="178">
        <f>IF(AE30&gt;=0.9,AE30,"")</f>
        <v>1</v>
      </c>
      <c r="AG30" s="120" t="str">
        <f t="shared" ref="AG30:AG40" si="5">IFERROR(LARGE($J$30:$J$105,$W30),"")</f>
        <v/>
      </c>
      <c r="AH30" s="148"/>
    </row>
    <row r="31" spans="1:34" x14ac:dyDescent="0.2">
      <c r="A31" s="216"/>
      <c r="B31" s="72"/>
      <c r="C31" s="102"/>
      <c r="D31" s="73"/>
      <c r="E31" s="101"/>
      <c r="F31" s="107"/>
      <c r="G31" s="270"/>
      <c r="H31" s="277"/>
      <c r="I31" s="155" t="str">
        <f t="shared" si="1"/>
        <v/>
      </c>
      <c r="J31" s="156" t="str">
        <f t="shared" si="2"/>
        <v/>
      </c>
      <c r="K31" s="32" t="s">
        <v>56</v>
      </c>
      <c r="L31" s="50" t="s">
        <v>57</v>
      </c>
      <c r="M31" s="47">
        <f t="shared" ref="M31:M33" si="6">$B$14</f>
        <v>0</v>
      </c>
      <c r="N31" s="31" t="s">
        <v>10</v>
      </c>
      <c r="O31" s="160">
        <f>COUNTIF($B$30:$B$105,N31)</f>
        <v>0</v>
      </c>
      <c r="P31" s="31" t="s">
        <v>9</v>
      </c>
      <c r="Q31" s="78">
        <f>HLOOKUP(P31,$E$14:$H$15,2,FALSE)</f>
        <v>0</v>
      </c>
      <c r="R31" s="86">
        <f>IF((R30-Q31)&lt;0,0,R30-Q31)</f>
        <v>0</v>
      </c>
      <c r="S31" s="86">
        <f>R30-R31</f>
        <v>0</v>
      </c>
      <c r="T31" s="31" t="s">
        <v>58</v>
      </c>
      <c r="U31" s="29">
        <f t="shared" si="3"/>
        <v>0</v>
      </c>
      <c r="V31" s="98" t="s">
        <v>59</v>
      </c>
      <c r="W31" s="118">
        <v>2</v>
      </c>
      <c r="X31" s="119" t="str">
        <f t="shared" ref="X31:X94" si="7">IF(AB31="","",X30+1)</f>
        <v/>
      </c>
      <c r="Y31" s="177" t="str">
        <f t="shared" ref="Y31:Y40" si="8">IFERROR(MAX(X31:X51)+1-X31,"")</f>
        <v/>
      </c>
      <c r="Z31" s="178" t="str">
        <f t="shared" ref="Z31:Z50" si="9">IFERROR(Y31/MAX($Y$30:$Y$50),"")</f>
        <v/>
      </c>
      <c r="AA31" s="178" t="str">
        <f t="shared" ref="AA31:AA50" si="10">IF(Z31&gt;=0.9,Z31,"")</f>
        <v/>
      </c>
      <c r="AB31" s="120" t="str">
        <f t="shared" si="4"/>
        <v/>
      </c>
      <c r="AC31" s="119" t="str">
        <f t="shared" ref="AC31" si="11">IF(AG31="","",AC30+1)</f>
        <v/>
      </c>
      <c r="AD31" s="177" t="str">
        <f t="shared" ref="AD31:AD40" si="12">IFERROR(MAX(AC31:AC51)+1-AC31,"")</f>
        <v/>
      </c>
      <c r="AE31" s="178" t="str">
        <f t="shared" ref="AE31:AE40" si="13">IFERROR(AD31/MAX($AD$30:$AD$50),"")</f>
        <v/>
      </c>
      <c r="AF31" s="178" t="str">
        <f t="shared" ref="AF31:AF40" si="14">IF(AE31&gt;=0.9,AE31,"")</f>
        <v/>
      </c>
      <c r="AG31" s="120" t="str">
        <f t="shared" si="5"/>
        <v/>
      </c>
      <c r="AH31" s="22"/>
    </row>
    <row r="32" spans="1:34" x14ac:dyDescent="0.2">
      <c r="A32" s="216"/>
      <c r="B32" s="72"/>
      <c r="C32" s="102"/>
      <c r="D32" s="73"/>
      <c r="E32" s="101"/>
      <c r="F32" s="107"/>
      <c r="G32" s="270"/>
      <c r="H32" s="277"/>
      <c r="I32" s="155" t="str">
        <f t="shared" si="1"/>
        <v/>
      </c>
      <c r="J32" s="156" t="str">
        <f t="shared" si="2"/>
        <v/>
      </c>
      <c r="K32" s="32" t="s">
        <v>60</v>
      </c>
      <c r="L32" s="50" t="s">
        <v>61</v>
      </c>
      <c r="M32" s="47">
        <f>$B$14+1</f>
        <v>1</v>
      </c>
      <c r="N32" s="31" t="s">
        <v>11</v>
      </c>
      <c r="O32" s="160">
        <f>COUNTIF($B$30:$B$105,N32)</f>
        <v>0</v>
      </c>
      <c r="P32" s="31" t="s">
        <v>10</v>
      </c>
      <c r="Q32" s="78">
        <f>HLOOKUP(P32,$E$14:$H$15,2,FALSE)</f>
        <v>0</v>
      </c>
      <c r="R32" s="86">
        <f t="shared" ref="R32:R34" si="15">IF((R31-Q32)&lt;0,0,R31-Q32)</f>
        <v>0</v>
      </c>
      <c r="S32" s="86">
        <f t="shared" ref="S32:S33" si="16">R31-R32</f>
        <v>0</v>
      </c>
      <c r="T32" s="31"/>
      <c r="U32" s="29">
        <f t="shared" si="3"/>
        <v>0</v>
      </c>
      <c r="V32" s="45" t="s">
        <v>62</v>
      </c>
      <c r="W32" s="118">
        <v>3</v>
      </c>
      <c r="X32" s="119" t="str">
        <f t="shared" si="7"/>
        <v/>
      </c>
      <c r="Y32" s="177" t="str">
        <f t="shared" si="8"/>
        <v/>
      </c>
      <c r="Z32" s="178" t="str">
        <f t="shared" si="9"/>
        <v/>
      </c>
      <c r="AA32" s="178" t="str">
        <f t="shared" si="10"/>
        <v/>
      </c>
      <c r="AB32" s="120" t="str">
        <f t="shared" si="4"/>
        <v/>
      </c>
      <c r="AC32" s="119" t="str">
        <f t="shared" ref="AC32:AC40" si="17">IF(AG32="","",AC31+1)</f>
        <v/>
      </c>
      <c r="AD32" s="177" t="str">
        <f t="shared" si="12"/>
        <v/>
      </c>
      <c r="AE32" s="178" t="str">
        <f t="shared" si="13"/>
        <v/>
      </c>
      <c r="AF32" s="178" t="str">
        <f t="shared" si="14"/>
        <v/>
      </c>
      <c r="AG32" s="120" t="str">
        <f t="shared" si="5"/>
        <v/>
      </c>
      <c r="AH32" s="148"/>
    </row>
    <row r="33" spans="1:34" x14ac:dyDescent="0.2">
      <c r="A33" s="216"/>
      <c r="B33" s="72"/>
      <c r="C33" s="102"/>
      <c r="D33" s="73"/>
      <c r="E33" s="101"/>
      <c r="F33" s="107"/>
      <c r="G33" s="270"/>
      <c r="H33" s="277"/>
      <c r="I33" s="155" t="str">
        <f t="shared" si="1"/>
        <v/>
      </c>
      <c r="J33" s="156" t="str">
        <f t="shared" si="2"/>
        <v/>
      </c>
      <c r="K33" s="32" t="s">
        <v>63</v>
      </c>
      <c r="L33" s="50" t="s">
        <v>61</v>
      </c>
      <c r="M33" s="47">
        <f t="shared" si="6"/>
        <v>0</v>
      </c>
      <c r="N33" s="31" t="s">
        <v>12</v>
      </c>
      <c r="O33" s="160">
        <f>COUNTIF($B$30:$B$105,N33)</f>
        <v>0</v>
      </c>
      <c r="P33" s="31" t="s">
        <v>11</v>
      </c>
      <c r="Q33" s="78">
        <f>HLOOKUP(P33,$E$14:$H$15,2,FALSE)</f>
        <v>0</v>
      </c>
      <c r="R33" s="86">
        <f t="shared" si="15"/>
        <v>0</v>
      </c>
      <c r="S33" s="86">
        <f t="shared" si="16"/>
        <v>0</v>
      </c>
      <c r="T33" s="31"/>
      <c r="U33" s="29">
        <f t="shared" si="3"/>
        <v>0</v>
      </c>
      <c r="V33" s="45"/>
      <c r="W33" s="118">
        <v>4</v>
      </c>
      <c r="X33" s="119" t="str">
        <f t="shared" si="7"/>
        <v/>
      </c>
      <c r="Y33" s="177" t="str">
        <f t="shared" si="8"/>
        <v/>
      </c>
      <c r="Z33" s="178" t="str">
        <f t="shared" si="9"/>
        <v/>
      </c>
      <c r="AA33" s="178" t="str">
        <f t="shared" si="10"/>
        <v/>
      </c>
      <c r="AB33" s="120" t="str">
        <f t="shared" si="4"/>
        <v/>
      </c>
      <c r="AC33" s="119" t="str">
        <f t="shared" si="17"/>
        <v/>
      </c>
      <c r="AD33" s="177" t="str">
        <f t="shared" si="12"/>
        <v/>
      </c>
      <c r="AE33" s="178" t="str">
        <f t="shared" si="13"/>
        <v/>
      </c>
      <c r="AF33" s="178" t="str">
        <f t="shared" si="14"/>
        <v/>
      </c>
      <c r="AG33" s="120" t="str">
        <f t="shared" si="5"/>
        <v/>
      </c>
      <c r="AH33" s="22"/>
    </row>
    <row r="34" spans="1:34" x14ac:dyDescent="0.2">
      <c r="A34" s="216"/>
      <c r="B34" s="72"/>
      <c r="C34" s="102"/>
      <c r="D34" s="73"/>
      <c r="E34" s="101"/>
      <c r="F34" s="107"/>
      <c r="G34" s="270"/>
      <c r="H34" s="277"/>
      <c r="I34" s="155" t="str">
        <f t="shared" si="1"/>
        <v/>
      </c>
      <c r="J34" s="156" t="str">
        <f t="shared" si="2"/>
        <v/>
      </c>
      <c r="K34" s="32"/>
      <c r="L34" s="50"/>
      <c r="M34" s="29"/>
      <c r="N34" s="31"/>
      <c r="O34" s="29"/>
      <c r="P34" s="31" t="s">
        <v>12</v>
      </c>
      <c r="Q34" s="78">
        <f>HLOOKUP(P34,$E$14:$H$15,2,FALSE)</f>
        <v>0</v>
      </c>
      <c r="R34" s="86">
        <f t="shared" si="15"/>
        <v>0</v>
      </c>
      <c r="S34" s="86">
        <f>R34</f>
        <v>0</v>
      </c>
      <c r="T34" s="31"/>
      <c r="U34" s="29">
        <f t="shared" si="3"/>
        <v>0</v>
      </c>
      <c r="V34" s="45"/>
      <c r="W34" s="118">
        <v>5</v>
      </c>
      <c r="X34" s="119" t="str">
        <f t="shared" si="7"/>
        <v/>
      </c>
      <c r="Y34" s="177" t="str">
        <f t="shared" si="8"/>
        <v/>
      </c>
      <c r="Z34" s="178" t="str">
        <f t="shared" si="9"/>
        <v/>
      </c>
      <c r="AA34" s="178" t="str">
        <f t="shared" si="10"/>
        <v/>
      </c>
      <c r="AB34" s="120" t="str">
        <f t="shared" si="4"/>
        <v/>
      </c>
      <c r="AC34" s="119" t="str">
        <f t="shared" si="17"/>
        <v/>
      </c>
      <c r="AD34" s="177" t="str">
        <f t="shared" si="12"/>
        <v/>
      </c>
      <c r="AE34" s="178" t="str">
        <f t="shared" si="13"/>
        <v/>
      </c>
      <c r="AF34" s="178" t="str">
        <f t="shared" si="14"/>
        <v/>
      </c>
      <c r="AG34" s="120" t="str">
        <f t="shared" si="5"/>
        <v/>
      </c>
      <c r="AH34" s="148"/>
    </row>
    <row r="35" spans="1:34" x14ac:dyDescent="0.2">
      <c r="A35" s="216"/>
      <c r="B35" s="72"/>
      <c r="C35" s="102"/>
      <c r="D35" s="73"/>
      <c r="E35" s="101"/>
      <c r="F35" s="107"/>
      <c r="G35" s="270"/>
      <c r="H35" s="277"/>
      <c r="I35" s="155" t="str">
        <f t="shared" si="1"/>
        <v/>
      </c>
      <c r="J35" s="156" t="str">
        <f t="shared" si="2"/>
        <v/>
      </c>
      <c r="K35" s="32"/>
      <c r="L35" s="50"/>
      <c r="M35" s="29"/>
      <c r="N35" s="31"/>
      <c r="O35" s="29"/>
      <c r="P35" s="31"/>
      <c r="T35" s="31"/>
      <c r="U35" s="29">
        <f t="shared" si="3"/>
        <v>0</v>
      </c>
      <c r="V35" s="45"/>
      <c r="W35" s="118">
        <v>6</v>
      </c>
      <c r="X35" s="119" t="str">
        <f t="shared" si="7"/>
        <v/>
      </c>
      <c r="Y35" s="177" t="str">
        <f t="shared" si="8"/>
        <v/>
      </c>
      <c r="Z35" s="178" t="str">
        <f t="shared" si="9"/>
        <v/>
      </c>
      <c r="AA35" s="178" t="str">
        <f t="shared" si="10"/>
        <v/>
      </c>
      <c r="AB35" s="120" t="str">
        <f t="shared" si="4"/>
        <v/>
      </c>
      <c r="AC35" s="119" t="str">
        <f t="shared" si="17"/>
        <v/>
      </c>
      <c r="AD35" s="177" t="str">
        <f t="shared" si="12"/>
        <v/>
      </c>
      <c r="AE35" s="178" t="str">
        <f t="shared" si="13"/>
        <v/>
      </c>
      <c r="AF35" s="178" t="str">
        <f t="shared" si="14"/>
        <v/>
      </c>
      <c r="AG35" s="120" t="str">
        <f t="shared" si="5"/>
        <v/>
      </c>
      <c r="AH35" s="22"/>
    </row>
    <row r="36" spans="1:34" x14ac:dyDescent="0.2">
      <c r="A36" s="216"/>
      <c r="B36" s="72"/>
      <c r="C36" s="102"/>
      <c r="D36" s="73"/>
      <c r="E36" s="101"/>
      <c r="F36" s="107"/>
      <c r="G36" s="270"/>
      <c r="H36" s="277"/>
      <c r="I36" s="155" t="str">
        <f t="shared" si="1"/>
        <v/>
      </c>
      <c r="J36" s="156" t="str">
        <f t="shared" si="2"/>
        <v/>
      </c>
      <c r="K36" s="32"/>
      <c r="L36" s="50"/>
      <c r="M36" s="29"/>
      <c r="N36" s="31"/>
      <c r="O36" s="29"/>
      <c r="P36" s="31"/>
      <c r="T36" s="31"/>
      <c r="U36" s="29">
        <f t="shared" si="3"/>
        <v>0</v>
      </c>
      <c r="V36" s="45"/>
      <c r="W36" s="118">
        <v>7</v>
      </c>
      <c r="X36" s="119" t="str">
        <f t="shared" si="7"/>
        <v/>
      </c>
      <c r="Y36" s="177" t="str">
        <f t="shared" si="8"/>
        <v/>
      </c>
      <c r="Z36" s="178" t="str">
        <f t="shared" si="9"/>
        <v/>
      </c>
      <c r="AA36" s="178" t="str">
        <f t="shared" si="10"/>
        <v/>
      </c>
      <c r="AB36" s="120" t="str">
        <f t="shared" si="4"/>
        <v/>
      </c>
      <c r="AC36" s="119" t="str">
        <f t="shared" si="17"/>
        <v/>
      </c>
      <c r="AD36" s="177" t="str">
        <f t="shared" si="12"/>
        <v/>
      </c>
      <c r="AE36" s="178" t="str">
        <f t="shared" si="13"/>
        <v/>
      </c>
      <c r="AF36" s="178" t="str">
        <f t="shared" si="14"/>
        <v/>
      </c>
      <c r="AG36" s="120" t="str">
        <f t="shared" si="5"/>
        <v/>
      </c>
      <c r="AH36" s="148"/>
    </row>
    <row r="37" spans="1:34" x14ac:dyDescent="0.2">
      <c r="A37" s="216"/>
      <c r="B37" s="72"/>
      <c r="C37" s="102"/>
      <c r="D37" s="73"/>
      <c r="E37" s="101"/>
      <c r="F37" s="107"/>
      <c r="G37" s="270"/>
      <c r="H37" s="277"/>
      <c r="I37" s="155" t="str">
        <f t="shared" si="1"/>
        <v/>
      </c>
      <c r="J37" s="156" t="str">
        <f t="shared" si="2"/>
        <v/>
      </c>
      <c r="K37" s="32"/>
      <c r="L37" s="50"/>
      <c r="M37" s="29"/>
      <c r="N37" s="31"/>
      <c r="O37" s="29"/>
      <c r="P37" s="31"/>
      <c r="T37" s="31"/>
      <c r="U37" s="29">
        <f t="shared" si="3"/>
        <v>0</v>
      </c>
      <c r="V37" s="45"/>
      <c r="W37" s="118">
        <v>8</v>
      </c>
      <c r="X37" s="119" t="str">
        <f t="shared" si="7"/>
        <v/>
      </c>
      <c r="Y37" s="177" t="str">
        <f t="shared" si="8"/>
        <v/>
      </c>
      <c r="Z37" s="178" t="str">
        <f t="shared" si="9"/>
        <v/>
      </c>
      <c r="AA37" s="178" t="str">
        <f t="shared" si="10"/>
        <v/>
      </c>
      <c r="AB37" s="120" t="str">
        <f t="shared" si="4"/>
        <v/>
      </c>
      <c r="AC37" s="119" t="str">
        <f t="shared" si="17"/>
        <v/>
      </c>
      <c r="AD37" s="177" t="str">
        <f t="shared" si="12"/>
        <v/>
      </c>
      <c r="AE37" s="178" t="str">
        <f t="shared" si="13"/>
        <v/>
      </c>
      <c r="AF37" s="178" t="str">
        <f t="shared" si="14"/>
        <v/>
      </c>
      <c r="AG37" s="120" t="str">
        <f t="shared" si="5"/>
        <v/>
      </c>
      <c r="AH37" s="22"/>
    </row>
    <row r="38" spans="1:34" ht="14.1" customHeight="1" x14ac:dyDescent="0.2">
      <c r="A38" s="216"/>
      <c r="B38" s="72"/>
      <c r="C38" s="102"/>
      <c r="D38" s="73"/>
      <c r="E38" s="101"/>
      <c r="F38" s="107"/>
      <c r="G38" s="270"/>
      <c r="H38" s="277"/>
      <c r="I38" s="155" t="str">
        <f t="shared" si="1"/>
        <v/>
      </c>
      <c r="J38" s="156" t="str">
        <f t="shared" si="2"/>
        <v/>
      </c>
      <c r="K38" s="32"/>
      <c r="L38" s="50"/>
      <c r="M38" s="29"/>
      <c r="N38" s="31"/>
      <c r="O38" s="29"/>
      <c r="P38" s="31"/>
      <c r="T38" s="31"/>
      <c r="U38" s="29">
        <f t="shared" si="3"/>
        <v>0</v>
      </c>
      <c r="V38" s="45"/>
      <c r="W38" s="118">
        <v>9</v>
      </c>
      <c r="X38" s="119" t="str">
        <f t="shared" si="7"/>
        <v/>
      </c>
      <c r="Y38" s="177" t="str">
        <f t="shared" si="8"/>
        <v/>
      </c>
      <c r="Z38" s="178" t="str">
        <f t="shared" si="9"/>
        <v/>
      </c>
      <c r="AA38" s="178" t="str">
        <f t="shared" si="10"/>
        <v/>
      </c>
      <c r="AB38" s="120" t="str">
        <f t="shared" si="4"/>
        <v/>
      </c>
      <c r="AC38" s="119" t="str">
        <f t="shared" si="17"/>
        <v/>
      </c>
      <c r="AD38" s="177" t="str">
        <f t="shared" si="12"/>
        <v/>
      </c>
      <c r="AE38" s="178" t="str">
        <f t="shared" si="13"/>
        <v/>
      </c>
      <c r="AF38" s="178" t="str">
        <f t="shared" si="14"/>
        <v/>
      </c>
      <c r="AG38" s="120" t="str">
        <f t="shared" si="5"/>
        <v/>
      </c>
      <c r="AH38" s="148"/>
    </row>
    <row r="39" spans="1:34" ht="14.1" customHeight="1" x14ac:dyDescent="0.2">
      <c r="A39" s="216"/>
      <c r="B39" s="72"/>
      <c r="C39" s="102"/>
      <c r="D39" s="73"/>
      <c r="E39" s="101"/>
      <c r="F39" s="107"/>
      <c r="G39" s="270"/>
      <c r="H39" s="277"/>
      <c r="I39" s="155" t="str">
        <f t="shared" si="1"/>
        <v/>
      </c>
      <c r="J39" s="156" t="str">
        <f t="shared" si="2"/>
        <v/>
      </c>
      <c r="K39" s="32"/>
      <c r="L39" s="50"/>
      <c r="M39" s="29"/>
      <c r="N39" s="31"/>
      <c r="O39" s="29"/>
      <c r="P39" s="31"/>
      <c r="T39" s="31"/>
      <c r="U39" s="29">
        <f t="shared" si="3"/>
        <v>0</v>
      </c>
      <c r="V39" s="45"/>
      <c r="W39" s="118">
        <v>10</v>
      </c>
      <c r="X39" s="119" t="str">
        <f t="shared" si="7"/>
        <v/>
      </c>
      <c r="Y39" s="177" t="str">
        <f t="shared" si="8"/>
        <v/>
      </c>
      <c r="Z39" s="178" t="str">
        <f t="shared" si="9"/>
        <v/>
      </c>
      <c r="AA39" s="178" t="str">
        <f t="shared" si="10"/>
        <v/>
      </c>
      <c r="AB39" s="120" t="str">
        <f t="shared" si="4"/>
        <v/>
      </c>
      <c r="AC39" s="119" t="str">
        <f t="shared" si="17"/>
        <v/>
      </c>
      <c r="AD39" s="177" t="str">
        <f t="shared" si="12"/>
        <v/>
      </c>
      <c r="AE39" s="178" t="str">
        <f t="shared" si="13"/>
        <v/>
      </c>
      <c r="AF39" s="178" t="str">
        <f t="shared" si="14"/>
        <v/>
      </c>
      <c r="AG39" s="120" t="str">
        <f t="shared" si="5"/>
        <v/>
      </c>
      <c r="AH39" s="22"/>
    </row>
    <row r="40" spans="1:34" ht="14.1" customHeight="1" x14ac:dyDescent="0.2">
      <c r="A40" s="216"/>
      <c r="B40" s="72"/>
      <c r="C40" s="102"/>
      <c r="D40" s="73"/>
      <c r="E40" s="101"/>
      <c r="F40" s="107"/>
      <c r="G40" s="270"/>
      <c r="H40" s="277"/>
      <c r="I40" s="155" t="str">
        <f t="shared" si="1"/>
        <v/>
      </c>
      <c r="J40" s="156" t="str">
        <f t="shared" si="2"/>
        <v/>
      </c>
      <c r="K40" s="32"/>
      <c r="L40" s="50"/>
      <c r="M40" s="29"/>
      <c r="N40" s="31"/>
      <c r="O40" s="29"/>
      <c r="P40" s="31"/>
      <c r="T40" s="31"/>
      <c r="U40" s="29">
        <f t="shared" si="3"/>
        <v>0</v>
      </c>
      <c r="V40" s="45"/>
      <c r="W40" s="118">
        <v>11</v>
      </c>
      <c r="X40" s="119" t="str">
        <f t="shared" si="7"/>
        <v/>
      </c>
      <c r="Y40" s="177" t="str">
        <f t="shared" si="8"/>
        <v/>
      </c>
      <c r="Z40" s="178" t="str">
        <f t="shared" si="9"/>
        <v/>
      </c>
      <c r="AA40" s="178" t="str">
        <f t="shared" si="10"/>
        <v/>
      </c>
      <c r="AB40" s="120" t="str">
        <f t="shared" si="4"/>
        <v/>
      </c>
      <c r="AC40" s="119" t="str">
        <f t="shared" si="17"/>
        <v/>
      </c>
      <c r="AD40" s="177" t="str">
        <f t="shared" si="12"/>
        <v/>
      </c>
      <c r="AE40" s="178" t="str">
        <f t="shared" si="13"/>
        <v/>
      </c>
      <c r="AF40" s="178" t="str">
        <f t="shared" si="14"/>
        <v/>
      </c>
      <c r="AG40" s="120" t="str">
        <f t="shared" si="5"/>
        <v/>
      </c>
      <c r="AH40" s="148"/>
    </row>
    <row r="41" spans="1:34" ht="14.1" customHeight="1" x14ac:dyDescent="0.2">
      <c r="A41" s="216"/>
      <c r="B41" s="72"/>
      <c r="C41" s="102"/>
      <c r="D41" s="73"/>
      <c r="E41" s="101"/>
      <c r="F41" s="107"/>
      <c r="G41" s="270"/>
      <c r="H41" s="277"/>
      <c r="I41" s="155" t="str">
        <f t="shared" ref="I41:I95" si="18">IF(G41="","",IF(G41="ND",0,G41))</f>
        <v/>
      </c>
      <c r="J41" s="156" t="str">
        <f t="shared" ref="J41:J95" si="19">IF(H41="","",IF(H41="ND",0,H41))</f>
        <v/>
      </c>
      <c r="K41" s="32"/>
      <c r="L41" s="50"/>
      <c r="M41" s="29"/>
      <c r="N41" s="31"/>
      <c r="O41" s="29"/>
      <c r="P41" s="31"/>
      <c r="T41" s="94"/>
      <c r="U41" s="29">
        <f t="shared" si="3"/>
        <v>0</v>
      </c>
      <c r="V41" s="45"/>
      <c r="W41" s="118">
        <v>12</v>
      </c>
      <c r="X41" s="271" t="str">
        <f t="shared" si="7"/>
        <v/>
      </c>
      <c r="Y41" s="177" t="str">
        <f t="shared" ref="Y41:Y50" si="20">IFERROR(MAX(X41:X72)+1-X41,"")</f>
        <v/>
      </c>
      <c r="Z41" s="178" t="str">
        <f t="shared" si="9"/>
        <v/>
      </c>
      <c r="AA41" s="178" t="str">
        <f t="shared" si="10"/>
        <v/>
      </c>
      <c r="AB41" s="120" t="str">
        <f t="shared" si="4"/>
        <v/>
      </c>
      <c r="AC41" s="119" t="str">
        <f t="shared" ref="AC41:AC104" si="21">IF(AG41="","",AC40+1)</f>
        <v/>
      </c>
      <c r="AD41" s="177" t="str">
        <f t="shared" ref="AD41:AD91" si="22">IFERROR(MAX(AC41:AC61)+1-AC41,"")</f>
        <v/>
      </c>
      <c r="AE41" s="178" t="str">
        <f t="shared" ref="AE41:AE104" si="23">IFERROR(AD41/MAX($AD$30:$AD$50),"")</f>
        <v/>
      </c>
      <c r="AF41" s="178" t="str">
        <f t="shared" ref="AF41:AF104" si="24">IF(AE41&gt;=0.9,AE41,"")</f>
        <v/>
      </c>
      <c r="AG41" s="120" t="str">
        <f t="shared" ref="AG41:AG104" si="25">IFERROR(LARGE($J$30:$J$105,$W41),"")</f>
        <v/>
      </c>
      <c r="AH41" s="22"/>
    </row>
    <row r="42" spans="1:34" ht="14.1" customHeight="1" x14ac:dyDescent="0.2">
      <c r="A42" s="216"/>
      <c r="B42" s="72"/>
      <c r="C42" s="102"/>
      <c r="D42" s="73"/>
      <c r="E42" s="101"/>
      <c r="F42" s="107"/>
      <c r="G42" s="270"/>
      <c r="H42" s="277"/>
      <c r="I42" s="155" t="str">
        <f t="shared" si="18"/>
        <v/>
      </c>
      <c r="J42" s="156" t="str">
        <f t="shared" si="19"/>
        <v/>
      </c>
      <c r="K42" s="32"/>
      <c r="L42" s="50"/>
      <c r="M42" s="29"/>
      <c r="N42" s="31"/>
      <c r="O42" s="29"/>
      <c r="P42" s="31"/>
      <c r="T42" s="94"/>
      <c r="U42" s="29">
        <f t="shared" si="3"/>
        <v>0</v>
      </c>
      <c r="V42" s="45"/>
      <c r="W42" s="118">
        <v>13</v>
      </c>
      <c r="X42" s="271" t="str">
        <f t="shared" si="7"/>
        <v/>
      </c>
      <c r="Y42" s="177" t="str">
        <f t="shared" si="20"/>
        <v/>
      </c>
      <c r="Z42" s="178" t="str">
        <f t="shared" si="9"/>
        <v/>
      </c>
      <c r="AA42" s="178" t="str">
        <f t="shared" si="10"/>
        <v/>
      </c>
      <c r="AB42" s="120" t="str">
        <f t="shared" si="4"/>
        <v/>
      </c>
      <c r="AC42" s="119" t="str">
        <f t="shared" si="21"/>
        <v/>
      </c>
      <c r="AD42" s="177" t="str">
        <f t="shared" si="22"/>
        <v/>
      </c>
      <c r="AE42" s="178" t="str">
        <f t="shared" si="23"/>
        <v/>
      </c>
      <c r="AF42" s="178" t="str">
        <f t="shared" si="24"/>
        <v/>
      </c>
      <c r="AG42" s="120" t="str">
        <f t="shared" si="25"/>
        <v/>
      </c>
      <c r="AH42" s="148"/>
    </row>
    <row r="43" spans="1:34" ht="14.1" customHeight="1" x14ac:dyDescent="0.2">
      <c r="A43" s="216"/>
      <c r="B43" s="72"/>
      <c r="C43" s="102"/>
      <c r="D43" s="73"/>
      <c r="E43" s="101"/>
      <c r="F43" s="107"/>
      <c r="G43" s="270"/>
      <c r="H43" s="277"/>
      <c r="I43" s="155" t="str">
        <f t="shared" si="18"/>
        <v/>
      </c>
      <c r="J43" s="156" t="str">
        <f t="shared" si="19"/>
        <v/>
      </c>
      <c r="K43" s="32"/>
      <c r="L43" s="50"/>
      <c r="M43" s="34"/>
      <c r="N43" s="31"/>
      <c r="O43" s="29"/>
      <c r="P43" s="31"/>
      <c r="T43" s="94"/>
      <c r="U43" s="29">
        <f t="shared" si="3"/>
        <v>0</v>
      </c>
      <c r="V43" s="45"/>
      <c r="W43" s="118">
        <v>14</v>
      </c>
      <c r="X43" s="271" t="str">
        <f t="shared" si="7"/>
        <v/>
      </c>
      <c r="Y43" s="177" t="str">
        <f t="shared" si="20"/>
        <v/>
      </c>
      <c r="Z43" s="178" t="str">
        <f t="shared" si="9"/>
        <v/>
      </c>
      <c r="AA43" s="178" t="str">
        <f t="shared" si="10"/>
        <v/>
      </c>
      <c r="AB43" s="120" t="str">
        <f t="shared" si="4"/>
        <v/>
      </c>
      <c r="AC43" s="119" t="str">
        <f t="shared" si="21"/>
        <v/>
      </c>
      <c r="AD43" s="177" t="str">
        <f t="shared" si="22"/>
        <v/>
      </c>
      <c r="AE43" s="178" t="str">
        <f t="shared" si="23"/>
        <v/>
      </c>
      <c r="AF43" s="178" t="str">
        <f t="shared" si="24"/>
        <v/>
      </c>
      <c r="AG43" s="120" t="str">
        <f t="shared" si="25"/>
        <v/>
      </c>
      <c r="AH43" s="22"/>
    </row>
    <row r="44" spans="1:34" ht="14.1" customHeight="1" x14ac:dyDescent="0.2">
      <c r="A44" s="216"/>
      <c r="B44" s="72"/>
      <c r="C44" s="102"/>
      <c r="D44" s="73"/>
      <c r="E44" s="101"/>
      <c r="F44" s="107"/>
      <c r="G44" s="270"/>
      <c r="H44" s="277"/>
      <c r="I44" s="155" t="str">
        <f t="shared" si="18"/>
        <v/>
      </c>
      <c r="J44" s="156" t="str">
        <f t="shared" si="19"/>
        <v/>
      </c>
      <c r="K44" s="32" t="s">
        <v>64</v>
      </c>
      <c r="L44" s="51" t="e">
        <f>VLOOKUP($B$15,$K$30:$L$33,2,FALSE)</f>
        <v>#N/A</v>
      </c>
      <c r="M44" s="36"/>
      <c r="N44" s="31"/>
      <c r="O44" s="29"/>
      <c r="P44" s="31"/>
      <c r="T44" s="31"/>
      <c r="U44" s="29">
        <f t="shared" si="3"/>
        <v>0</v>
      </c>
      <c r="V44" s="45"/>
      <c r="W44" s="118">
        <v>15</v>
      </c>
      <c r="X44" s="271" t="str">
        <f t="shared" si="7"/>
        <v/>
      </c>
      <c r="Y44" s="177" t="str">
        <f t="shared" si="20"/>
        <v/>
      </c>
      <c r="Z44" s="178" t="str">
        <f t="shared" si="9"/>
        <v/>
      </c>
      <c r="AA44" s="178" t="str">
        <f t="shared" si="10"/>
        <v/>
      </c>
      <c r="AB44" s="120" t="str">
        <f t="shared" si="4"/>
        <v/>
      </c>
      <c r="AC44" s="119" t="str">
        <f t="shared" si="21"/>
        <v/>
      </c>
      <c r="AD44" s="177" t="str">
        <f t="shared" si="22"/>
        <v/>
      </c>
      <c r="AE44" s="178" t="str">
        <f t="shared" si="23"/>
        <v/>
      </c>
      <c r="AF44" s="178" t="str">
        <f t="shared" si="24"/>
        <v/>
      </c>
      <c r="AG44" s="120" t="str">
        <f t="shared" si="25"/>
        <v/>
      </c>
      <c r="AH44" s="148"/>
    </row>
    <row r="45" spans="1:34" ht="14.1" customHeight="1" x14ac:dyDescent="0.2">
      <c r="A45" s="216"/>
      <c r="B45" s="72"/>
      <c r="C45" s="102"/>
      <c r="D45" s="73"/>
      <c r="E45" s="101"/>
      <c r="F45" s="107"/>
      <c r="G45" s="270"/>
      <c r="H45" s="277"/>
      <c r="I45" s="155" t="str">
        <f t="shared" si="18"/>
        <v/>
      </c>
      <c r="J45" s="156" t="str">
        <f t="shared" si="19"/>
        <v/>
      </c>
      <c r="K45" s="32" t="s">
        <v>65</v>
      </c>
      <c r="L45" s="51" t="e">
        <f>VLOOKUP($B$15,$K$30:$M$33,3,FALSE)</f>
        <v>#N/A</v>
      </c>
      <c r="M45" s="36"/>
      <c r="N45" s="31"/>
      <c r="O45" s="29"/>
      <c r="P45" s="31"/>
      <c r="T45" s="31"/>
      <c r="U45" s="29">
        <f t="shared" si="3"/>
        <v>0</v>
      </c>
      <c r="V45" s="45"/>
      <c r="W45" s="118">
        <v>16</v>
      </c>
      <c r="X45" s="271" t="str">
        <f t="shared" si="7"/>
        <v/>
      </c>
      <c r="Y45" s="177" t="str">
        <f t="shared" si="20"/>
        <v/>
      </c>
      <c r="Z45" s="178" t="str">
        <f t="shared" si="9"/>
        <v/>
      </c>
      <c r="AA45" s="178" t="str">
        <f t="shared" si="10"/>
        <v/>
      </c>
      <c r="AB45" s="120" t="str">
        <f t="shared" si="4"/>
        <v/>
      </c>
      <c r="AC45" s="119" t="str">
        <f t="shared" si="21"/>
        <v/>
      </c>
      <c r="AD45" s="177" t="str">
        <f t="shared" si="22"/>
        <v/>
      </c>
      <c r="AE45" s="178" t="str">
        <f t="shared" si="23"/>
        <v/>
      </c>
      <c r="AF45" s="178" t="str">
        <f t="shared" si="24"/>
        <v/>
      </c>
      <c r="AG45" s="120" t="str">
        <f t="shared" si="25"/>
        <v/>
      </c>
      <c r="AH45" s="22"/>
    </row>
    <row r="46" spans="1:34" ht="14.45" customHeight="1" thickBot="1" x14ac:dyDescent="0.25">
      <c r="A46" s="216"/>
      <c r="B46" s="72"/>
      <c r="C46" s="102"/>
      <c r="D46" s="73"/>
      <c r="E46" s="101"/>
      <c r="F46" s="107"/>
      <c r="G46" s="270"/>
      <c r="H46" s="277"/>
      <c r="I46" s="155" t="str">
        <f t="shared" si="18"/>
        <v/>
      </c>
      <c r="J46" s="156" t="str">
        <f t="shared" si="19"/>
        <v/>
      </c>
      <c r="K46" s="91" t="s">
        <v>66</v>
      </c>
      <c r="L46" s="54" t="e">
        <f>CONCATENATE(L44," 10, ",L45)</f>
        <v>#N/A</v>
      </c>
      <c r="M46" s="35"/>
      <c r="N46" s="33"/>
      <c r="O46" s="92"/>
      <c r="P46" s="33"/>
      <c r="Q46" s="91"/>
      <c r="R46" s="91"/>
      <c r="S46" s="91"/>
      <c r="T46" s="31"/>
      <c r="U46" s="29">
        <f t="shared" si="3"/>
        <v>0</v>
      </c>
      <c r="V46" s="45"/>
      <c r="W46" s="118">
        <v>17</v>
      </c>
      <c r="X46" s="271" t="str">
        <f t="shared" si="7"/>
        <v/>
      </c>
      <c r="Y46" s="177" t="str">
        <f t="shared" si="20"/>
        <v/>
      </c>
      <c r="Z46" s="178" t="str">
        <f t="shared" si="9"/>
        <v/>
      </c>
      <c r="AA46" s="178" t="str">
        <f t="shared" si="10"/>
        <v/>
      </c>
      <c r="AB46" s="120" t="str">
        <f t="shared" si="4"/>
        <v/>
      </c>
      <c r="AC46" s="119" t="str">
        <f t="shared" si="21"/>
        <v/>
      </c>
      <c r="AD46" s="177" t="str">
        <f t="shared" si="22"/>
        <v/>
      </c>
      <c r="AE46" s="178" t="str">
        <f t="shared" si="23"/>
        <v/>
      </c>
      <c r="AF46" s="178" t="str">
        <f t="shared" si="24"/>
        <v/>
      </c>
      <c r="AG46" s="120" t="str">
        <f t="shared" si="25"/>
        <v/>
      </c>
      <c r="AH46" s="148"/>
    </row>
    <row r="47" spans="1:34" ht="14.1" customHeight="1" x14ac:dyDescent="0.25">
      <c r="A47" s="216"/>
      <c r="B47" s="72"/>
      <c r="C47" s="102"/>
      <c r="D47" s="73"/>
      <c r="E47" s="101"/>
      <c r="F47" s="107"/>
      <c r="G47" s="270"/>
      <c r="H47" s="277"/>
      <c r="I47" s="155" t="str">
        <f t="shared" si="18"/>
        <v/>
      </c>
      <c r="J47" s="156" t="str">
        <f t="shared" si="19"/>
        <v/>
      </c>
      <c r="K47" s="82"/>
      <c r="L47" s="22"/>
      <c r="M47" s="22"/>
      <c r="N47" s="22"/>
      <c r="O47" s="22"/>
      <c r="P47" s="85"/>
      <c r="Q47" s="85"/>
      <c r="R47" s="85"/>
      <c r="S47" s="85"/>
      <c r="T47" s="95"/>
      <c r="U47" s="29">
        <f t="shared" si="3"/>
        <v>0</v>
      </c>
      <c r="V47" s="45"/>
      <c r="W47" s="118">
        <v>18</v>
      </c>
      <c r="X47" s="271" t="str">
        <f t="shared" si="7"/>
        <v/>
      </c>
      <c r="Y47" s="177" t="str">
        <f t="shared" si="20"/>
        <v/>
      </c>
      <c r="Z47" s="178" t="str">
        <f t="shared" si="9"/>
        <v/>
      </c>
      <c r="AA47" s="178" t="str">
        <f t="shared" si="10"/>
        <v/>
      </c>
      <c r="AB47" s="120" t="str">
        <f t="shared" si="4"/>
        <v/>
      </c>
      <c r="AC47" s="119" t="str">
        <f t="shared" si="21"/>
        <v/>
      </c>
      <c r="AD47" s="177" t="str">
        <f t="shared" si="22"/>
        <v/>
      </c>
      <c r="AE47" s="178" t="str">
        <f t="shared" si="23"/>
        <v/>
      </c>
      <c r="AF47" s="178" t="str">
        <f t="shared" si="24"/>
        <v/>
      </c>
      <c r="AG47" s="120" t="str">
        <f t="shared" si="25"/>
        <v/>
      </c>
      <c r="AH47" s="22"/>
    </row>
    <row r="48" spans="1:34" ht="14.1" customHeight="1" x14ac:dyDescent="0.2">
      <c r="A48" s="216"/>
      <c r="B48" s="72"/>
      <c r="C48" s="102"/>
      <c r="D48" s="73"/>
      <c r="E48" s="101"/>
      <c r="F48" s="107"/>
      <c r="G48" s="270"/>
      <c r="H48" s="277"/>
      <c r="I48" s="155" t="str">
        <f t="shared" si="18"/>
        <v/>
      </c>
      <c r="J48" s="156" t="str">
        <f t="shared" si="19"/>
        <v/>
      </c>
      <c r="K48" s="21"/>
      <c r="L48" s="22"/>
      <c r="M48" s="22"/>
      <c r="N48" s="22"/>
      <c r="O48" s="22"/>
      <c r="P48" s="85"/>
      <c r="Q48" s="85"/>
      <c r="R48" s="85"/>
      <c r="S48" s="85"/>
      <c r="T48" s="96"/>
      <c r="U48" s="29">
        <f t="shared" si="3"/>
        <v>0</v>
      </c>
      <c r="V48" s="45"/>
      <c r="W48" s="118">
        <v>19</v>
      </c>
      <c r="X48" s="271" t="str">
        <f t="shared" si="7"/>
        <v/>
      </c>
      <c r="Y48" s="177" t="str">
        <f t="shared" si="20"/>
        <v/>
      </c>
      <c r="Z48" s="178" t="str">
        <f t="shared" si="9"/>
        <v/>
      </c>
      <c r="AA48" s="178" t="str">
        <f t="shared" si="10"/>
        <v/>
      </c>
      <c r="AB48" s="120" t="str">
        <f t="shared" si="4"/>
        <v/>
      </c>
      <c r="AC48" s="119" t="str">
        <f t="shared" si="21"/>
        <v/>
      </c>
      <c r="AD48" s="177" t="str">
        <f t="shared" si="22"/>
        <v/>
      </c>
      <c r="AE48" s="178" t="str">
        <f t="shared" si="23"/>
        <v/>
      </c>
      <c r="AF48" s="178" t="str">
        <f t="shared" si="24"/>
        <v/>
      </c>
      <c r="AG48" s="120" t="str">
        <f t="shared" si="25"/>
        <v/>
      </c>
      <c r="AH48" s="148"/>
    </row>
    <row r="49" spans="1:34" ht="14.1" customHeight="1" thickBot="1" x14ac:dyDescent="0.25">
      <c r="A49" s="216"/>
      <c r="B49" s="72"/>
      <c r="C49" s="102"/>
      <c r="D49" s="73"/>
      <c r="E49" s="101"/>
      <c r="F49" s="107"/>
      <c r="G49" s="270"/>
      <c r="H49" s="277"/>
      <c r="I49" s="155" t="str">
        <f t="shared" si="18"/>
        <v/>
      </c>
      <c r="J49" s="156" t="str">
        <f t="shared" si="19"/>
        <v/>
      </c>
      <c r="K49" s="21"/>
      <c r="L49" s="22"/>
      <c r="M49" s="22"/>
      <c r="N49" s="22"/>
      <c r="O49" s="22"/>
      <c r="P49" s="85"/>
      <c r="Q49" s="85"/>
      <c r="R49" s="85"/>
      <c r="S49" s="85"/>
      <c r="T49" s="96"/>
      <c r="U49" s="29">
        <f t="shared" si="3"/>
        <v>0</v>
      </c>
      <c r="V49" s="45"/>
      <c r="W49" s="118">
        <v>20</v>
      </c>
      <c r="X49" s="271" t="str">
        <f t="shared" si="7"/>
        <v/>
      </c>
      <c r="Y49" s="177" t="str">
        <f t="shared" si="20"/>
        <v/>
      </c>
      <c r="Z49" s="178" t="str">
        <f t="shared" si="9"/>
        <v/>
      </c>
      <c r="AA49" s="178" t="str">
        <f t="shared" si="10"/>
        <v/>
      </c>
      <c r="AB49" s="120" t="str">
        <f t="shared" si="4"/>
        <v/>
      </c>
      <c r="AC49" s="119" t="str">
        <f t="shared" si="21"/>
        <v/>
      </c>
      <c r="AD49" s="177" t="str">
        <f t="shared" si="22"/>
        <v/>
      </c>
      <c r="AE49" s="178" t="str">
        <f t="shared" si="23"/>
        <v/>
      </c>
      <c r="AF49" s="178" t="str">
        <f t="shared" si="24"/>
        <v/>
      </c>
      <c r="AG49" s="120" t="str">
        <f t="shared" si="25"/>
        <v/>
      </c>
      <c r="AH49" s="22"/>
    </row>
    <row r="50" spans="1:34" ht="14.45" customHeight="1" thickBot="1" x14ac:dyDescent="0.25">
      <c r="A50" s="216"/>
      <c r="B50" s="72"/>
      <c r="C50" s="102"/>
      <c r="D50" s="73"/>
      <c r="E50" s="101"/>
      <c r="F50" s="107"/>
      <c r="G50" s="272"/>
      <c r="H50" s="278"/>
      <c r="I50" s="155" t="str">
        <f t="shared" si="18"/>
        <v/>
      </c>
      <c r="J50" s="156" t="str">
        <f t="shared" si="19"/>
        <v/>
      </c>
      <c r="K50" s="21"/>
      <c r="L50" s="22"/>
      <c r="M50" s="22"/>
      <c r="N50" s="22"/>
      <c r="O50" s="22"/>
      <c r="P50" s="85"/>
      <c r="Q50" s="85"/>
      <c r="R50" s="85"/>
      <c r="S50" s="85"/>
      <c r="T50" s="97"/>
      <c r="U50" s="29">
        <f t="shared" si="3"/>
        <v>0</v>
      </c>
      <c r="V50" s="45"/>
      <c r="W50" s="118">
        <v>21</v>
      </c>
      <c r="X50" s="271" t="str">
        <f t="shared" si="7"/>
        <v/>
      </c>
      <c r="Y50" s="177" t="str">
        <f t="shared" si="20"/>
        <v/>
      </c>
      <c r="Z50" s="178" t="str">
        <f t="shared" si="9"/>
        <v/>
      </c>
      <c r="AA50" s="178" t="str">
        <f t="shared" si="10"/>
        <v/>
      </c>
      <c r="AB50" s="120" t="str">
        <f t="shared" si="4"/>
        <v/>
      </c>
      <c r="AC50" s="119" t="str">
        <f t="shared" si="21"/>
        <v/>
      </c>
      <c r="AD50" s="177" t="str">
        <f t="shared" si="22"/>
        <v/>
      </c>
      <c r="AE50" s="178" t="str">
        <f t="shared" si="23"/>
        <v/>
      </c>
      <c r="AF50" s="178" t="str">
        <f t="shared" si="24"/>
        <v/>
      </c>
      <c r="AG50" s="120" t="str">
        <f t="shared" si="25"/>
        <v/>
      </c>
      <c r="AH50" s="148"/>
    </row>
    <row r="51" spans="1:34" ht="14.1" customHeight="1" x14ac:dyDescent="0.2">
      <c r="A51" s="216"/>
      <c r="B51" s="72"/>
      <c r="C51" s="102"/>
      <c r="D51" s="73"/>
      <c r="E51" s="101"/>
      <c r="F51" s="107"/>
      <c r="G51" s="273"/>
      <c r="H51" s="279"/>
      <c r="I51" s="155" t="str">
        <f t="shared" si="18"/>
        <v/>
      </c>
      <c r="J51" s="156" t="str">
        <f t="shared" si="19"/>
        <v/>
      </c>
      <c r="K51" s="21"/>
      <c r="L51" s="22"/>
      <c r="M51" s="22"/>
      <c r="N51" s="22"/>
      <c r="O51" s="22"/>
      <c r="P51" s="85"/>
      <c r="Q51" s="85"/>
      <c r="R51" s="85"/>
      <c r="S51" s="85"/>
      <c r="T51" s="11"/>
      <c r="U51" s="29">
        <f t="shared" si="3"/>
        <v>0</v>
      </c>
      <c r="V51" s="45"/>
      <c r="W51" s="118">
        <v>22</v>
      </c>
      <c r="X51" s="271" t="str">
        <f t="shared" si="7"/>
        <v/>
      </c>
      <c r="Y51" s="177" t="str">
        <f t="shared" ref="Y51:Y80" si="26">IFERROR(MAX(X51:X82)+1-X51,"")</f>
        <v/>
      </c>
      <c r="Z51" s="178" t="str">
        <f t="shared" ref="Z51:Z105" si="27">IFERROR(Y51/MAX($Y$30:$Y$50),"")</f>
        <v/>
      </c>
      <c r="AA51" s="178" t="str">
        <f t="shared" ref="AA51:AA105" si="28">IF(Z51&gt;=0.9,Z51,"")</f>
        <v/>
      </c>
      <c r="AB51" s="120" t="str">
        <f t="shared" ref="AB51:AB105" si="29">IFERROR(LARGE($I$30:$I$105,$W51),"")</f>
        <v/>
      </c>
      <c r="AC51" s="119" t="str">
        <f t="shared" si="21"/>
        <v/>
      </c>
      <c r="AD51" s="177" t="str">
        <f t="shared" si="22"/>
        <v/>
      </c>
      <c r="AE51" s="178" t="str">
        <f t="shared" si="23"/>
        <v/>
      </c>
      <c r="AF51" s="178" t="str">
        <f t="shared" si="24"/>
        <v/>
      </c>
      <c r="AG51" s="120" t="str">
        <f t="shared" si="25"/>
        <v/>
      </c>
      <c r="AH51" s="22"/>
    </row>
    <row r="52" spans="1:34" ht="14.1" customHeight="1" x14ac:dyDescent="0.2">
      <c r="A52" s="216"/>
      <c r="B52" s="72"/>
      <c r="C52" s="102"/>
      <c r="D52" s="73"/>
      <c r="E52" s="101"/>
      <c r="F52" s="107"/>
      <c r="G52" s="273"/>
      <c r="H52" s="279"/>
      <c r="I52" s="155" t="str">
        <f t="shared" si="18"/>
        <v/>
      </c>
      <c r="J52" s="156" t="str">
        <f t="shared" si="19"/>
        <v/>
      </c>
      <c r="K52" s="21"/>
      <c r="L52" s="22"/>
      <c r="M52" s="22"/>
      <c r="N52" s="22"/>
      <c r="O52" s="22"/>
      <c r="P52" s="85"/>
      <c r="Q52" s="85"/>
      <c r="R52" s="85"/>
      <c r="S52" s="85"/>
      <c r="T52" s="11"/>
      <c r="U52" s="29">
        <f t="shared" si="3"/>
        <v>0</v>
      </c>
      <c r="V52" s="45"/>
      <c r="W52" s="118">
        <v>23</v>
      </c>
      <c r="X52" s="271" t="str">
        <f t="shared" si="7"/>
        <v/>
      </c>
      <c r="Y52" s="177" t="str">
        <f t="shared" si="26"/>
        <v/>
      </c>
      <c r="Z52" s="178" t="str">
        <f t="shared" si="27"/>
        <v/>
      </c>
      <c r="AA52" s="178" t="str">
        <f t="shared" si="28"/>
        <v/>
      </c>
      <c r="AB52" s="120" t="str">
        <f t="shared" si="29"/>
        <v/>
      </c>
      <c r="AC52" s="119" t="str">
        <f t="shared" si="21"/>
        <v/>
      </c>
      <c r="AD52" s="177" t="str">
        <f t="shared" si="22"/>
        <v/>
      </c>
      <c r="AE52" s="178" t="str">
        <f t="shared" si="23"/>
        <v/>
      </c>
      <c r="AF52" s="178" t="str">
        <f t="shared" si="24"/>
        <v/>
      </c>
      <c r="AG52" s="120" t="str">
        <f t="shared" si="25"/>
        <v/>
      </c>
      <c r="AH52" s="22"/>
    </row>
    <row r="53" spans="1:34" ht="14.1" customHeight="1" x14ac:dyDescent="0.2">
      <c r="A53" s="216"/>
      <c r="B53" s="72"/>
      <c r="C53" s="102"/>
      <c r="D53" s="73"/>
      <c r="E53" s="101"/>
      <c r="F53" s="107"/>
      <c r="G53" s="273"/>
      <c r="H53" s="279"/>
      <c r="I53" s="155" t="str">
        <f t="shared" si="18"/>
        <v/>
      </c>
      <c r="J53" s="156" t="str">
        <f t="shared" si="19"/>
        <v/>
      </c>
      <c r="K53" s="21"/>
      <c r="L53" s="22"/>
      <c r="M53" s="22"/>
      <c r="N53" s="22"/>
      <c r="O53" s="22"/>
      <c r="P53" s="85"/>
      <c r="Q53" s="85"/>
      <c r="R53" s="85"/>
      <c r="S53" s="85"/>
      <c r="T53" s="8"/>
      <c r="U53" s="29">
        <f t="shared" si="3"/>
        <v>0</v>
      </c>
      <c r="V53" s="45"/>
      <c r="W53" s="118">
        <v>24</v>
      </c>
      <c r="X53" s="271" t="str">
        <f t="shared" si="7"/>
        <v/>
      </c>
      <c r="Y53" s="177" t="str">
        <f t="shared" si="26"/>
        <v/>
      </c>
      <c r="Z53" s="178" t="str">
        <f t="shared" si="27"/>
        <v/>
      </c>
      <c r="AA53" s="178" t="str">
        <f t="shared" si="28"/>
        <v/>
      </c>
      <c r="AB53" s="120" t="str">
        <f t="shared" si="29"/>
        <v/>
      </c>
      <c r="AC53" s="119" t="str">
        <f t="shared" si="21"/>
        <v/>
      </c>
      <c r="AD53" s="177" t="str">
        <f t="shared" si="22"/>
        <v/>
      </c>
      <c r="AE53" s="178" t="str">
        <f t="shared" si="23"/>
        <v/>
      </c>
      <c r="AF53" s="178" t="str">
        <f t="shared" si="24"/>
        <v/>
      </c>
      <c r="AG53" s="120" t="str">
        <f t="shared" si="25"/>
        <v/>
      </c>
      <c r="AH53" s="22"/>
    </row>
    <row r="54" spans="1:34" ht="14.1" customHeight="1" x14ac:dyDescent="0.2">
      <c r="A54" s="216"/>
      <c r="B54" s="72"/>
      <c r="C54" s="102"/>
      <c r="D54" s="73"/>
      <c r="E54" s="101"/>
      <c r="F54" s="107"/>
      <c r="G54" s="273"/>
      <c r="H54" s="279"/>
      <c r="I54" s="155" t="str">
        <f t="shared" si="18"/>
        <v/>
      </c>
      <c r="J54" s="156" t="str">
        <f t="shared" si="19"/>
        <v/>
      </c>
      <c r="K54" s="21"/>
      <c r="L54" s="22"/>
      <c r="M54" s="22"/>
      <c r="N54" s="22"/>
      <c r="O54" s="22"/>
      <c r="P54" s="85"/>
      <c r="Q54" s="85"/>
      <c r="R54" s="85"/>
      <c r="S54" s="85"/>
      <c r="T54" s="8"/>
      <c r="U54" s="29">
        <f t="shared" si="3"/>
        <v>0</v>
      </c>
      <c r="V54" s="45"/>
      <c r="W54" s="118">
        <v>25</v>
      </c>
      <c r="X54" s="271" t="str">
        <f t="shared" si="7"/>
        <v/>
      </c>
      <c r="Y54" s="177" t="str">
        <f t="shared" si="26"/>
        <v/>
      </c>
      <c r="Z54" s="178" t="str">
        <f t="shared" si="27"/>
        <v/>
      </c>
      <c r="AA54" s="178" t="str">
        <f t="shared" si="28"/>
        <v/>
      </c>
      <c r="AB54" s="120" t="str">
        <f t="shared" si="29"/>
        <v/>
      </c>
      <c r="AC54" s="119" t="str">
        <f t="shared" si="21"/>
        <v/>
      </c>
      <c r="AD54" s="177" t="str">
        <f t="shared" si="22"/>
        <v/>
      </c>
      <c r="AE54" s="178" t="str">
        <f t="shared" si="23"/>
        <v/>
      </c>
      <c r="AF54" s="178" t="str">
        <f t="shared" si="24"/>
        <v/>
      </c>
      <c r="AG54" s="120" t="str">
        <f t="shared" si="25"/>
        <v/>
      </c>
      <c r="AH54" s="22"/>
    </row>
    <row r="55" spans="1:34" ht="14.1" customHeight="1" x14ac:dyDescent="0.2">
      <c r="A55" s="216"/>
      <c r="B55" s="72"/>
      <c r="C55" s="102"/>
      <c r="D55" s="73"/>
      <c r="E55" s="101"/>
      <c r="F55" s="107"/>
      <c r="G55" s="273"/>
      <c r="H55" s="279"/>
      <c r="I55" s="155" t="str">
        <f t="shared" si="18"/>
        <v/>
      </c>
      <c r="J55" s="156" t="str">
        <f t="shared" si="19"/>
        <v/>
      </c>
      <c r="K55" s="21"/>
      <c r="L55" s="48"/>
      <c r="M55" s="21"/>
      <c r="P55" s="32"/>
      <c r="T55" s="8"/>
      <c r="U55" s="29">
        <f t="shared" si="3"/>
        <v>0</v>
      </c>
      <c r="V55" s="45"/>
      <c r="W55" s="118">
        <v>26</v>
      </c>
      <c r="X55" s="271" t="str">
        <f t="shared" si="7"/>
        <v/>
      </c>
      <c r="Y55" s="177" t="str">
        <f t="shared" si="26"/>
        <v/>
      </c>
      <c r="Z55" s="178" t="str">
        <f t="shared" si="27"/>
        <v/>
      </c>
      <c r="AA55" s="178" t="str">
        <f t="shared" si="28"/>
        <v/>
      </c>
      <c r="AB55" s="120" t="str">
        <f t="shared" si="29"/>
        <v/>
      </c>
      <c r="AC55" s="119" t="str">
        <f t="shared" si="21"/>
        <v/>
      </c>
      <c r="AD55" s="177" t="str">
        <f t="shared" si="22"/>
        <v/>
      </c>
      <c r="AE55" s="178" t="str">
        <f t="shared" si="23"/>
        <v/>
      </c>
      <c r="AF55" s="178" t="str">
        <f t="shared" si="24"/>
        <v/>
      </c>
      <c r="AG55" s="120" t="str">
        <f t="shared" si="25"/>
        <v/>
      </c>
      <c r="AH55" s="22"/>
    </row>
    <row r="56" spans="1:34" ht="14.1" customHeight="1" x14ac:dyDescent="0.2">
      <c r="A56" s="216"/>
      <c r="B56" s="72"/>
      <c r="C56" s="102"/>
      <c r="D56" s="73"/>
      <c r="E56" s="101"/>
      <c r="F56" s="107"/>
      <c r="G56" s="273"/>
      <c r="H56" s="279"/>
      <c r="I56" s="155" t="str">
        <f t="shared" si="18"/>
        <v/>
      </c>
      <c r="J56" s="156" t="str">
        <f t="shared" si="19"/>
        <v/>
      </c>
      <c r="K56" s="21"/>
      <c r="L56" s="48"/>
      <c r="M56" s="21"/>
      <c r="P56" s="32"/>
      <c r="T56" s="8"/>
      <c r="U56" s="29">
        <f t="shared" si="3"/>
        <v>0</v>
      </c>
      <c r="V56" s="45"/>
      <c r="W56" s="118">
        <v>27</v>
      </c>
      <c r="X56" s="271" t="str">
        <f t="shared" si="7"/>
        <v/>
      </c>
      <c r="Y56" s="177" t="str">
        <f t="shared" si="26"/>
        <v/>
      </c>
      <c r="Z56" s="178" t="str">
        <f t="shared" si="27"/>
        <v/>
      </c>
      <c r="AA56" s="178" t="str">
        <f t="shared" si="28"/>
        <v/>
      </c>
      <c r="AB56" s="120" t="str">
        <f t="shared" si="29"/>
        <v/>
      </c>
      <c r="AC56" s="119" t="str">
        <f t="shared" si="21"/>
        <v/>
      </c>
      <c r="AD56" s="177" t="str">
        <f t="shared" si="22"/>
        <v/>
      </c>
      <c r="AE56" s="178" t="str">
        <f t="shared" si="23"/>
        <v/>
      </c>
      <c r="AF56" s="178" t="str">
        <f t="shared" si="24"/>
        <v/>
      </c>
      <c r="AG56" s="120" t="str">
        <f t="shared" si="25"/>
        <v/>
      </c>
      <c r="AH56" s="22"/>
    </row>
    <row r="57" spans="1:34" ht="14.1" customHeight="1" x14ac:dyDescent="0.2">
      <c r="A57" s="216"/>
      <c r="B57" s="72"/>
      <c r="C57" s="102"/>
      <c r="D57" s="73"/>
      <c r="E57" s="101"/>
      <c r="F57" s="107"/>
      <c r="G57" s="273"/>
      <c r="H57" s="279"/>
      <c r="I57" s="155" t="str">
        <f t="shared" si="18"/>
        <v/>
      </c>
      <c r="J57" s="156" t="str">
        <f t="shared" si="19"/>
        <v/>
      </c>
      <c r="K57" s="21"/>
      <c r="L57" s="48"/>
      <c r="M57" s="21"/>
      <c r="P57" s="32"/>
      <c r="T57" s="8"/>
      <c r="U57" s="29">
        <f t="shared" si="3"/>
        <v>0</v>
      </c>
      <c r="V57" s="45"/>
      <c r="W57" s="118">
        <v>28</v>
      </c>
      <c r="X57" s="271" t="str">
        <f t="shared" si="7"/>
        <v/>
      </c>
      <c r="Y57" s="177" t="str">
        <f t="shared" si="26"/>
        <v/>
      </c>
      <c r="Z57" s="178" t="str">
        <f t="shared" si="27"/>
        <v/>
      </c>
      <c r="AA57" s="178" t="str">
        <f t="shared" si="28"/>
        <v/>
      </c>
      <c r="AB57" s="120" t="str">
        <f t="shared" si="29"/>
        <v/>
      </c>
      <c r="AC57" s="119" t="str">
        <f t="shared" si="21"/>
        <v/>
      </c>
      <c r="AD57" s="177" t="str">
        <f t="shared" si="22"/>
        <v/>
      </c>
      <c r="AE57" s="178" t="str">
        <f t="shared" si="23"/>
        <v/>
      </c>
      <c r="AF57" s="178" t="str">
        <f t="shared" si="24"/>
        <v/>
      </c>
      <c r="AG57" s="120" t="str">
        <f t="shared" si="25"/>
        <v/>
      </c>
    </row>
    <row r="58" spans="1:34" x14ac:dyDescent="0.2">
      <c r="A58" s="216"/>
      <c r="B58" s="72"/>
      <c r="C58" s="102"/>
      <c r="D58" s="73"/>
      <c r="E58" s="101"/>
      <c r="F58" s="107"/>
      <c r="G58" s="273"/>
      <c r="H58" s="279"/>
      <c r="I58" s="155" t="str">
        <f t="shared" si="18"/>
        <v/>
      </c>
      <c r="J58" s="156" t="str">
        <f t="shared" si="19"/>
        <v/>
      </c>
      <c r="K58" s="10"/>
      <c r="L58" s="52"/>
      <c r="M58" s="1"/>
      <c r="N58" s="1"/>
      <c r="O58" s="1"/>
      <c r="P58" s="7"/>
      <c r="Q58" s="7"/>
      <c r="R58" s="7"/>
      <c r="S58" s="7"/>
      <c r="T58" s="8"/>
      <c r="U58" s="29">
        <f t="shared" si="3"/>
        <v>0</v>
      </c>
      <c r="V58" s="45"/>
      <c r="W58" s="118">
        <v>29</v>
      </c>
      <c r="X58" s="271" t="str">
        <f t="shared" si="7"/>
        <v/>
      </c>
      <c r="Y58" s="177" t="str">
        <f t="shared" si="26"/>
        <v/>
      </c>
      <c r="Z58" s="178" t="str">
        <f t="shared" si="27"/>
        <v/>
      </c>
      <c r="AA58" s="178" t="str">
        <f t="shared" si="28"/>
        <v/>
      </c>
      <c r="AB58" s="120" t="str">
        <f t="shared" si="29"/>
        <v/>
      </c>
      <c r="AC58" s="119" t="str">
        <f t="shared" si="21"/>
        <v/>
      </c>
      <c r="AD58" s="177" t="str">
        <f t="shared" si="22"/>
        <v/>
      </c>
      <c r="AE58" s="178" t="str">
        <f t="shared" si="23"/>
        <v/>
      </c>
      <c r="AF58" s="178" t="str">
        <f t="shared" si="24"/>
        <v/>
      </c>
      <c r="AG58" s="120" t="str">
        <f t="shared" si="25"/>
        <v/>
      </c>
      <c r="AH58" s="22"/>
    </row>
    <row r="59" spans="1:34" x14ac:dyDescent="0.2">
      <c r="A59" s="216"/>
      <c r="B59" s="72"/>
      <c r="C59" s="102"/>
      <c r="D59" s="73"/>
      <c r="E59" s="101"/>
      <c r="F59" s="107"/>
      <c r="G59" s="273"/>
      <c r="H59" s="279"/>
      <c r="I59" s="155" t="str">
        <f t="shared" si="18"/>
        <v/>
      </c>
      <c r="J59" s="156" t="str">
        <f t="shared" si="19"/>
        <v/>
      </c>
      <c r="K59" s="10"/>
      <c r="L59" s="52"/>
      <c r="M59" s="1"/>
      <c r="N59" s="11"/>
      <c r="O59" s="11"/>
      <c r="P59" s="8"/>
      <c r="Q59" s="8"/>
      <c r="R59" s="8"/>
      <c r="S59" s="8"/>
      <c r="T59" s="7"/>
      <c r="U59" s="29">
        <f t="shared" si="3"/>
        <v>0</v>
      </c>
      <c r="V59" s="45"/>
      <c r="W59" s="118">
        <v>30</v>
      </c>
      <c r="X59" s="271" t="str">
        <f t="shared" si="7"/>
        <v/>
      </c>
      <c r="Y59" s="177" t="str">
        <f t="shared" si="26"/>
        <v/>
      </c>
      <c r="Z59" s="178" t="str">
        <f t="shared" si="27"/>
        <v/>
      </c>
      <c r="AA59" s="178" t="str">
        <f t="shared" si="28"/>
        <v/>
      </c>
      <c r="AB59" s="120" t="str">
        <f t="shared" si="29"/>
        <v/>
      </c>
      <c r="AC59" s="119" t="str">
        <f t="shared" si="21"/>
        <v/>
      </c>
      <c r="AD59" s="177" t="str">
        <f t="shared" si="22"/>
        <v/>
      </c>
      <c r="AE59" s="178" t="str">
        <f t="shared" si="23"/>
        <v/>
      </c>
      <c r="AF59" s="178" t="str">
        <f t="shared" si="24"/>
        <v/>
      </c>
      <c r="AG59" s="120" t="str">
        <f t="shared" si="25"/>
        <v/>
      </c>
    </row>
    <row r="60" spans="1:34" ht="14.1" customHeight="1" x14ac:dyDescent="0.2">
      <c r="A60" s="216"/>
      <c r="B60" s="72"/>
      <c r="C60" s="102"/>
      <c r="D60" s="73"/>
      <c r="E60" s="101"/>
      <c r="F60" s="107"/>
      <c r="G60" s="273"/>
      <c r="H60" s="279"/>
      <c r="I60" s="155" t="str">
        <f t="shared" si="18"/>
        <v/>
      </c>
      <c r="J60" s="156" t="str">
        <f t="shared" si="19"/>
        <v/>
      </c>
      <c r="K60" s="10"/>
      <c r="L60" s="52"/>
      <c r="M60" s="1"/>
      <c r="N60" s="11"/>
      <c r="O60" s="11"/>
      <c r="P60" s="8"/>
      <c r="Q60" s="8"/>
      <c r="R60" s="8"/>
      <c r="S60" s="8"/>
      <c r="U60" s="29">
        <f t="shared" si="3"/>
        <v>0</v>
      </c>
      <c r="V60" s="45"/>
      <c r="W60" s="118">
        <v>31</v>
      </c>
      <c r="X60" s="271" t="str">
        <f t="shared" si="7"/>
        <v/>
      </c>
      <c r="Y60" s="177" t="str">
        <f t="shared" si="26"/>
        <v/>
      </c>
      <c r="Z60" s="178" t="str">
        <f t="shared" si="27"/>
        <v/>
      </c>
      <c r="AA60" s="178" t="str">
        <f t="shared" si="28"/>
        <v/>
      </c>
      <c r="AB60" s="120" t="str">
        <f t="shared" si="29"/>
        <v/>
      </c>
      <c r="AC60" s="119" t="str">
        <f t="shared" si="21"/>
        <v/>
      </c>
      <c r="AD60" s="177" t="str">
        <f t="shared" si="22"/>
        <v/>
      </c>
      <c r="AE60" s="178" t="str">
        <f t="shared" si="23"/>
        <v/>
      </c>
      <c r="AF60" s="178" t="str">
        <f t="shared" si="24"/>
        <v/>
      </c>
      <c r="AG60" s="120" t="str">
        <f t="shared" si="25"/>
        <v/>
      </c>
      <c r="AH60" s="22"/>
    </row>
    <row r="61" spans="1:34" ht="14.1" customHeight="1" x14ac:dyDescent="0.2">
      <c r="A61" s="199"/>
      <c r="B61" s="72"/>
      <c r="C61" s="102"/>
      <c r="D61" s="73"/>
      <c r="E61" s="101"/>
      <c r="F61" s="107"/>
      <c r="G61" s="273"/>
      <c r="H61" s="279"/>
      <c r="I61" s="155" t="str">
        <f t="shared" si="18"/>
        <v/>
      </c>
      <c r="J61" s="156" t="str">
        <f t="shared" si="19"/>
        <v/>
      </c>
      <c r="K61" s="10"/>
      <c r="L61" s="52"/>
      <c r="M61" s="1"/>
      <c r="N61" s="11"/>
      <c r="O61" s="11"/>
      <c r="P61" s="8"/>
      <c r="Q61" s="8"/>
      <c r="R61" s="8"/>
      <c r="S61" s="8"/>
      <c r="U61" s="29">
        <f t="shared" si="3"/>
        <v>0</v>
      </c>
      <c r="V61" s="45"/>
      <c r="W61" s="118">
        <v>32</v>
      </c>
      <c r="X61" s="271" t="str">
        <f t="shared" si="7"/>
        <v/>
      </c>
      <c r="Y61" s="177" t="str">
        <f t="shared" si="26"/>
        <v/>
      </c>
      <c r="Z61" s="178" t="str">
        <f t="shared" si="27"/>
        <v/>
      </c>
      <c r="AA61" s="178" t="str">
        <f t="shared" si="28"/>
        <v/>
      </c>
      <c r="AB61" s="120" t="str">
        <f t="shared" si="29"/>
        <v/>
      </c>
      <c r="AC61" s="119" t="str">
        <f t="shared" si="21"/>
        <v/>
      </c>
      <c r="AD61" s="177" t="str">
        <f t="shared" si="22"/>
        <v/>
      </c>
      <c r="AE61" s="178" t="str">
        <f t="shared" si="23"/>
        <v/>
      </c>
      <c r="AF61" s="178" t="str">
        <f t="shared" si="24"/>
        <v/>
      </c>
      <c r="AG61" s="120" t="str">
        <f t="shared" si="25"/>
        <v/>
      </c>
    </row>
    <row r="62" spans="1:34" ht="14.1" customHeight="1" x14ac:dyDescent="0.2">
      <c r="A62" s="199"/>
      <c r="B62" s="72"/>
      <c r="C62" s="102"/>
      <c r="D62" s="73"/>
      <c r="E62" s="101"/>
      <c r="F62" s="107"/>
      <c r="G62" s="273"/>
      <c r="H62" s="279"/>
      <c r="I62" s="155" t="str">
        <f t="shared" si="18"/>
        <v/>
      </c>
      <c r="J62" s="156" t="str">
        <f t="shared" si="19"/>
        <v/>
      </c>
      <c r="K62" s="10"/>
      <c r="L62" s="52"/>
      <c r="M62" s="1"/>
      <c r="N62" s="11"/>
      <c r="O62" s="11"/>
      <c r="P62" s="8"/>
      <c r="Q62" s="8"/>
      <c r="R62" s="8"/>
      <c r="S62" s="8"/>
      <c r="U62" s="29">
        <f t="shared" si="3"/>
        <v>0</v>
      </c>
      <c r="V62" s="45"/>
      <c r="W62" s="118">
        <v>33</v>
      </c>
      <c r="X62" s="271" t="str">
        <f t="shared" si="7"/>
        <v/>
      </c>
      <c r="Y62" s="177" t="str">
        <f t="shared" si="26"/>
        <v/>
      </c>
      <c r="Z62" s="178" t="str">
        <f t="shared" si="27"/>
        <v/>
      </c>
      <c r="AA62" s="178" t="str">
        <f t="shared" si="28"/>
        <v/>
      </c>
      <c r="AB62" s="120" t="str">
        <f t="shared" si="29"/>
        <v/>
      </c>
      <c r="AC62" s="119" t="str">
        <f t="shared" si="21"/>
        <v/>
      </c>
      <c r="AD62" s="177" t="str">
        <f t="shared" si="22"/>
        <v/>
      </c>
      <c r="AE62" s="178" t="str">
        <f t="shared" si="23"/>
        <v/>
      </c>
      <c r="AF62" s="178" t="str">
        <f t="shared" si="24"/>
        <v/>
      </c>
      <c r="AG62" s="120" t="str">
        <f t="shared" si="25"/>
        <v/>
      </c>
      <c r="AH62" s="22"/>
    </row>
    <row r="63" spans="1:34" ht="12.95" customHeight="1" x14ac:dyDescent="0.2">
      <c r="A63" s="199"/>
      <c r="B63" s="72"/>
      <c r="C63" s="102"/>
      <c r="D63" s="73"/>
      <c r="E63" s="101"/>
      <c r="F63" s="107"/>
      <c r="G63" s="273"/>
      <c r="H63" s="279"/>
      <c r="I63" s="155" t="str">
        <f t="shared" si="18"/>
        <v/>
      </c>
      <c r="J63" s="156" t="str">
        <f t="shared" si="19"/>
        <v/>
      </c>
      <c r="K63" s="10"/>
      <c r="L63" s="52"/>
      <c r="M63" s="1"/>
      <c r="N63" s="11"/>
      <c r="O63" s="11"/>
      <c r="P63" s="8"/>
      <c r="Q63" s="8"/>
      <c r="R63" s="8"/>
      <c r="S63" s="8"/>
      <c r="U63" s="29">
        <f t="shared" si="3"/>
        <v>0</v>
      </c>
      <c r="V63" s="45"/>
      <c r="W63" s="118">
        <v>34</v>
      </c>
      <c r="X63" s="271" t="str">
        <f t="shared" si="7"/>
        <v/>
      </c>
      <c r="Y63" s="177" t="str">
        <f t="shared" si="26"/>
        <v/>
      </c>
      <c r="Z63" s="178" t="str">
        <f t="shared" si="27"/>
        <v/>
      </c>
      <c r="AA63" s="178" t="str">
        <f t="shared" si="28"/>
        <v/>
      </c>
      <c r="AB63" s="120" t="str">
        <f t="shared" si="29"/>
        <v/>
      </c>
      <c r="AC63" s="119" t="str">
        <f t="shared" si="21"/>
        <v/>
      </c>
      <c r="AD63" s="177" t="str">
        <f t="shared" si="22"/>
        <v/>
      </c>
      <c r="AE63" s="178" t="str">
        <f t="shared" si="23"/>
        <v/>
      </c>
      <c r="AF63" s="178" t="str">
        <f t="shared" si="24"/>
        <v/>
      </c>
      <c r="AG63" s="120" t="str">
        <f t="shared" si="25"/>
        <v/>
      </c>
    </row>
    <row r="64" spans="1:34" ht="14.1" customHeight="1" x14ac:dyDescent="0.2">
      <c r="A64" s="199"/>
      <c r="B64" s="72"/>
      <c r="C64" s="102"/>
      <c r="D64" s="73"/>
      <c r="E64" s="101"/>
      <c r="F64" s="107"/>
      <c r="G64" s="273"/>
      <c r="H64" s="279"/>
      <c r="I64" s="155" t="str">
        <f t="shared" si="18"/>
        <v/>
      </c>
      <c r="J64" s="156" t="str">
        <f t="shared" si="19"/>
        <v/>
      </c>
      <c r="L64" s="10"/>
      <c r="M64" s="52"/>
      <c r="N64" s="1"/>
      <c r="O64" s="1"/>
      <c r="P64" s="11"/>
      <c r="Q64" s="8"/>
      <c r="R64" s="8"/>
      <c r="S64" s="8"/>
      <c r="U64" s="29">
        <f t="shared" si="3"/>
        <v>0</v>
      </c>
      <c r="V64" s="45"/>
      <c r="W64" s="118">
        <v>35</v>
      </c>
      <c r="X64" s="271" t="str">
        <f t="shared" si="7"/>
        <v/>
      </c>
      <c r="Y64" s="177" t="str">
        <f t="shared" si="26"/>
        <v/>
      </c>
      <c r="Z64" s="178" t="str">
        <f t="shared" si="27"/>
        <v/>
      </c>
      <c r="AA64" s="178" t="str">
        <f t="shared" si="28"/>
        <v/>
      </c>
      <c r="AB64" s="120" t="str">
        <f t="shared" si="29"/>
        <v/>
      </c>
      <c r="AC64" s="119" t="str">
        <f t="shared" si="21"/>
        <v/>
      </c>
      <c r="AD64" s="177" t="str">
        <f t="shared" si="22"/>
        <v/>
      </c>
      <c r="AE64" s="178" t="str">
        <f t="shared" si="23"/>
        <v/>
      </c>
      <c r="AF64" s="178" t="str">
        <f t="shared" si="24"/>
        <v/>
      </c>
      <c r="AG64" s="120" t="str">
        <f t="shared" si="25"/>
        <v/>
      </c>
      <c r="AH64" s="22"/>
    </row>
    <row r="65" spans="1:34" ht="14.1" customHeight="1" x14ac:dyDescent="0.2">
      <c r="A65" s="199"/>
      <c r="B65" s="72"/>
      <c r="C65" s="102"/>
      <c r="D65" s="73"/>
      <c r="E65" s="101"/>
      <c r="F65" s="107"/>
      <c r="G65" s="273"/>
      <c r="H65" s="279"/>
      <c r="I65" s="155" t="str">
        <f t="shared" si="18"/>
        <v/>
      </c>
      <c r="J65" s="156" t="str">
        <f t="shared" si="19"/>
        <v/>
      </c>
      <c r="L65" s="10"/>
      <c r="M65" s="52"/>
      <c r="N65" s="1"/>
      <c r="O65" s="1"/>
      <c r="P65" s="11"/>
      <c r="Q65" s="8"/>
      <c r="R65" s="8"/>
      <c r="S65" s="8"/>
      <c r="U65" s="29">
        <f t="shared" si="3"/>
        <v>0</v>
      </c>
      <c r="V65" s="45"/>
      <c r="W65" s="118">
        <v>36</v>
      </c>
      <c r="X65" s="271" t="str">
        <f t="shared" si="7"/>
        <v/>
      </c>
      <c r="Y65" s="177" t="str">
        <f t="shared" si="26"/>
        <v/>
      </c>
      <c r="Z65" s="178" t="str">
        <f t="shared" si="27"/>
        <v/>
      </c>
      <c r="AA65" s="178" t="str">
        <f t="shared" si="28"/>
        <v/>
      </c>
      <c r="AB65" s="120" t="str">
        <f t="shared" si="29"/>
        <v/>
      </c>
      <c r="AC65" s="119" t="str">
        <f t="shared" si="21"/>
        <v/>
      </c>
      <c r="AD65" s="177" t="str">
        <f t="shared" si="22"/>
        <v/>
      </c>
      <c r="AE65" s="178" t="str">
        <f t="shared" si="23"/>
        <v/>
      </c>
      <c r="AF65" s="178" t="str">
        <f t="shared" si="24"/>
        <v/>
      </c>
      <c r="AG65" s="120" t="str">
        <f t="shared" si="25"/>
        <v/>
      </c>
    </row>
    <row r="66" spans="1:34" ht="14.1" customHeight="1" x14ac:dyDescent="0.2">
      <c r="A66" s="199"/>
      <c r="B66" s="72"/>
      <c r="C66" s="102"/>
      <c r="D66" s="73"/>
      <c r="E66" s="101"/>
      <c r="F66" s="107"/>
      <c r="G66" s="273"/>
      <c r="H66" s="279"/>
      <c r="I66" s="155" t="str">
        <f t="shared" si="18"/>
        <v/>
      </c>
      <c r="J66" s="156" t="str">
        <f t="shared" si="19"/>
        <v/>
      </c>
      <c r="L66" s="10"/>
      <c r="M66" s="52"/>
      <c r="N66" s="1"/>
      <c r="O66" s="1"/>
      <c r="P66" s="11"/>
      <c r="Q66" s="8"/>
      <c r="R66" s="8"/>
      <c r="S66" s="8"/>
      <c r="U66" s="29">
        <f t="shared" si="3"/>
        <v>0</v>
      </c>
      <c r="V66" s="45"/>
      <c r="W66" s="118">
        <v>37</v>
      </c>
      <c r="X66" s="271" t="str">
        <f t="shared" si="7"/>
        <v/>
      </c>
      <c r="Y66" s="177" t="str">
        <f t="shared" si="26"/>
        <v/>
      </c>
      <c r="Z66" s="178" t="str">
        <f t="shared" si="27"/>
        <v/>
      </c>
      <c r="AA66" s="178" t="str">
        <f t="shared" si="28"/>
        <v/>
      </c>
      <c r="AB66" s="120" t="str">
        <f t="shared" si="29"/>
        <v/>
      </c>
      <c r="AC66" s="119" t="str">
        <f t="shared" si="21"/>
        <v/>
      </c>
      <c r="AD66" s="177" t="str">
        <f t="shared" si="22"/>
        <v/>
      </c>
      <c r="AE66" s="178" t="str">
        <f t="shared" si="23"/>
        <v/>
      </c>
      <c r="AF66" s="178" t="str">
        <f t="shared" si="24"/>
        <v/>
      </c>
      <c r="AG66" s="120" t="str">
        <f t="shared" si="25"/>
        <v/>
      </c>
      <c r="AH66" s="22"/>
    </row>
    <row r="67" spans="1:34" ht="14.1" customHeight="1" x14ac:dyDescent="0.2">
      <c r="A67" s="199"/>
      <c r="B67" s="72"/>
      <c r="C67" s="102"/>
      <c r="D67" s="73"/>
      <c r="E67" s="101"/>
      <c r="F67" s="107"/>
      <c r="G67" s="273"/>
      <c r="H67" s="279"/>
      <c r="I67" s="155" t="str">
        <f t="shared" si="18"/>
        <v/>
      </c>
      <c r="J67" s="156" t="str">
        <f t="shared" si="19"/>
        <v/>
      </c>
      <c r="L67" s="10"/>
      <c r="M67" s="52"/>
      <c r="N67" s="1"/>
      <c r="O67" s="1"/>
      <c r="P67" s="11"/>
      <c r="Q67" s="8"/>
      <c r="R67" s="8"/>
      <c r="S67" s="8"/>
      <c r="U67" s="29">
        <f t="shared" si="3"/>
        <v>0</v>
      </c>
      <c r="V67" s="45"/>
      <c r="W67" s="118">
        <v>38</v>
      </c>
      <c r="X67" s="271" t="str">
        <f t="shared" si="7"/>
        <v/>
      </c>
      <c r="Y67" s="177" t="str">
        <f t="shared" si="26"/>
        <v/>
      </c>
      <c r="Z67" s="178" t="str">
        <f t="shared" si="27"/>
        <v/>
      </c>
      <c r="AA67" s="178" t="str">
        <f t="shared" si="28"/>
        <v/>
      </c>
      <c r="AB67" s="120" t="str">
        <f t="shared" si="29"/>
        <v/>
      </c>
      <c r="AC67" s="119" t="str">
        <f t="shared" si="21"/>
        <v/>
      </c>
      <c r="AD67" s="177" t="str">
        <f t="shared" si="22"/>
        <v/>
      </c>
      <c r="AE67" s="178" t="str">
        <f t="shared" si="23"/>
        <v/>
      </c>
      <c r="AF67" s="178" t="str">
        <f t="shared" si="24"/>
        <v/>
      </c>
      <c r="AG67" s="120" t="str">
        <f t="shared" si="25"/>
        <v/>
      </c>
    </row>
    <row r="68" spans="1:34" ht="14.1" customHeight="1" x14ac:dyDescent="0.2">
      <c r="A68" s="199"/>
      <c r="B68" s="72"/>
      <c r="C68" s="102"/>
      <c r="D68" s="73"/>
      <c r="E68" s="101"/>
      <c r="F68" s="107"/>
      <c r="G68" s="273"/>
      <c r="H68" s="279"/>
      <c r="I68" s="155" t="str">
        <f t="shared" si="18"/>
        <v/>
      </c>
      <c r="J68" s="156" t="str">
        <f t="shared" si="19"/>
        <v/>
      </c>
      <c r="L68" s="10"/>
      <c r="M68" s="52"/>
      <c r="N68" s="1"/>
      <c r="O68" s="1"/>
      <c r="P68" s="11"/>
      <c r="Q68" s="8"/>
      <c r="R68" s="8"/>
      <c r="S68" s="8"/>
      <c r="U68" s="29">
        <f t="shared" si="3"/>
        <v>0</v>
      </c>
      <c r="V68" s="45"/>
      <c r="W68" s="118">
        <v>39</v>
      </c>
      <c r="X68" s="271" t="str">
        <f t="shared" si="7"/>
        <v/>
      </c>
      <c r="Y68" s="177" t="str">
        <f t="shared" si="26"/>
        <v/>
      </c>
      <c r="Z68" s="178" t="str">
        <f t="shared" si="27"/>
        <v/>
      </c>
      <c r="AA68" s="178" t="str">
        <f t="shared" si="28"/>
        <v/>
      </c>
      <c r="AB68" s="120" t="str">
        <f t="shared" si="29"/>
        <v/>
      </c>
      <c r="AC68" s="119" t="str">
        <f t="shared" si="21"/>
        <v/>
      </c>
      <c r="AD68" s="177" t="str">
        <f t="shared" si="22"/>
        <v/>
      </c>
      <c r="AE68" s="178" t="str">
        <f t="shared" si="23"/>
        <v/>
      </c>
      <c r="AF68" s="178" t="str">
        <f t="shared" si="24"/>
        <v/>
      </c>
      <c r="AG68" s="120" t="str">
        <f t="shared" si="25"/>
        <v/>
      </c>
      <c r="AH68" s="22"/>
    </row>
    <row r="69" spans="1:34" ht="14.1" customHeight="1" thickBot="1" x14ac:dyDescent="0.25">
      <c r="A69" s="199"/>
      <c r="B69" s="72"/>
      <c r="C69" s="102"/>
      <c r="D69" s="73"/>
      <c r="E69" s="101"/>
      <c r="F69" s="107"/>
      <c r="G69" s="273"/>
      <c r="H69" s="279"/>
      <c r="I69" s="155" t="str">
        <f t="shared" si="18"/>
        <v/>
      </c>
      <c r="J69" s="156" t="str">
        <f t="shared" si="19"/>
        <v/>
      </c>
      <c r="L69" s="10"/>
      <c r="M69" s="52"/>
      <c r="N69" s="1"/>
      <c r="O69" s="1"/>
      <c r="P69" s="11"/>
      <c r="Q69" s="8"/>
      <c r="R69" s="8"/>
      <c r="S69" s="8"/>
      <c r="U69" s="29">
        <f t="shared" si="3"/>
        <v>0</v>
      </c>
      <c r="V69" s="45"/>
      <c r="W69" s="118">
        <v>40</v>
      </c>
      <c r="X69" s="271" t="str">
        <f t="shared" si="7"/>
        <v/>
      </c>
      <c r="Y69" s="177" t="str">
        <f t="shared" si="26"/>
        <v/>
      </c>
      <c r="Z69" s="178" t="str">
        <f t="shared" si="27"/>
        <v/>
      </c>
      <c r="AA69" s="178" t="str">
        <f t="shared" si="28"/>
        <v/>
      </c>
      <c r="AB69" s="120" t="str">
        <f t="shared" si="29"/>
        <v/>
      </c>
      <c r="AC69" s="119" t="str">
        <f t="shared" si="21"/>
        <v/>
      </c>
      <c r="AD69" s="177" t="str">
        <f t="shared" si="22"/>
        <v/>
      </c>
      <c r="AE69" s="178" t="str">
        <f t="shared" si="23"/>
        <v/>
      </c>
      <c r="AF69" s="178" t="str">
        <f t="shared" si="24"/>
        <v/>
      </c>
      <c r="AG69" s="120" t="str">
        <f t="shared" si="25"/>
        <v/>
      </c>
    </row>
    <row r="70" spans="1:34" s="1" customFormat="1" ht="14.1" customHeight="1" x14ac:dyDescent="0.2">
      <c r="A70" s="199"/>
      <c r="B70" s="72"/>
      <c r="C70" s="102"/>
      <c r="D70" s="73"/>
      <c r="E70" s="101"/>
      <c r="F70" s="107"/>
      <c r="G70" s="274"/>
      <c r="H70" s="129"/>
      <c r="I70" s="155" t="str">
        <f t="shared" si="18"/>
        <v/>
      </c>
      <c r="J70" s="156" t="str">
        <f t="shared" si="19"/>
        <v/>
      </c>
      <c r="K70" s="22"/>
      <c r="L70" s="10"/>
      <c r="M70" s="53"/>
      <c r="N70" s="11"/>
      <c r="O70" s="11"/>
      <c r="Q70" s="7"/>
      <c r="R70" s="7"/>
      <c r="S70" s="7"/>
      <c r="T70" s="32"/>
      <c r="U70" s="29">
        <f t="shared" si="3"/>
        <v>0</v>
      </c>
      <c r="V70" s="45"/>
      <c r="W70" s="118">
        <v>41</v>
      </c>
      <c r="X70" s="271" t="str">
        <f t="shared" si="7"/>
        <v/>
      </c>
      <c r="Y70" s="177" t="str">
        <f t="shared" si="26"/>
        <v/>
      </c>
      <c r="Z70" s="178" t="str">
        <f t="shared" si="27"/>
        <v/>
      </c>
      <c r="AA70" s="178" t="str">
        <f t="shared" si="28"/>
        <v/>
      </c>
      <c r="AB70" s="120" t="str">
        <f t="shared" si="29"/>
        <v/>
      </c>
      <c r="AC70" s="119" t="str">
        <f t="shared" si="21"/>
        <v/>
      </c>
      <c r="AD70" s="177" t="str">
        <f t="shared" si="22"/>
        <v/>
      </c>
      <c r="AE70" s="178" t="str">
        <f t="shared" si="23"/>
        <v/>
      </c>
      <c r="AF70" s="178" t="str">
        <f t="shared" si="24"/>
        <v/>
      </c>
      <c r="AG70" s="120" t="str">
        <f t="shared" si="25"/>
        <v/>
      </c>
      <c r="AH70" s="22"/>
    </row>
    <row r="71" spans="1:34" s="1" customFormat="1" ht="14.1" customHeight="1" x14ac:dyDescent="0.2">
      <c r="A71" s="199"/>
      <c r="B71" s="72"/>
      <c r="C71" s="102"/>
      <c r="D71" s="73"/>
      <c r="E71" s="101"/>
      <c r="F71" s="107"/>
      <c r="G71" s="275"/>
      <c r="H71" s="129"/>
      <c r="I71" s="155" t="str">
        <f t="shared" si="18"/>
        <v/>
      </c>
      <c r="J71" s="156" t="str">
        <f t="shared" si="19"/>
        <v/>
      </c>
      <c r="K71" s="22"/>
      <c r="L71" s="21"/>
      <c r="M71" s="48"/>
      <c r="N71" s="21"/>
      <c r="O71" s="21"/>
      <c r="P71" s="21"/>
      <c r="Q71" s="32"/>
      <c r="R71" s="32"/>
      <c r="S71" s="32"/>
      <c r="T71" s="32"/>
      <c r="U71" s="29">
        <f t="shared" si="3"/>
        <v>0</v>
      </c>
      <c r="V71" s="45"/>
      <c r="W71" s="118">
        <v>42</v>
      </c>
      <c r="X71" s="271" t="str">
        <f t="shared" si="7"/>
        <v/>
      </c>
      <c r="Y71" s="177" t="str">
        <f t="shared" si="26"/>
        <v/>
      </c>
      <c r="Z71" s="178" t="str">
        <f t="shared" si="27"/>
        <v/>
      </c>
      <c r="AA71" s="178" t="str">
        <f t="shared" si="28"/>
        <v/>
      </c>
      <c r="AB71" s="120" t="str">
        <f t="shared" si="29"/>
        <v/>
      </c>
      <c r="AC71" s="119" t="str">
        <f t="shared" si="21"/>
        <v/>
      </c>
      <c r="AD71" s="177" t="str">
        <f t="shared" si="22"/>
        <v/>
      </c>
      <c r="AE71" s="178" t="str">
        <f t="shared" si="23"/>
        <v/>
      </c>
      <c r="AF71" s="178" t="str">
        <f t="shared" si="24"/>
        <v/>
      </c>
      <c r="AG71" s="120" t="str">
        <f t="shared" si="25"/>
        <v/>
      </c>
      <c r="AH71"/>
    </row>
    <row r="72" spans="1:34" s="1" customFormat="1" ht="14.1" customHeight="1" x14ac:dyDescent="0.2">
      <c r="A72" s="199"/>
      <c r="B72" s="72"/>
      <c r="C72" s="102"/>
      <c r="D72" s="73"/>
      <c r="E72" s="101"/>
      <c r="F72" s="107"/>
      <c r="G72" s="275"/>
      <c r="H72" s="129"/>
      <c r="I72" s="155" t="str">
        <f t="shared" si="18"/>
        <v/>
      </c>
      <c r="J72" s="156" t="str">
        <f t="shared" si="19"/>
        <v/>
      </c>
      <c r="K72" s="22"/>
      <c r="L72" s="21"/>
      <c r="M72" s="48"/>
      <c r="N72" s="21"/>
      <c r="O72" s="21"/>
      <c r="P72" s="21"/>
      <c r="Q72" s="32"/>
      <c r="R72" s="32"/>
      <c r="S72" s="32"/>
      <c r="T72" s="32"/>
      <c r="U72" s="29">
        <f t="shared" si="3"/>
        <v>0</v>
      </c>
      <c r="V72" s="45"/>
      <c r="W72" s="118">
        <v>43</v>
      </c>
      <c r="X72" s="271" t="str">
        <f t="shared" si="7"/>
        <v/>
      </c>
      <c r="Y72" s="177" t="str">
        <f t="shared" si="26"/>
        <v/>
      </c>
      <c r="Z72" s="178" t="str">
        <f t="shared" si="27"/>
        <v/>
      </c>
      <c r="AA72" s="178" t="str">
        <f t="shared" si="28"/>
        <v/>
      </c>
      <c r="AB72" s="120" t="str">
        <f t="shared" si="29"/>
        <v/>
      </c>
      <c r="AC72" s="119" t="str">
        <f t="shared" si="21"/>
        <v/>
      </c>
      <c r="AD72" s="177" t="str">
        <f t="shared" si="22"/>
        <v/>
      </c>
      <c r="AE72" s="178" t="str">
        <f t="shared" si="23"/>
        <v/>
      </c>
      <c r="AF72" s="178" t="str">
        <f t="shared" si="24"/>
        <v/>
      </c>
      <c r="AG72" s="120" t="str">
        <f t="shared" si="25"/>
        <v/>
      </c>
      <c r="AH72" s="22"/>
    </row>
    <row r="73" spans="1:34" s="1" customFormat="1" ht="14.1" customHeight="1" x14ac:dyDescent="0.2">
      <c r="A73" s="199"/>
      <c r="B73" s="72"/>
      <c r="C73" s="102"/>
      <c r="D73" s="73"/>
      <c r="E73" s="101"/>
      <c r="F73" s="107"/>
      <c r="G73" s="275"/>
      <c r="H73" s="129"/>
      <c r="I73" s="155" t="str">
        <f t="shared" si="18"/>
        <v/>
      </c>
      <c r="J73" s="156" t="str">
        <f t="shared" si="19"/>
        <v/>
      </c>
      <c r="K73" s="22"/>
      <c r="L73" s="21"/>
      <c r="M73" s="48"/>
      <c r="N73" s="21"/>
      <c r="O73" s="21"/>
      <c r="P73" s="21"/>
      <c r="Q73" s="32"/>
      <c r="R73" s="32"/>
      <c r="S73" s="32"/>
      <c r="T73" s="32"/>
      <c r="U73" s="29">
        <f t="shared" si="3"/>
        <v>0</v>
      </c>
      <c r="V73" s="45"/>
      <c r="W73" s="118">
        <v>44</v>
      </c>
      <c r="X73" s="271" t="str">
        <f t="shared" si="7"/>
        <v/>
      </c>
      <c r="Y73" s="177" t="str">
        <f t="shared" si="26"/>
        <v/>
      </c>
      <c r="Z73" s="178" t="str">
        <f t="shared" si="27"/>
        <v/>
      </c>
      <c r="AA73" s="178" t="str">
        <f t="shared" si="28"/>
        <v/>
      </c>
      <c r="AB73" s="120" t="str">
        <f t="shared" si="29"/>
        <v/>
      </c>
      <c r="AC73" s="119" t="str">
        <f t="shared" si="21"/>
        <v/>
      </c>
      <c r="AD73" s="177" t="str">
        <f t="shared" si="22"/>
        <v/>
      </c>
      <c r="AE73" s="178" t="str">
        <f t="shared" si="23"/>
        <v/>
      </c>
      <c r="AF73" s="178" t="str">
        <f t="shared" si="24"/>
        <v/>
      </c>
      <c r="AG73" s="120" t="str">
        <f t="shared" si="25"/>
        <v/>
      </c>
      <c r="AH73"/>
    </row>
    <row r="74" spans="1:34" s="1" customFormat="1" ht="14.1" customHeight="1" x14ac:dyDescent="0.2">
      <c r="A74" s="199"/>
      <c r="B74" s="72"/>
      <c r="C74" s="102"/>
      <c r="D74" s="73"/>
      <c r="E74" s="101"/>
      <c r="F74" s="107"/>
      <c r="G74" s="275"/>
      <c r="H74" s="129"/>
      <c r="I74" s="155" t="str">
        <f t="shared" si="18"/>
        <v/>
      </c>
      <c r="J74" s="156" t="str">
        <f t="shared" si="19"/>
        <v/>
      </c>
      <c r="K74" s="22"/>
      <c r="L74" s="21"/>
      <c r="M74" s="48"/>
      <c r="N74" s="21"/>
      <c r="O74" s="21"/>
      <c r="P74" s="21"/>
      <c r="Q74" s="32"/>
      <c r="R74" s="32"/>
      <c r="S74" s="32"/>
      <c r="T74" s="32"/>
      <c r="U74" s="29">
        <f t="shared" si="3"/>
        <v>0</v>
      </c>
      <c r="V74" s="45"/>
      <c r="W74" s="118">
        <v>45</v>
      </c>
      <c r="X74" s="271" t="str">
        <f t="shared" si="7"/>
        <v/>
      </c>
      <c r="Y74" s="177" t="str">
        <f t="shared" si="26"/>
        <v/>
      </c>
      <c r="Z74" s="178" t="str">
        <f t="shared" si="27"/>
        <v/>
      </c>
      <c r="AA74" s="178" t="str">
        <f t="shared" si="28"/>
        <v/>
      </c>
      <c r="AB74" s="120" t="str">
        <f t="shared" si="29"/>
        <v/>
      </c>
      <c r="AC74" s="119" t="str">
        <f t="shared" si="21"/>
        <v/>
      </c>
      <c r="AD74" s="177" t="str">
        <f t="shared" si="22"/>
        <v/>
      </c>
      <c r="AE74" s="178" t="str">
        <f t="shared" si="23"/>
        <v/>
      </c>
      <c r="AF74" s="178" t="str">
        <f t="shared" si="24"/>
        <v/>
      </c>
      <c r="AG74" s="120" t="str">
        <f t="shared" si="25"/>
        <v/>
      </c>
      <c r="AH74" s="22"/>
    </row>
    <row r="75" spans="1:34" s="1" customFormat="1" ht="14.1" customHeight="1" x14ac:dyDescent="0.2">
      <c r="A75" s="199"/>
      <c r="B75" s="72"/>
      <c r="C75" s="102"/>
      <c r="D75" s="73"/>
      <c r="E75" s="101"/>
      <c r="F75" s="107"/>
      <c r="G75" s="275"/>
      <c r="H75" s="129"/>
      <c r="I75" s="155" t="str">
        <f t="shared" si="18"/>
        <v/>
      </c>
      <c r="J75" s="156" t="str">
        <f t="shared" si="19"/>
        <v/>
      </c>
      <c r="K75" s="22"/>
      <c r="L75" s="21"/>
      <c r="M75" s="48"/>
      <c r="N75" s="21"/>
      <c r="O75" s="21"/>
      <c r="P75" s="21"/>
      <c r="Q75" s="32"/>
      <c r="R75" s="32"/>
      <c r="S75" s="32"/>
      <c r="T75" s="32"/>
      <c r="U75" s="29">
        <f t="shared" si="3"/>
        <v>0</v>
      </c>
      <c r="V75" s="45"/>
      <c r="W75" s="118">
        <v>46</v>
      </c>
      <c r="X75" s="271" t="str">
        <f t="shared" si="7"/>
        <v/>
      </c>
      <c r="Y75" s="177" t="str">
        <f t="shared" si="26"/>
        <v/>
      </c>
      <c r="Z75" s="178" t="str">
        <f t="shared" si="27"/>
        <v/>
      </c>
      <c r="AA75" s="178" t="str">
        <f t="shared" si="28"/>
        <v/>
      </c>
      <c r="AB75" s="120" t="str">
        <f t="shared" si="29"/>
        <v/>
      </c>
      <c r="AC75" s="119" t="str">
        <f t="shared" si="21"/>
        <v/>
      </c>
      <c r="AD75" s="177" t="str">
        <f t="shared" si="22"/>
        <v/>
      </c>
      <c r="AE75" s="178" t="str">
        <f t="shared" si="23"/>
        <v/>
      </c>
      <c r="AF75" s="178" t="str">
        <f t="shared" si="24"/>
        <v/>
      </c>
      <c r="AG75" s="120" t="str">
        <f t="shared" si="25"/>
        <v/>
      </c>
      <c r="AH75"/>
    </row>
    <row r="76" spans="1:34" s="1" customFormat="1" ht="14.1" customHeight="1" x14ac:dyDescent="0.2">
      <c r="A76" s="199"/>
      <c r="B76" s="72"/>
      <c r="C76" s="102"/>
      <c r="D76" s="73"/>
      <c r="E76" s="101"/>
      <c r="F76" s="107"/>
      <c r="G76" s="275"/>
      <c r="H76" s="129"/>
      <c r="I76" s="155" t="str">
        <f t="shared" si="18"/>
        <v/>
      </c>
      <c r="J76" s="156" t="str">
        <f t="shared" si="19"/>
        <v/>
      </c>
      <c r="K76" s="22"/>
      <c r="L76" s="21"/>
      <c r="M76" s="48"/>
      <c r="N76" s="21"/>
      <c r="O76" s="21"/>
      <c r="P76" s="21"/>
      <c r="Q76" s="32"/>
      <c r="R76" s="32"/>
      <c r="S76" s="32"/>
      <c r="T76" s="32"/>
      <c r="U76" s="29">
        <f t="shared" si="3"/>
        <v>0</v>
      </c>
      <c r="V76" s="45"/>
      <c r="W76" s="118">
        <v>47</v>
      </c>
      <c r="X76" s="271" t="str">
        <f t="shared" si="7"/>
        <v/>
      </c>
      <c r="Y76" s="177" t="str">
        <f t="shared" si="26"/>
        <v/>
      </c>
      <c r="Z76" s="178" t="str">
        <f t="shared" si="27"/>
        <v/>
      </c>
      <c r="AA76" s="178" t="str">
        <f t="shared" si="28"/>
        <v/>
      </c>
      <c r="AB76" s="120" t="str">
        <f t="shared" si="29"/>
        <v/>
      </c>
      <c r="AC76" s="119" t="str">
        <f t="shared" si="21"/>
        <v/>
      </c>
      <c r="AD76" s="177" t="str">
        <f t="shared" si="22"/>
        <v/>
      </c>
      <c r="AE76" s="178" t="str">
        <f t="shared" si="23"/>
        <v/>
      </c>
      <c r="AF76" s="178" t="str">
        <f t="shared" si="24"/>
        <v/>
      </c>
      <c r="AG76" s="120" t="str">
        <f t="shared" si="25"/>
        <v/>
      </c>
      <c r="AH76" s="22"/>
    </row>
    <row r="77" spans="1:34" s="1" customFormat="1" ht="14.1" customHeight="1" x14ac:dyDescent="0.2">
      <c r="A77" s="199"/>
      <c r="B77" s="72"/>
      <c r="C77" s="102"/>
      <c r="D77" s="73"/>
      <c r="E77" s="101"/>
      <c r="F77" s="107"/>
      <c r="G77" s="275"/>
      <c r="H77" s="129"/>
      <c r="I77" s="155" t="str">
        <f t="shared" si="18"/>
        <v/>
      </c>
      <c r="J77" s="156" t="str">
        <f t="shared" si="19"/>
        <v/>
      </c>
      <c r="K77" s="22"/>
      <c r="L77" s="21"/>
      <c r="M77" s="48"/>
      <c r="N77" s="21"/>
      <c r="O77" s="21"/>
      <c r="P77" s="21"/>
      <c r="Q77" s="32"/>
      <c r="R77" s="32"/>
      <c r="S77" s="32"/>
      <c r="T77" s="32"/>
      <c r="U77" s="29">
        <f t="shared" si="3"/>
        <v>0</v>
      </c>
      <c r="V77" s="45"/>
      <c r="W77" s="118">
        <v>48</v>
      </c>
      <c r="X77" s="271" t="str">
        <f t="shared" si="7"/>
        <v/>
      </c>
      <c r="Y77" s="177" t="str">
        <f t="shared" si="26"/>
        <v/>
      </c>
      <c r="Z77" s="178" t="str">
        <f t="shared" si="27"/>
        <v/>
      </c>
      <c r="AA77" s="178" t="str">
        <f t="shared" si="28"/>
        <v/>
      </c>
      <c r="AB77" s="120" t="str">
        <f t="shared" si="29"/>
        <v/>
      </c>
      <c r="AC77" s="119" t="str">
        <f t="shared" si="21"/>
        <v/>
      </c>
      <c r="AD77" s="177" t="str">
        <f t="shared" si="22"/>
        <v/>
      </c>
      <c r="AE77" s="178" t="str">
        <f t="shared" si="23"/>
        <v/>
      </c>
      <c r="AF77" s="178" t="str">
        <f t="shared" si="24"/>
        <v/>
      </c>
      <c r="AG77" s="120" t="str">
        <f t="shared" si="25"/>
        <v/>
      </c>
      <c r="AH77"/>
    </row>
    <row r="78" spans="1:34" s="1" customFormat="1" ht="14.1" customHeight="1" x14ac:dyDescent="0.2">
      <c r="A78" s="199"/>
      <c r="B78" s="72"/>
      <c r="C78" s="102"/>
      <c r="D78" s="73"/>
      <c r="E78" s="101"/>
      <c r="F78" s="107"/>
      <c r="G78" s="275"/>
      <c r="H78" s="129"/>
      <c r="I78" s="155" t="str">
        <f t="shared" si="18"/>
        <v/>
      </c>
      <c r="J78" s="156" t="str">
        <f t="shared" si="19"/>
        <v/>
      </c>
      <c r="K78" s="22"/>
      <c r="L78" s="21"/>
      <c r="M78" s="48"/>
      <c r="N78" s="21"/>
      <c r="O78" s="21"/>
      <c r="P78" s="21"/>
      <c r="Q78" s="32"/>
      <c r="R78" s="32"/>
      <c r="S78" s="32"/>
      <c r="T78" s="32"/>
      <c r="U78" s="29">
        <f t="shared" si="3"/>
        <v>0</v>
      </c>
      <c r="V78" s="45"/>
      <c r="W78" s="118">
        <v>49</v>
      </c>
      <c r="X78" s="271" t="str">
        <f t="shared" si="7"/>
        <v/>
      </c>
      <c r="Y78" s="177" t="str">
        <f t="shared" si="26"/>
        <v/>
      </c>
      <c r="Z78" s="178" t="str">
        <f t="shared" si="27"/>
        <v/>
      </c>
      <c r="AA78" s="178" t="str">
        <f t="shared" si="28"/>
        <v/>
      </c>
      <c r="AB78" s="120" t="str">
        <f t="shared" si="29"/>
        <v/>
      </c>
      <c r="AC78" s="119" t="str">
        <f t="shared" si="21"/>
        <v/>
      </c>
      <c r="AD78" s="177" t="str">
        <f t="shared" si="22"/>
        <v/>
      </c>
      <c r="AE78" s="178" t="str">
        <f t="shared" si="23"/>
        <v/>
      </c>
      <c r="AF78" s="178" t="str">
        <f t="shared" si="24"/>
        <v/>
      </c>
      <c r="AG78" s="120" t="str">
        <f t="shared" si="25"/>
        <v/>
      </c>
      <c r="AH78" s="22"/>
    </row>
    <row r="79" spans="1:34" s="1" customFormat="1" ht="14.1" customHeight="1" x14ac:dyDescent="0.2">
      <c r="A79" s="199"/>
      <c r="B79" s="72"/>
      <c r="C79" s="102"/>
      <c r="D79" s="73"/>
      <c r="E79" s="101"/>
      <c r="F79" s="107"/>
      <c r="G79" s="275"/>
      <c r="H79" s="129"/>
      <c r="I79" s="155" t="str">
        <f t="shared" si="18"/>
        <v/>
      </c>
      <c r="J79" s="156" t="str">
        <f t="shared" si="19"/>
        <v/>
      </c>
      <c r="K79" s="22"/>
      <c r="L79" s="21"/>
      <c r="M79" s="48"/>
      <c r="N79" s="21"/>
      <c r="O79" s="21"/>
      <c r="P79" s="21"/>
      <c r="Q79" s="32"/>
      <c r="R79" s="32"/>
      <c r="S79" s="32"/>
      <c r="T79" s="32"/>
      <c r="U79" s="29">
        <f t="shared" si="3"/>
        <v>0</v>
      </c>
      <c r="V79" s="45"/>
      <c r="W79" s="118">
        <v>50</v>
      </c>
      <c r="X79" s="271" t="str">
        <f t="shared" si="7"/>
        <v/>
      </c>
      <c r="Y79" s="177" t="str">
        <f t="shared" si="26"/>
        <v/>
      </c>
      <c r="Z79" s="178" t="str">
        <f t="shared" si="27"/>
        <v/>
      </c>
      <c r="AA79" s="178" t="str">
        <f t="shared" si="28"/>
        <v/>
      </c>
      <c r="AB79" s="120" t="str">
        <f t="shared" si="29"/>
        <v/>
      </c>
      <c r="AC79" s="119" t="str">
        <f t="shared" si="21"/>
        <v/>
      </c>
      <c r="AD79" s="177" t="str">
        <f t="shared" si="22"/>
        <v/>
      </c>
      <c r="AE79" s="178" t="str">
        <f t="shared" si="23"/>
        <v/>
      </c>
      <c r="AF79" s="178" t="str">
        <f t="shared" si="24"/>
        <v/>
      </c>
      <c r="AG79" s="120" t="str">
        <f t="shared" si="25"/>
        <v/>
      </c>
      <c r="AH79"/>
    </row>
    <row r="80" spans="1:34" s="1" customFormat="1" ht="14.1" customHeight="1" x14ac:dyDescent="0.2">
      <c r="A80" s="199"/>
      <c r="B80" s="72"/>
      <c r="C80" s="102"/>
      <c r="D80" s="73"/>
      <c r="E80" s="101"/>
      <c r="F80" s="107"/>
      <c r="G80" s="275"/>
      <c r="H80" s="129"/>
      <c r="I80" s="155" t="str">
        <f t="shared" si="18"/>
        <v/>
      </c>
      <c r="J80" s="156" t="str">
        <f t="shared" si="19"/>
        <v/>
      </c>
      <c r="K80" s="22"/>
      <c r="L80" s="21"/>
      <c r="M80" s="48"/>
      <c r="N80" s="21"/>
      <c r="O80" s="21"/>
      <c r="P80" s="21"/>
      <c r="Q80" s="32"/>
      <c r="R80" s="32"/>
      <c r="S80" s="32"/>
      <c r="T80" s="32"/>
      <c r="U80" s="29">
        <f t="shared" si="3"/>
        <v>0</v>
      </c>
      <c r="V80" s="45"/>
      <c r="W80" s="118">
        <v>51</v>
      </c>
      <c r="X80" s="271" t="str">
        <f t="shared" si="7"/>
        <v/>
      </c>
      <c r="Y80" s="177" t="str">
        <f t="shared" si="26"/>
        <v/>
      </c>
      <c r="Z80" s="178" t="str">
        <f t="shared" si="27"/>
        <v/>
      </c>
      <c r="AA80" s="178" t="str">
        <f t="shared" si="28"/>
        <v/>
      </c>
      <c r="AB80" s="120" t="str">
        <f t="shared" si="29"/>
        <v/>
      </c>
      <c r="AC80" s="119" t="str">
        <f t="shared" si="21"/>
        <v/>
      </c>
      <c r="AD80" s="177" t="str">
        <f t="shared" si="22"/>
        <v/>
      </c>
      <c r="AE80" s="178" t="str">
        <f t="shared" si="23"/>
        <v/>
      </c>
      <c r="AF80" s="178" t="str">
        <f t="shared" si="24"/>
        <v/>
      </c>
      <c r="AG80" s="120" t="str">
        <f t="shared" si="25"/>
        <v/>
      </c>
      <c r="AH80" s="22"/>
    </row>
    <row r="81" spans="1:34" s="1" customFormat="1" ht="14.1" customHeight="1" x14ac:dyDescent="0.2">
      <c r="A81" s="199"/>
      <c r="B81" s="72"/>
      <c r="C81" s="102"/>
      <c r="D81" s="73"/>
      <c r="E81" s="101"/>
      <c r="F81" s="107"/>
      <c r="G81" s="275"/>
      <c r="H81" s="129"/>
      <c r="I81" s="155" t="str">
        <f t="shared" si="18"/>
        <v/>
      </c>
      <c r="J81" s="156" t="str">
        <f t="shared" si="19"/>
        <v/>
      </c>
      <c r="K81" s="22"/>
      <c r="L81" s="21"/>
      <c r="M81" s="48"/>
      <c r="N81" s="21"/>
      <c r="O81" s="21"/>
      <c r="P81" s="21"/>
      <c r="Q81" s="32"/>
      <c r="R81" s="32"/>
      <c r="S81" s="32"/>
      <c r="T81" s="32"/>
      <c r="U81" s="29">
        <f t="shared" si="3"/>
        <v>0</v>
      </c>
      <c r="V81" s="45"/>
      <c r="W81" s="118">
        <v>52</v>
      </c>
      <c r="X81" s="271" t="str">
        <f t="shared" si="7"/>
        <v/>
      </c>
      <c r="Y81" s="177" t="str">
        <f t="shared" ref="Y81:Y105" si="30">IFERROR(MAX(X81:X111)+1-X81,"")</f>
        <v/>
      </c>
      <c r="Z81" s="178" t="str">
        <f t="shared" si="27"/>
        <v/>
      </c>
      <c r="AA81" s="178" t="str">
        <f t="shared" si="28"/>
        <v/>
      </c>
      <c r="AB81" s="120" t="str">
        <f t="shared" si="29"/>
        <v/>
      </c>
      <c r="AC81" s="119" t="str">
        <f t="shared" si="21"/>
        <v/>
      </c>
      <c r="AD81" s="177" t="str">
        <f t="shared" si="22"/>
        <v/>
      </c>
      <c r="AE81" s="178" t="str">
        <f t="shared" si="23"/>
        <v/>
      </c>
      <c r="AF81" s="178" t="str">
        <f t="shared" si="24"/>
        <v/>
      </c>
      <c r="AG81" s="120" t="str">
        <f t="shared" si="25"/>
        <v/>
      </c>
      <c r="AH81"/>
    </row>
    <row r="82" spans="1:34" s="1" customFormat="1" ht="14.1" customHeight="1" x14ac:dyDescent="0.2">
      <c r="A82" s="199"/>
      <c r="B82" s="72"/>
      <c r="C82" s="102"/>
      <c r="D82" s="73"/>
      <c r="E82" s="101"/>
      <c r="F82" s="107"/>
      <c r="G82" s="275"/>
      <c r="H82" s="129"/>
      <c r="I82" s="155" t="str">
        <f t="shared" si="18"/>
        <v/>
      </c>
      <c r="J82" s="156" t="str">
        <f t="shared" si="19"/>
        <v/>
      </c>
      <c r="K82" s="22"/>
      <c r="L82" s="21"/>
      <c r="M82" s="48"/>
      <c r="N82" s="21"/>
      <c r="O82" s="21"/>
      <c r="P82" s="21"/>
      <c r="Q82" s="32"/>
      <c r="R82" s="32"/>
      <c r="S82" s="32"/>
      <c r="T82" s="32"/>
      <c r="U82" s="29">
        <f t="shared" si="3"/>
        <v>0</v>
      </c>
      <c r="V82" s="45"/>
      <c r="W82" s="118">
        <v>53</v>
      </c>
      <c r="X82" s="271" t="str">
        <f t="shared" si="7"/>
        <v/>
      </c>
      <c r="Y82" s="177" t="str">
        <f t="shared" si="30"/>
        <v/>
      </c>
      <c r="Z82" s="178" t="str">
        <f t="shared" si="27"/>
        <v/>
      </c>
      <c r="AA82" s="178" t="str">
        <f t="shared" si="28"/>
        <v/>
      </c>
      <c r="AB82" s="120" t="str">
        <f t="shared" si="29"/>
        <v/>
      </c>
      <c r="AC82" s="119" t="str">
        <f t="shared" si="21"/>
        <v/>
      </c>
      <c r="AD82" s="177" t="str">
        <f t="shared" si="22"/>
        <v/>
      </c>
      <c r="AE82" s="178" t="str">
        <f t="shared" si="23"/>
        <v/>
      </c>
      <c r="AF82" s="178" t="str">
        <f t="shared" si="24"/>
        <v/>
      </c>
      <c r="AG82" s="120" t="str">
        <f t="shared" si="25"/>
        <v/>
      </c>
      <c r="AH82" s="22"/>
    </row>
    <row r="83" spans="1:34" s="1" customFormat="1" ht="14.1" customHeight="1" x14ac:dyDescent="0.2">
      <c r="A83" s="199"/>
      <c r="B83" s="72"/>
      <c r="C83" s="102"/>
      <c r="D83" s="73"/>
      <c r="E83" s="101"/>
      <c r="F83" s="107"/>
      <c r="G83" s="275"/>
      <c r="H83" s="129"/>
      <c r="I83" s="155" t="str">
        <f t="shared" si="18"/>
        <v/>
      </c>
      <c r="J83" s="156" t="str">
        <f t="shared" si="19"/>
        <v/>
      </c>
      <c r="K83" s="22"/>
      <c r="L83" s="21"/>
      <c r="M83" s="48"/>
      <c r="N83" s="21"/>
      <c r="O83" s="21"/>
      <c r="P83" s="21"/>
      <c r="Q83" s="32"/>
      <c r="R83" s="32"/>
      <c r="S83" s="32"/>
      <c r="T83" s="32"/>
      <c r="U83" s="29">
        <f t="shared" si="3"/>
        <v>0</v>
      </c>
      <c r="V83" s="45"/>
      <c r="W83" s="118">
        <v>54</v>
      </c>
      <c r="X83" s="271" t="str">
        <f t="shared" si="7"/>
        <v/>
      </c>
      <c r="Y83" s="177" t="str">
        <f t="shared" si="30"/>
        <v/>
      </c>
      <c r="Z83" s="178" t="str">
        <f t="shared" si="27"/>
        <v/>
      </c>
      <c r="AA83" s="178" t="str">
        <f t="shared" si="28"/>
        <v/>
      </c>
      <c r="AB83" s="120" t="str">
        <f t="shared" si="29"/>
        <v/>
      </c>
      <c r="AC83" s="119" t="str">
        <f t="shared" si="21"/>
        <v/>
      </c>
      <c r="AD83" s="177" t="str">
        <f t="shared" si="22"/>
        <v/>
      </c>
      <c r="AE83" s="178" t="str">
        <f t="shared" si="23"/>
        <v/>
      </c>
      <c r="AF83" s="178" t="str">
        <f t="shared" si="24"/>
        <v/>
      </c>
      <c r="AG83" s="120" t="str">
        <f t="shared" si="25"/>
        <v/>
      </c>
      <c r="AH83"/>
    </row>
    <row r="84" spans="1:34" ht="14.1" customHeight="1" x14ac:dyDescent="0.2">
      <c r="A84" s="199"/>
      <c r="B84" s="72"/>
      <c r="C84" s="102"/>
      <c r="D84" s="73"/>
      <c r="E84" s="101"/>
      <c r="F84" s="107"/>
      <c r="G84" s="275"/>
      <c r="H84" s="129"/>
      <c r="I84" s="155" t="str">
        <f t="shared" si="18"/>
        <v/>
      </c>
      <c r="J84" s="156" t="str">
        <f t="shared" si="19"/>
        <v/>
      </c>
      <c r="U84" s="29">
        <f t="shared" si="3"/>
        <v>0</v>
      </c>
      <c r="V84" s="45"/>
      <c r="W84" s="118">
        <v>55</v>
      </c>
      <c r="X84" s="271" t="str">
        <f t="shared" si="7"/>
        <v/>
      </c>
      <c r="Y84" s="177" t="str">
        <f t="shared" si="30"/>
        <v/>
      </c>
      <c r="Z84" s="178" t="str">
        <f t="shared" si="27"/>
        <v/>
      </c>
      <c r="AA84" s="178" t="str">
        <f t="shared" si="28"/>
        <v/>
      </c>
      <c r="AB84" s="120" t="str">
        <f t="shared" si="29"/>
        <v/>
      </c>
      <c r="AC84" s="119" t="str">
        <f t="shared" si="21"/>
        <v/>
      </c>
      <c r="AD84" s="177" t="str">
        <f t="shared" si="22"/>
        <v/>
      </c>
      <c r="AE84" s="178" t="str">
        <f t="shared" si="23"/>
        <v/>
      </c>
      <c r="AF84" s="178" t="str">
        <f t="shared" si="24"/>
        <v/>
      </c>
      <c r="AG84" s="120" t="str">
        <f t="shared" si="25"/>
        <v/>
      </c>
      <c r="AH84" s="22"/>
    </row>
    <row r="85" spans="1:34" ht="14.1" customHeight="1" x14ac:dyDescent="0.2">
      <c r="A85" s="199"/>
      <c r="B85" s="72"/>
      <c r="C85" s="102"/>
      <c r="D85" s="73"/>
      <c r="E85" s="101"/>
      <c r="F85" s="107"/>
      <c r="G85" s="275"/>
      <c r="H85" s="129"/>
      <c r="I85" s="155" t="str">
        <f t="shared" si="18"/>
        <v/>
      </c>
      <c r="J85" s="156" t="str">
        <f t="shared" si="19"/>
        <v/>
      </c>
      <c r="U85" s="29">
        <f t="shared" si="3"/>
        <v>0</v>
      </c>
      <c r="V85" s="45"/>
      <c r="W85" s="118">
        <v>56</v>
      </c>
      <c r="X85" s="271" t="str">
        <f t="shared" si="7"/>
        <v/>
      </c>
      <c r="Y85" s="177" t="str">
        <f t="shared" si="30"/>
        <v/>
      </c>
      <c r="Z85" s="178" t="str">
        <f t="shared" si="27"/>
        <v/>
      </c>
      <c r="AA85" s="178" t="str">
        <f t="shared" si="28"/>
        <v/>
      </c>
      <c r="AB85" s="120" t="str">
        <f t="shared" si="29"/>
        <v/>
      </c>
      <c r="AC85" s="119" t="str">
        <f t="shared" si="21"/>
        <v/>
      </c>
      <c r="AD85" s="177" t="str">
        <f t="shared" si="22"/>
        <v/>
      </c>
      <c r="AE85" s="178" t="str">
        <f t="shared" si="23"/>
        <v/>
      </c>
      <c r="AF85" s="178" t="str">
        <f t="shared" si="24"/>
        <v/>
      </c>
      <c r="AG85" s="120" t="str">
        <f t="shared" si="25"/>
        <v/>
      </c>
    </row>
    <row r="86" spans="1:34" ht="14.1" customHeight="1" x14ac:dyDescent="0.2">
      <c r="A86" s="199"/>
      <c r="B86" s="72"/>
      <c r="C86" s="102"/>
      <c r="D86" s="73"/>
      <c r="E86" s="101"/>
      <c r="F86" s="107"/>
      <c r="G86" s="275"/>
      <c r="H86" s="129"/>
      <c r="I86" s="155" t="str">
        <f t="shared" si="18"/>
        <v/>
      </c>
      <c r="J86" s="156" t="str">
        <f t="shared" si="19"/>
        <v/>
      </c>
      <c r="U86" s="29">
        <f t="shared" si="3"/>
        <v>0</v>
      </c>
      <c r="V86" s="45"/>
      <c r="W86" s="118">
        <v>57</v>
      </c>
      <c r="X86" s="271" t="str">
        <f t="shared" si="7"/>
        <v/>
      </c>
      <c r="Y86" s="177" t="str">
        <f t="shared" si="30"/>
        <v/>
      </c>
      <c r="Z86" s="178" t="str">
        <f t="shared" si="27"/>
        <v/>
      </c>
      <c r="AA86" s="178" t="str">
        <f t="shared" si="28"/>
        <v/>
      </c>
      <c r="AB86" s="120" t="str">
        <f t="shared" si="29"/>
        <v/>
      </c>
      <c r="AC86" s="119" t="str">
        <f t="shared" si="21"/>
        <v/>
      </c>
      <c r="AD86" s="177" t="str">
        <f t="shared" si="22"/>
        <v/>
      </c>
      <c r="AE86" s="178" t="str">
        <f t="shared" si="23"/>
        <v/>
      </c>
      <c r="AF86" s="178" t="str">
        <f t="shared" si="24"/>
        <v/>
      </c>
      <c r="AG86" s="120" t="str">
        <f t="shared" si="25"/>
        <v/>
      </c>
      <c r="AH86" s="22"/>
    </row>
    <row r="87" spans="1:34" ht="14.1" customHeight="1" x14ac:dyDescent="0.2">
      <c r="A87" s="199"/>
      <c r="B87" s="72"/>
      <c r="C87" s="102"/>
      <c r="D87" s="73"/>
      <c r="E87" s="101"/>
      <c r="F87" s="107"/>
      <c r="G87" s="275"/>
      <c r="H87" s="129"/>
      <c r="I87" s="155" t="str">
        <f t="shared" si="18"/>
        <v/>
      </c>
      <c r="J87" s="156" t="str">
        <f t="shared" si="19"/>
        <v/>
      </c>
      <c r="U87" s="29">
        <f t="shared" si="3"/>
        <v>0</v>
      </c>
      <c r="V87" s="45"/>
      <c r="W87" s="118">
        <v>58</v>
      </c>
      <c r="X87" s="271" t="str">
        <f t="shared" si="7"/>
        <v/>
      </c>
      <c r="Y87" s="177" t="str">
        <f t="shared" si="30"/>
        <v/>
      </c>
      <c r="Z87" s="178" t="str">
        <f t="shared" si="27"/>
        <v/>
      </c>
      <c r="AA87" s="178" t="str">
        <f t="shared" si="28"/>
        <v/>
      </c>
      <c r="AB87" s="120" t="str">
        <f t="shared" si="29"/>
        <v/>
      </c>
      <c r="AC87" s="119" t="str">
        <f t="shared" si="21"/>
        <v/>
      </c>
      <c r="AD87" s="177" t="str">
        <f t="shared" si="22"/>
        <v/>
      </c>
      <c r="AE87" s="178" t="str">
        <f t="shared" si="23"/>
        <v/>
      </c>
      <c r="AF87" s="178" t="str">
        <f t="shared" si="24"/>
        <v/>
      </c>
      <c r="AG87" s="120" t="str">
        <f t="shared" si="25"/>
        <v/>
      </c>
    </row>
    <row r="88" spans="1:34" ht="14.1" customHeight="1" x14ac:dyDescent="0.2">
      <c r="A88" s="199"/>
      <c r="B88" s="72"/>
      <c r="C88" s="102"/>
      <c r="D88" s="73"/>
      <c r="E88" s="101"/>
      <c r="F88" s="107"/>
      <c r="G88" s="275"/>
      <c r="H88" s="129"/>
      <c r="I88" s="155" t="str">
        <f t="shared" si="18"/>
        <v/>
      </c>
      <c r="J88" s="156" t="str">
        <f t="shared" si="19"/>
        <v/>
      </c>
      <c r="U88" s="29">
        <f t="shared" si="3"/>
        <v>0</v>
      </c>
      <c r="V88" s="45"/>
      <c r="W88" s="118">
        <v>59</v>
      </c>
      <c r="X88" s="271" t="str">
        <f t="shared" si="7"/>
        <v/>
      </c>
      <c r="Y88" s="177" t="str">
        <f t="shared" si="30"/>
        <v/>
      </c>
      <c r="Z88" s="178" t="str">
        <f t="shared" si="27"/>
        <v/>
      </c>
      <c r="AA88" s="178" t="str">
        <f t="shared" si="28"/>
        <v/>
      </c>
      <c r="AB88" s="120" t="str">
        <f t="shared" si="29"/>
        <v/>
      </c>
      <c r="AC88" s="119" t="str">
        <f t="shared" si="21"/>
        <v/>
      </c>
      <c r="AD88" s="177" t="str">
        <f t="shared" si="22"/>
        <v/>
      </c>
      <c r="AE88" s="178" t="str">
        <f t="shared" si="23"/>
        <v/>
      </c>
      <c r="AF88" s="178" t="str">
        <f t="shared" si="24"/>
        <v/>
      </c>
      <c r="AG88" s="120" t="str">
        <f t="shared" si="25"/>
        <v/>
      </c>
      <c r="AH88" s="22"/>
    </row>
    <row r="89" spans="1:34" ht="14.1" customHeight="1" x14ac:dyDescent="0.2">
      <c r="A89" s="199"/>
      <c r="B89" s="72"/>
      <c r="C89" s="102"/>
      <c r="D89" s="73"/>
      <c r="E89" s="101"/>
      <c r="F89" s="107"/>
      <c r="G89" s="275"/>
      <c r="H89" s="129"/>
      <c r="I89" s="155" t="str">
        <f t="shared" si="18"/>
        <v/>
      </c>
      <c r="J89" s="156" t="str">
        <f t="shared" si="19"/>
        <v/>
      </c>
      <c r="U89" s="29">
        <f t="shared" si="3"/>
        <v>0</v>
      </c>
      <c r="V89" s="45"/>
      <c r="W89" s="118">
        <v>60</v>
      </c>
      <c r="X89" s="271" t="str">
        <f t="shared" si="7"/>
        <v/>
      </c>
      <c r="Y89" s="177" t="str">
        <f t="shared" si="30"/>
        <v/>
      </c>
      <c r="Z89" s="178" t="str">
        <f t="shared" si="27"/>
        <v/>
      </c>
      <c r="AA89" s="178" t="str">
        <f t="shared" si="28"/>
        <v/>
      </c>
      <c r="AB89" s="120" t="str">
        <f t="shared" si="29"/>
        <v/>
      </c>
      <c r="AC89" s="119" t="str">
        <f t="shared" si="21"/>
        <v/>
      </c>
      <c r="AD89" s="177" t="str">
        <f t="shared" si="22"/>
        <v/>
      </c>
      <c r="AE89" s="178" t="str">
        <f t="shared" si="23"/>
        <v/>
      </c>
      <c r="AF89" s="178" t="str">
        <f t="shared" si="24"/>
        <v/>
      </c>
      <c r="AG89" s="120" t="str">
        <f t="shared" si="25"/>
        <v/>
      </c>
    </row>
    <row r="90" spans="1:34" ht="14.1" customHeight="1" x14ac:dyDescent="0.2">
      <c r="A90" s="199"/>
      <c r="B90" s="72"/>
      <c r="C90" s="102"/>
      <c r="D90" s="73"/>
      <c r="E90" s="101"/>
      <c r="F90" s="107"/>
      <c r="G90" s="73"/>
      <c r="H90" s="129"/>
      <c r="I90" s="155" t="str">
        <f t="shared" si="18"/>
        <v/>
      </c>
      <c r="J90" s="156" t="str">
        <f t="shared" si="19"/>
        <v/>
      </c>
      <c r="U90" s="29">
        <f t="shared" si="3"/>
        <v>0</v>
      </c>
      <c r="V90" s="45"/>
      <c r="W90" s="118">
        <v>61</v>
      </c>
      <c r="X90" s="271" t="str">
        <f t="shared" si="7"/>
        <v/>
      </c>
      <c r="Y90" s="177" t="str">
        <f t="shared" si="30"/>
        <v/>
      </c>
      <c r="Z90" s="178" t="str">
        <f t="shared" si="27"/>
        <v/>
      </c>
      <c r="AA90" s="178" t="str">
        <f t="shared" si="28"/>
        <v/>
      </c>
      <c r="AB90" s="120" t="str">
        <f t="shared" si="29"/>
        <v/>
      </c>
      <c r="AC90" s="119" t="str">
        <f t="shared" si="21"/>
        <v/>
      </c>
      <c r="AD90" s="177" t="str">
        <f t="shared" si="22"/>
        <v/>
      </c>
      <c r="AE90" s="178" t="str">
        <f t="shared" si="23"/>
        <v/>
      </c>
      <c r="AF90" s="178" t="str">
        <f t="shared" si="24"/>
        <v/>
      </c>
      <c r="AG90" s="120" t="str">
        <f t="shared" si="25"/>
        <v/>
      </c>
      <c r="AH90" s="22"/>
    </row>
    <row r="91" spans="1:34" ht="14.1" customHeight="1" x14ac:dyDescent="0.2">
      <c r="A91" s="199"/>
      <c r="B91" s="72"/>
      <c r="C91" s="102"/>
      <c r="D91" s="73"/>
      <c r="E91" s="101"/>
      <c r="F91" s="107"/>
      <c r="G91" s="73"/>
      <c r="H91" s="129"/>
      <c r="I91" s="155" t="str">
        <f t="shared" si="18"/>
        <v/>
      </c>
      <c r="J91" s="156" t="str">
        <f t="shared" si="19"/>
        <v/>
      </c>
      <c r="U91" s="29">
        <f t="shared" si="3"/>
        <v>0</v>
      </c>
      <c r="V91" s="45"/>
      <c r="W91" s="118">
        <v>62</v>
      </c>
      <c r="X91" s="271" t="str">
        <f t="shared" si="7"/>
        <v/>
      </c>
      <c r="Y91" s="177" t="str">
        <f t="shared" si="30"/>
        <v/>
      </c>
      <c r="Z91" s="178" t="str">
        <f t="shared" si="27"/>
        <v/>
      </c>
      <c r="AA91" s="178" t="str">
        <f t="shared" si="28"/>
        <v/>
      </c>
      <c r="AB91" s="120" t="str">
        <f t="shared" si="29"/>
        <v/>
      </c>
      <c r="AC91" s="119" t="str">
        <f t="shared" si="21"/>
        <v/>
      </c>
      <c r="AD91" s="177" t="str">
        <f t="shared" si="22"/>
        <v/>
      </c>
      <c r="AE91" s="178" t="str">
        <f t="shared" si="23"/>
        <v/>
      </c>
      <c r="AF91" s="178" t="str">
        <f t="shared" si="24"/>
        <v/>
      </c>
      <c r="AG91" s="120" t="str">
        <f t="shared" si="25"/>
        <v/>
      </c>
    </row>
    <row r="92" spans="1:34" ht="14.1" customHeight="1" x14ac:dyDescent="0.2">
      <c r="A92" s="199"/>
      <c r="B92" s="72"/>
      <c r="C92" s="102"/>
      <c r="D92" s="73"/>
      <c r="E92" s="101"/>
      <c r="F92" s="107"/>
      <c r="G92" s="73"/>
      <c r="H92" s="129"/>
      <c r="I92" s="155" t="str">
        <f t="shared" si="18"/>
        <v/>
      </c>
      <c r="J92" s="156" t="str">
        <f t="shared" si="19"/>
        <v/>
      </c>
      <c r="U92" s="29">
        <f t="shared" si="3"/>
        <v>0</v>
      </c>
      <c r="V92" s="45"/>
      <c r="W92" s="118">
        <v>63</v>
      </c>
      <c r="X92" s="271" t="str">
        <f t="shared" si="7"/>
        <v/>
      </c>
      <c r="Y92" s="177" t="str">
        <f t="shared" si="30"/>
        <v/>
      </c>
      <c r="Z92" s="178" t="str">
        <f t="shared" si="27"/>
        <v/>
      </c>
      <c r="AA92" s="178" t="str">
        <f t="shared" si="28"/>
        <v/>
      </c>
      <c r="AB92" s="120" t="str">
        <f t="shared" si="29"/>
        <v/>
      </c>
      <c r="AC92" s="119" t="str">
        <f t="shared" si="21"/>
        <v/>
      </c>
      <c r="AD92" s="177" t="str">
        <f t="shared" ref="AD92:AD105" si="31">IFERROR(MAX(AC92:AC111)+1-AC92,"")</f>
        <v/>
      </c>
      <c r="AE92" s="178" t="str">
        <f t="shared" si="23"/>
        <v/>
      </c>
      <c r="AF92" s="178" t="str">
        <f t="shared" si="24"/>
        <v/>
      </c>
      <c r="AG92" s="120" t="str">
        <f t="shared" si="25"/>
        <v/>
      </c>
      <c r="AH92" s="22"/>
    </row>
    <row r="93" spans="1:34" ht="14.1" customHeight="1" x14ac:dyDescent="0.2">
      <c r="A93" s="199"/>
      <c r="B93" s="72"/>
      <c r="C93" s="102"/>
      <c r="D93" s="73"/>
      <c r="E93" s="101"/>
      <c r="F93" s="107"/>
      <c r="G93" s="73"/>
      <c r="H93" s="129"/>
      <c r="I93" s="155" t="str">
        <f t="shared" si="18"/>
        <v/>
      </c>
      <c r="J93" s="156" t="str">
        <f t="shared" si="19"/>
        <v/>
      </c>
      <c r="U93" s="29">
        <f t="shared" si="3"/>
        <v>0</v>
      </c>
      <c r="V93" s="45"/>
      <c r="W93" s="118">
        <v>64</v>
      </c>
      <c r="X93" s="271" t="str">
        <f t="shared" si="7"/>
        <v/>
      </c>
      <c r="Y93" s="177" t="str">
        <f t="shared" si="30"/>
        <v/>
      </c>
      <c r="Z93" s="178" t="str">
        <f t="shared" si="27"/>
        <v/>
      </c>
      <c r="AA93" s="178" t="str">
        <f t="shared" si="28"/>
        <v/>
      </c>
      <c r="AB93" s="120" t="str">
        <f t="shared" si="29"/>
        <v/>
      </c>
      <c r="AC93" s="119" t="str">
        <f t="shared" si="21"/>
        <v/>
      </c>
      <c r="AD93" s="177" t="str">
        <f t="shared" si="31"/>
        <v/>
      </c>
      <c r="AE93" s="178" t="str">
        <f t="shared" si="23"/>
        <v/>
      </c>
      <c r="AF93" s="178" t="str">
        <f t="shared" si="24"/>
        <v/>
      </c>
      <c r="AG93" s="120" t="str">
        <f t="shared" si="25"/>
        <v/>
      </c>
    </row>
    <row r="94" spans="1:34" ht="14.1" customHeight="1" x14ac:dyDescent="0.2">
      <c r="A94" s="199"/>
      <c r="B94" s="72"/>
      <c r="C94" s="102"/>
      <c r="D94" s="73"/>
      <c r="E94" s="101"/>
      <c r="F94" s="107"/>
      <c r="G94" s="73"/>
      <c r="H94" s="129"/>
      <c r="I94" s="155" t="str">
        <f t="shared" si="18"/>
        <v/>
      </c>
      <c r="J94" s="156" t="str">
        <f t="shared" si="19"/>
        <v/>
      </c>
      <c r="U94" s="29">
        <f t="shared" ref="U94:U105" si="32">IF(D94="No",1,0)</f>
        <v>0</v>
      </c>
      <c r="V94" s="45"/>
      <c r="W94" s="118">
        <v>65</v>
      </c>
      <c r="X94" s="271" t="str">
        <f t="shared" si="7"/>
        <v/>
      </c>
      <c r="Y94" s="177" t="str">
        <f t="shared" si="30"/>
        <v/>
      </c>
      <c r="Z94" s="178" t="str">
        <f t="shared" si="27"/>
        <v/>
      </c>
      <c r="AA94" s="178" t="str">
        <f t="shared" si="28"/>
        <v/>
      </c>
      <c r="AB94" s="120" t="str">
        <f t="shared" si="29"/>
        <v/>
      </c>
      <c r="AC94" s="119" t="str">
        <f t="shared" si="21"/>
        <v/>
      </c>
      <c r="AD94" s="177" t="str">
        <f t="shared" si="31"/>
        <v/>
      </c>
      <c r="AE94" s="178" t="str">
        <f t="shared" si="23"/>
        <v/>
      </c>
      <c r="AF94" s="178" t="str">
        <f t="shared" si="24"/>
        <v/>
      </c>
      <c r="AG94" s="120" t="str">
        <f t="shared" si="25"/>
        <v/>
      </c>
      <c r="AH94" s="22"/>
    </row>
    <row r="95" spans="1:34" ht="14.1" customHeight="1" x14ac:dyDescent="0.2">
      <c r="A95" s="199"/>
      <c r="B95" s="72"/>
      <c r="C95" s="102"/>
      <c r="D95" s="73"/>
      <c r="E95" s="101"/>
      <c r="F95" s="107"/>
      <c r="G95" s="73"/>
      <c r="H95" s="129"/>
      <c r="I95" s="155" t="str">
        <f t="shared" si="18"/>
        <v/>
      </c>
      <c r="J95" s="156" t="str">
        <f t="shared" si="19"/>
        <v/>
      </c>
      <c r="U95" s="29">
        <f t="shared" si="32"/>
        <v>0</v>
      </c>
      <c r="V95" s="45"/>
      <c r="W95" s="118">
        <v>66</v>
      </c>
      <c r="X95" s="271" t="str">
        <f t="shared" ref="X95:X105" si="33">IF(AB95="","",X94+1)</f>
        <v/>
      </c>
      <c r="Y95" s="177" t="str">
        <f t="shared" si="30"/>
        <v/>
      </c>
      <c r="Z95" s="178" t="str">
        <f t="shared" si="27"/>
        <v/>
      </c>
      <c r="AA95" s="178" t="str">
        <f t="shared" si="28"/>
        <v/>
      </c>
      <c r="AB95" s="120" t="str">
        <f t="shared" si="29"/>
        <v/>
      </c>
      <c r="AC95" s="119" t="str">
        <f t="shared" si="21"/>
        <v/>
      </c>
      <c r="AD95" s="177" t="str">
        <f t="shared" si="31"/>
        <v/>
      </c>
      <c r="AE95" s="178" t="str">
        <f t="shared" si="23"/>
        <v/>
      </c>
      <c r="AF95" s="178" t="str">
        <f t="shared" si="24"/>
        <v/>
      </c>
      <c r="AG95" s="120" t="str">
        <f t="shared" si="25"/>
        <v/>
      </c>
    </row>
    <row r="96" spans="1:34" ht="14.1" customHeight="1" x14ac:dyDescent="0.2">
      <c r="A96" s="199"/>
      <c r="B96" s="72"/>
      <c r="C96" s="102"/>
      <c r="D96" s="73"/>
      <c r="E96" s="101"/>
      <c r="F96" s="107"/>
      <c r="G96" s="73"/>
      <c r="H96" s="129"/>
      <c r="I96" s="155" t="str">
        <f t="shared" si="1"/>
        <v/>
      </c>
      <c r="J96" s="156" t="str">
        <f t="shared" si="2"/>
        <v/>
      </c>
      <c r="U96" s="29">
        <f t="shared" si="32"/>
        <v>0</v>
      </c>
      <c r="V96" s="45"/>
      <c r="W96" s="118">
        <v>67</v>
      </c>
      <c r="X96" s="271" t="str">
        <f t="shared" si="33"/>
        <v/>
      </c>
      <c r="Y96" s="177" t="str">
        <f t="shared" si="30"/>
        <v/>
      </c>
      <c r="Z96" s="178" t="str">
        <f t="shared" si="27"/>
        <v/>
      </c>
      <c r="AA96" s="178" t="str">
        <f t="shared" si="28"/>
        <v/>
      </c>
      <c r="AB96" s="120" t="str">
        <f t="shared" si="29"/>
        <v/>
      </c>
      <c r="AC96" s="119" t="str">
        <f t="shared" si="21"/>
        <v/>
      </c>
      <c r="AD96" s="177" t="str">
        <f t="shared" si="31"/>
        <v/>
      </c>
      <c r="AE96" s="178" t="str">
        <f t="shared" si="23"/>
        <v/>
      </c>
      <c r="AF96" s="178" t="str">
        <f t="shared" si="24"/>
        <v/>
      </c>
      <c r="AG96" s="120" t="str">
        <f t="shared" si="25"/>
        <v/>
      </c>
      <c r="AH96" s="22"/>
    </row>
    <row r="97" spans="1:35" ht="14.1" customHeight="1" x14ac:dyDescent="0.2">
      <c r="A97" s="199"/>
      <c r="B97" s="72"/>
      <c r="C97" s="102"/>
      <c r="D97" s="73"/>
      <c r="E97" s="101"/>
      <c r="F97" s="107"/>
      <c r="G97" s="73"/>
      <c r="H97" s="129"/>
      <c r="I97" s="155" t="str">
        <f t="shared" si="1"/>
        <v/>
      </c>
      <c r="J97" s="156" t="str">
        <f t="shared" si="2"/>
        <v/>
      </c>
      <c r="U97" s="29">
        <f t="shared" si="32"/>
        <v>0</v>
      </c>
      <c r="V97" s="45"/>
      <c r="W97" s="118">
        <v>68</v>
      </c>
      <c r="X97" s="271" t="str">
        <f t="shared" si="33"/>
        <v/>
      </c>
      <c r="Y97" s="177" t="str">
        <f t="shared" si="30"/>
        <v/>
      </c>
      <c r="Z97" s="178" t="str">
        <f t="shared" si="27"/>
        <v/>
      </c>
      <c r="AA97" s="178" t="str">
        <f t="shared" si="28"/>
        <v/>
      </c>
      <c r="AB97" s="120" t="str">
        <f t="shared" si="29"/>
        <v/>
      </c>
      <c r="AC97" s="119" t="str">
        <f t="shared" si="21"/>
        <v/>
      </c>
      <c r="AD97" s="177" t="str">
        <f t="shared" si="31"/>
        <v/>
      </c>
      <c r="AE97" s="178" t="str">
        <f t="shared" si="23"/>
        <v/>
      </c>
      <c r="AF97" s="178" t="str">
        <f t="shared" si="24"/>
        <v/>
      </c>
      <c r="AG97" s="120" t="str">
        <f t="shared" si="25"/>
        <v/>
      </c>
    </row>
    <row r="98" spans="1:35" ht="14.1" customHeight="1" x14ac:dyDescent="0.2">
      <c r="A98" s="199"/>
      <c r="B98" s="72"/>
      <c r="C98" s="102"/>
      <c r="D98" s="73"/>
      <c r="E98" s="101"/>
      <c r="F98" s="107"/>
      <c r="G98" s="73"/>
      <c r="H98" s="129"/>
      <c r="I98" s="155" t="str">
        <f t="shared" si="1"/>
        <v/>
      </c>
      <c r="J98" s="156" t="str">
        <f t="shared" si="2"/>
        <v/>
      </c>
      <c r="U98" s="29">
        <f t="shared" si="32"/>
        <v>0</v>
      </c>
      <c r="V98" s="45"/>
      <c r="W98" s="118">
        <v>69</v>
      </c>
      <c r="X98" s="271" t="str">
        <f t="shared" si="33"/>
        <v/>
      </c>
      <c r="Y98" s="177" t="str">
        <f t="shared" si="30"/>
        <v/>
      </c>
      <c r="Z98" s="178" t="str">
        <f t="shared" si="27"/>
        <v/>
      </c>
      <c r="AA98" s="178" t="str">
        <f t="shared" si="28"/>
        <v/>
      </c>
      <c r="AB98" s="120" t="str">
        <f t="shared" si="29"/>
        <v/>
      </c>
      <c r="AC98" s="119" t="str">
        <f t="shared" si="21"/>
        <v/>
      </c>
      <c r="AD98" s="177" t="str">
        <f t="shared" si="31"/>
        <v/>
      </c>
      <c r="AE98" s="178" t="str">
        <f t="shared" si="23"/>
        <v/>
      </c>
      <c r="AF98" s="178" t="str">
        <f t="shared" si="24"/>
        <v/>
      </c>
      <c r="AG98" s="120" t="str">
        <f t="shared" si="25"/>
        <v/>
      </c>
      <c r="AH98" s="22"/>
    </row>
    <row r="99" spans="1:35" ht="14.1" customHeight="1" x14ac:dyDescent="0.2">
      <c r="A99" s="199"/>
      <c r="B99" s="72"/>
      <c r="C99" s="102"/>
      <c r="D99" s="73"/>
      <c r="E99" s="101"/>
      <c r="F99" s="107"/>
      <c r="G99" s="73"/>
      <c r="H99" s="129"/>
      <c r="I99" s="155" t="str">
        <f t="shared" si="1"/>
        <v/>
      </c>
      <c r="J99" s="156" t="str">
        <f t="shared" si="2"/>
        <v/>
      </c>
      <c r="U99" s="29">
        <f t="shared" si="32"/>
        <v>0</v>
      </c>
      <c r="V99" s="45"/>
      <c r="W99" s="118">
        <v>70</v>
      </c>
      <c r="X99" s="271" t="str">
        <f t="shared" si="33"/>
        <v/>
      </c>
      <c r="Y99" s="177" t="str">
        <f t="shared" si="30"/>
        <v/>
      </c>
      <c r="Z99" s="178" t="str">
        <f t="shared" si="27"/>
        <v/>
      </c>
      <c r="AA99" s="178" t="str">
        <f t="shared" si="28"/>
        <v/>
      </c>
      <c r="AB99" s="120" t="str">
        <f t="shared" si="29"/>
        <v/>
      </c>
      <c r="AC99" s="119" t="str">
        <f t="shared" si="21"/>
        <v/>
      </c>
      <c r="AD99" s="177" t="str">
        <f t="shared" si="31"/>
        <v/>
      </c>
      <c r="AE99" s="178" t="str">
        <f t="shared" si="23"/>
        <v/>
      </c>
      <c r="AF99" s="178" t="str">
        <f t="shared" si="24"/>
        <v/>
      </c>
      <c r="AG99" s="120" t="str">
        <f t="shared" si="25"/>
        <v/>
      </c>
    </row>
    <row r="100" spans="1:35" ht="14.1" customHeight="1" x14ac:dyDescent="0.2">
      <c r="A100" s="199"/>
      <c r="B100" s="72"/>
      <c r="C100" s="102"/>
      <c r="D100" s="73"/>
      <c r="E100" s="101"/>
      <c r="F100" s="107"/>
      <c r="G100" s="73"/>
      <c r="H100" s="129"/>
      <c r="I100" s="155" t="str">
        <f t="shared" si="1"/>
        <v/>
      </c>
      <c r="J100" s="156" t="str">
        <f t="shared" si="2"/>
        <v/>
      </c>
      <c r="U100" s="29">
        <f t="shared" si="32"/>
        <v>0</v>
      </c>
      <c r="V100" s="45"/>
      <c r="W100" s="118">
        <v>71</v>
      </c>
      <c r="X100" s="271" t="str">
        <f t="shared" si="33"/>
        <v/>
      </c>
      <c r="Y100" s="177" t="str">
        <f t="shared" si="30"/>
        <v/>
      </c>
      <c r="Z100" s="178" t="str">
        <f t="shared" si="27"/>
        <v/>
      </c>
      <c r="AA100" s="178" t="str">
        <f t="shared" si="28"/>
        <v/>
      </c>
      <c r="AB100" s="120" t="str">
        <f t="shared" si="29"/>
        <v/>
      </c>
      <c r="AC100" s="119" t="str">
        <f t="shared" si="21"/>
        <v/>
      </c>
      <c r="AD100" s="177" t="str">
        <f t="shared" si="31"/>
        <v/>
      </c>
      <c r="AE100" s="178" t="str">
        <f t="shared" si="23"/>
        <v/>
      </c>
      <c r="AF100" s="178" t="str">
        <f t="shared" si="24"/>
        <v/>
      </c>
      <c r="AG100" s="120" t="str">
        <f t="shared" si="25"/>
        <v/>
      </c>
      <c r="AH100" s="22"/>
    </row>
    <row r="101" spans="1:35" ht="14.1" customHeight="1" x14ac:dyDescent="0.2">
      <c r="A101" s="199"/>
      <c r="B101" s="72"/>
      <c r="C101" s="102"/>
      <c r="D101" s="73"/>
      <c r="E101" s="101"/>
      <c r="F101" s="107"/>
      <c r="G101" s="73"/>
      <c r="H101" s="129"/>
      <c r="I101" s="155" t="str">
        <f t="shared" si="1"/>
        <v/>
      </c>
      <c r="J101" s="156" t="str">
        <f t="shared" si="2"/>
        <v/>
      </c>
      <c r="U101" s="29">
        <f t="shared" si="32"/>
        <v>0</v>
      </c>
      <c r="V101" s="45"/>
      <c r="W101" s="118">
        <v>72</v>
      </c>
      <c r="X101" s="271" t="str">
        <f t="shared" si="33"/>
        <v/>
      </c>
      <c r="Y101" s="177" t="str">
        <f t="shared" si="30"/>
        <v/>
      </c>
      <c r="Z101" s="178" t="str">
        <f t="shared" si="27"/>
        <v/>
      </c>
      <c r="AA101" s="178" t="str">
        <f t="shared" si="28"/>
        <v/>
      </c>
      <c r="AB101" s="120" t="str">
        <f t="shared" si="29"/>
        <v/>
      </c>
      <c r="AC101" s="119" t="str">
        <f t="shared" si="21"/>
        <v/>
      </c>
      <c r="AD101" s="177" t="str">
        <f t="shared" si="31"/>
        <v/>
      </c>
      <c r="AE101" s="178" t="str">
        <f t="shared" si="23"/>
        <v/>
      </c>
      <c r="AF101" s="178" t="str">
        <f t="shared" si="24"/>
        <v/>
      </c>
      <c r="AG101" s="120" t="str">
        <f t="shared" si="25"/>
        <v/>
      </c>
    </row>
    <row r="102" spans="1:35" ht="14.1" customHeight="1" x14ac:dyDescent="0.2">
      <c r="A102" s="199"/>
      <c r="B102" s="72"/>
      <c r="C102" s="102"/>
      <c r="D102" s="73"/>
      <c r="E102" s="101"/>
      <c r="F102" s="107"/>
      <c r="G102" s="73"/>
      <c r="H102" s="129"/>
      <c r="I102" s="155" t="str">
        <f t="shared" si="1"/>
        <v/>
      </c>
      <c r="J102" s="156" t="str">
        <f t="shared" si="2"/>
        <v/>
      </c>
      <c r="U102" s="29">
        <f t="shared" si="32"/>
        <v>0</v>
      </c>
      <c r="V102" s="45"/>
      <c r="W102" s="118">
        <v>73</v>
      </c>
      <c r="X102" s="271" t="str">
        <f t="shared" si="33"/>
        <v/>
      </c>
      <c r="Y102" s="177" t="str">
        <f t="shared" si="30"/>
        <v/>
      </c>
      <c r="Z102" s="178" t="str">
        <f t="shared" si="27"/>
        <v/>
      </c>
      <c r="AA102" s="178" t="str">
        <f t="shared" si="28"/>
        <v/>
      </c>
      <c r="AB102" s="120" t="str">
        <f t="shared" si="29"/>
        <v/>
      </c>
      <c r="AC102" s="119" t="str">
        <f t="shared" si="21"/>
        <v/>
      </c>
      <c r="AD102" s="177" t="str">
        <f t="shared" si="31"/>
        <v/>
      </c>
      <c r="AE102" s="178" t="str">
        <f t="shared" si="23"/>
        <v/>
      </c>
      <c r="AF102" s="178" t="str">
        <f t="shared" si="24"/>
        <v/>
      </c>
      <c r="AG102" s="120" t="str">
        <f t="shared" si="25"/>
        <v/>
      </c>
      <c r="AH102" s="22"/>
    </row>
    <row r="103" spans="1:35" ht="14.1" customHeight="1" x14ac:dyDescent="0.2">
      <c r="A103" s="184"/>
      <c r="B103" s="72"/>
      <c r="C103" s="102"/>
      <c r="D103" s="73"/>
      <c r="E103" s="101"/>
      <c r="F103" s="107"/>
      <c r="G103" s="73"/>
      <c r="H103" s="129"/>
      <c r="I103" s="155" t="str">
        <f t="shared" si="1"/>
        <v/>
      </c>
      <c r="J103" s="156" t="str">
        <f t="shared" si="2"/>
        <v/>
      </c>
      <c r="U103" s="29">
        <f t="shared" si="32"/>
        <v>0</v>
      </c>
      <c r="V103" s="45"/>
      <c r="W103" s="118">
        <v>74</v>
      </c>
      <c r="X103" s="271" t="str">
        <f t="shared" si="33"/>
        <v/>
      </c>
      <c r="Y103" s="177" t="str">
        <f t="shared" si="30"/>
        <v/>
      </c>
      <c r="Z103" s="178" t="str">
        <f t="shared" si="27"/>
        <v/>
      </c>
      <c r="AA103" s="178" t="str">
        <f t="shared" si="28"/>
        <v/>
      </c>
      <c r="AB103" s="120" t="str">
        <f t="shared" si="29"/>
        <v/>
      </c>
      <c r="AC103" s="119" t="str">
        <f t="shared" si="21"/>
        <v/>
      </c>
      <c r="AD103" s="177" t="str">
        <f t="shared" si="31"/>
        <v/>
      </c>
      <c r="AE103" s="178" t="str">
        <f t="shared" si="23"/>
        <v/>
      </c>
      <c r="AF103" s="178" t="str">
        <f t="shared" si="24"/>
        <v/>
      </c>
      <c r="AG103" s="120" t="str">
        <f t="shared" si="25"/>
        <v/>
      </c>
    </row>
    <row r="104" spans="1:35" ht="14.1" customHeight="1" x14ac:dyDescent="0.2">
      <c r="A104" s="184"/>
      <c r="B104" s="72"/>
      <c r="C104" s="102"/>
      <c r="D104" s="73"/>
      <c r="E104" s="101"/>
      <c r="F104" s="107"/>
      <c r="G104" s="73"/>
      <c r="H104" s="129"/>
      <c r="I104" s="155" t="str">
        <f t="shared" si="1"/>
        <v/>
      </c>
      <c r="J104" s="156" t="str">
        <f t="shared" si="2"/>
        <v/>
      </c>
      <c r="U104" s="29">
        <f t="shared" si="32"/>
        <v>0</v>
      </c>
      <c r="V104" s="45"/>
      <c r="W104" s="118">
        <v>75</v>
      </c>
      <c r="X104" s="271" t="str">
        <f t="shared" si="33"/>
        <v/>
      </c>
      <c r="Y104" s="177" t="str">
        <f t="shared" si="30"/>
        <v/>
      </c>
      <c r="Z104" s="178" t="str">
        <f t="shared" si="27"/>
        <v/>
      </c>
      <c r="AA104" s="178" t="str">
        <f t="shared" si="28"/>
        <v/>
      </c>
      <c r="AB104" s="120" t="str">
        <f t="shared" si="29"/>
        <v/>
      </c>
      <c r="AC104" s="119" t="str">
        <f t="shared" si="21"/>
        <v/>
      </c>
      <c r="AD104" s="177" t="str">
        <f t="shared" si="31"/>
        <v/>
      </c>
      <c r="AE104" s="178" t="str">
        <f t="shared" si="23"/>
        <v/>
      </c>
      <c r="AF104" s="178" t="str">
        <f t="shared" si="24"/>
        <v/>
      </c>
      <c r="AG104" s="120" t="str">
        <f t="shared" si="25"/>
        <v/>
      </c>
      <c r="AH104" s="22"/>
    </row>
    <row r="105" spans="1:35" ht="14.45" customHeight="1" thickBot="1" x14ac:dyDescent="0.25">
      <c r="A105" s="201"/>
      <c r="B105" s="74"/>
      <c r="C105" s="103"/>
      <c r="D105" s="75"/>
      <c r="E105" s="108"/>
      <c r="F105" s="109"/>
      <c r="G105" s="75"/>
      <c r="H105" s="130"/>
      <c r="I105" s="157" t="str">
        <f t="shared" si="1"/>
        <v/>
      </c>
      <c r="J105" s="158" t="str">
        <f t="shared" si="2"/>
        <v/>
      </c>
      <c r="U105" s="29">
        <f t="shared" si="32"/>
        <v>0</v>
      </c>
      <c r="V105" s="46"/>
      <c r="W105" s="121">
        <v>76</v>
      </c>
      <c r="X105" s="271" t="str">
        <f t="shared" si="33"/>
        <v/>
      </c>
      <c r="Y105" s="179" t="str">
        <f t="shared" si="30"/>
        <v/>
      </c>
      <c r="Z105" s="180" t="str">
        <f t="shared" si="27"/>
        <v/>
      </c>
      <c r="AA105" s="180" t="str">
        <f t="shared" si="28"/>
        <v/>
      </c>
      <c r="AB105" s="181" t="str">
        <f t="shared" si="29"/>
        <v/>
      </c>
      <c r="AC105" s="122" t="str">
        <f t="shared" ref="AC105" si="34">IF(AG105="","",AC104+1)</f>
        <v/>
      </c>
      <c r="AD105" s="179" t="str">
        <f t="shared" si="31"/>
        <v/>
      </c>
      <c r="AE105" s="180" t="str">
        <f t="shared" ref="AE105" si="35">IFERROR(AD105/MAX($AD$30:$AD$50),"")</f>
        <v/>
      </c>
      <c r="AF105" s="180" t="str">
        <f t="shared" ref="AF105" si="36">IF(AE105&gt;=0.9,AE105,"")</f>
        <v/>
      </c>
      <c r="AG105" s="181" t="str">
        <f t="shared" ref="AG105" si="37">IFERROR(LARGE($J$30:$J$105,$W105),"")</f>
        <v/>
      </c>
    </row>
    <row r="106" spans="1:35" x14ac:dyDescent="0.2">
      <c r="A106" s="9"/>
      <c r="G106" s="22"/>
      <c r="AH106" s="22"/>
    </row>
    <row r="107" spans="1:35" x14ac:dyDescent="0.2">
      <c r="A107" s="229" t="s">
        <v>67</v>
      </c>
      <c r="B107" s="230"/>
      <c r="C107" s="230"/>
      <c r="D107" s="230"/>
      <c r="E107" s="230"/>
      <c r="F107" s="230"/>
      <c r="G107" s="230"/>
      <c r="H107" s="231"/>
    </row>
    <row r="108" spans="1:35" x14ac:dyDescent="0.2">
      <c r="A108" s="232" t="s">
        <v>72</v>
      </c>
      <c r="B108" s="233"/>
      <c r="C108" s="233"/>
      <c r="D108" s="233"/>
      <c r="E108" s="233"/>
      <c r="F108" s="233"/>
      <c r="G108" s="233"/>
      <c r="H108" s="234"/>
      <c r="AH108" s="22"/>
    </row>
    <row r="109" spans="1:35" x14ac:dyDescent="0.2">
      <c r="A109" s="235" t="s">
        <v>73</v>
      </c>
      <c r="B109" s="236"/>
      <c r="C109" s="236"/>
      <c r="D109" s="236"/>
      <c r="E109" s="236"/>
      <c r="F109" s="236"/>
      <c r="G109" s="236"/>
      <c r="H109" s="237"/>
    </row>
    <row r="110" spans="1:35" x14ac:dyDescent="0.2">
      <c r="A110" s="226" t="s">
        <v>69</v>
      </c>
      <c r="B110" s="227"/>
      <c r="C110" s="227"/>
      <c r="D110" s="227"/>
      <c r="E110" s="227"/>
      <c r="F110" s="227"/>
      <c r="G110" s="227"/>
      <c r="H110" s="228"/>
      <c r="AH110" s="22"/>
    </row>
    <row r="111" spans="1:35" x14ac:dyDescent="0.2">
      <c r="A111" s="9"/>
    </row>
    <row r="112" spans="1:35" ht="15" x14ac:dyDescent="0.25">
      <c r="A112" s="185" t="s">
        <v>74</v>
      </c>
      <c r="B112" s="208" t="s">
        <v>75</v>
      </c>
      <c r="C112" s="186"/>
      <c r="D112" s="186"/>
      <c r="E112" s="186"/>
      <c r="F112" s="186"/>
      <c r="G112" s="187"/>
      <c r="H112" s="187"/>
      <c r="I112"/>
      <c r="J112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/>
      <c r="W112"/>
      <c r="AH112" s="187"/>
      <c r="AI112" s="187"/>
    </row>
    <row r="113" spans="1:35" ht="15" x14ac:dyDescent="0.25">
      <c r="A113" s="189" t="s">
        <v>76</v>
      </c>
      <c r="B113" s="190"/>
      <c r="C113" s="190"/>
      <c r="D113" s="190"/>
      <c r="E113" s="191" t="s">
        <v>77</v>
      </c>
      <c r="F113" s="186"/>
      <c r="G113" s="189" t="s">
        <v>78</v>
      </c>
      <c r="H113" s="189"/>
      <c r="I113"/>
      <c r="J113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/>
      <c r="W113"/>
      <c r="AH113" s="187"/>
      <c r="AI113" s="187"/>
    </row>
    <row r="114" spans="1:35" ht="12.75" x14ac:dyDescent="0.2">
      <c r="A114" s="185"/>
      <c r="B114" s="186"/>
      <c r="C114" s="186"/>
      <c r="D114" s="186"/>
      <c r="E114" s="186"/>
      <c r="F114" s="186"/>
      <c r="G114" s="186"/>
      <c r="H114" s="187"/>
      <c r="I114"/>
      <c r="J114"/>
      <c r="K114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/>
      <c r="AH114" s="187"/>
      <c r="AI114" s="187"/>
    </row>
    <row r="115" spans="1:35" ht="15" x14ac:dyDescent="0.25">
      <c r="A115" s="192" t="s">
        <v>68</v>
      </c>
      <c r="B115" s="193"/>
      <c r="C115" s="193"/>
      <c r="D115" s="193"/>
      <c r="E115" s="193"/>
      <c r="F115" s="193"/>
      <c r="G115" s="193"/>
      <c r="H115" s="194"/>
      <c r="I115" s="195"/>
      <c r="J115" s="195"/>
      <c r="K115" s="195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4"/>
      <c r="AI115" s="194"/>
    </row>
    <row r="116" spans="1:35" ht="15" x14ac:dyDescent="0.25">
      <c r="A116" s="197" t="s">
        <v>79</v>
      </c>
      <c r="B116" s="193"/>
      <c r="C116" s="193"/>
      <c r="D116" s="193"/>
      <c r="E116" s="193"/>
      <c r="F116" s="193"/>
      <c r="G116" s="193"/>
      <c r="H116" s="194"/>
      <c r="I116" s="195"/>
      <c r="J116" s="195"/>
      <c r="K116" s="195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3"/>
      <c r="AI116" s="193"/>
    </row>
    <row r="117" spans="1:35" ht="15" x14ac:dyDescent="0.25">
      <c r="A117" s="197" t="s">
        <v>80</v>
      </c>
      <c r="B117" s="193"/>
      <c r="C117" s="193"/>
      <c r="D117" s="193"/>
      <c r="E117" s="193"/>
      <c r="F117" s="193"/>
      <c r="G117" s="193"/>
      <c r="H117" s="194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3"/>
      <c r="AI117" s="193"/>
    </row>
    <row r="118" spans="1:35" ht="15" x14ac:dyDescent="0.25">
      <c r="A118" s="197" t="s">
        <v>81</v>
      </c>
      <c r="B118" s="193"/>
      <c r="C118" s="193"/>
      <c r="D118" s="193"/>
      <c r="E118" s="193"/>
      <c r="F118" s="193"/>
      <c r="G118" s="193"/>
      <c r="H118" s="194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3"/>
      <c r="AI118" s="193"/>
    </row>
    <row r="119" spans="1:35" ht="15" x14ac:dyDescent="0.25">
      <c r="A119" s="197" t="s">
        <v>82</v>
      </c>
      <c r="B119" s="193"/>
      <c r="C119" s="193"/>
      <c r="D119" s="193"/>
      <c r="E119" s="193"/>
      <c r="F119" s="193"/>
      <c r="G119" s="193"/>
      <c r="H119" s="194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3"/>
      <c r="AI119" s="193"/>
    </row>
    <row r="120" spans="1:35" ht="15" x14ac:dyDescent="0.25">
      <c r="A120" s="197" t="s">
        <v>83</v>
      </c>
      <c r="B120" s="193"/>
      <c r="C120" s="193"/>
      <c r="D120" s="193"/>
      <c r="E120" s="193"/>
      <c r="F120" s="193"/>
      <c r="G120" s="193"/>
      <c r="H120" s="194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3"/>
      <c r="AI120" s="193"/>
    </row>
    <row r="121" spans="1:35" ht="15" x14ac:dyDescent="0.25">
      <c r="A121" s="197" t="s">
        <v>84</v>
      </c>
      <c r="B121" s="193"/>
      <c r="C121" s="193"/>
      <c r="D121" s="193"/>
      <c r="E121" s="193"/>
      <c r="F121" s="193"/>
      <c r="G121" s="193"/>
      <c r="H121" s="194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3"/>
      <c r="AI121" s="193"/>
    </row>
    <row r="122" spans="1:35" ht="15" x14ac:dyDescent="0.25">
      <c r="A122" s="197" t="s">
        <v>85</v>
      </c>
      <c r="B122" s="193"/>
      <c r="C122" s="193"/>
      <c r="D122" s="193"/>
      <c r="E122" s="193"/>
      <c r="F122" s="193"/>
      <c r="G122" s="193"/>
      <c r="H122" s="194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3"/>
      <c r="AI122" s="193"/>
    </row>
    <row r="123" spans="1:35" ht="15" x14ac:dyDescent="0.25">
      <c r="A123" s="197" t="s">
        <v>86</v>
      </c>
      <c r="B123" s="193"/>
      <c r="C123" s="193"/>
      <c r="D123" s="193"/>
      <c r="E123" s="193"/>
      <c r="F123" s="193"/>
      <c r="G123" s="193"/>
      <c r="H123" s="194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6"/>
      <c r="X123" s="196"/>
      <c r="Y123" s="196"/>
      <c r="Z123" s="196"/>
      <c r="AA123" s="196"/>
      <c r="AB123" s="196"/>
      <c r="AC123" s="196"/>
      <c r="AD123" s="196"/>
      <c r="AE123" s="196"/>
      <c r="AF123" s="196"/>
      <c r="AG123" s="196"/>
      <c r="AH123" s="193"/>
      <c r="AI123" s="193"/>
    </row>
    <row r="124" spans="1:35" ht="15" x14ac:dyDescent="0.25">
      <c r="A124" s="197" t="s">
        <v>87</v>
      </c>
      <c r="B124" s="193"/>
      <c r="C124" s="193"/>
      <c r="D124" s="193"/>
      <c r="E124" s="193"/>
      <c r="F124" s="193"/>
      <c r="G124" s="193"/>
      <c r="H124" s="194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6"/>
      <c r="X124" s="196"/>
      <c r="Y124" s="196"/>
      <c r="Z124" s="196"/>
      <c r="AA124" s="196"/>
      <c r="AB124" s="196"/>
      <c r="AC124" s="196"/>
      <c r="AD124" s="196"/>
      <c r="AE124" s="196"/>
      <c r="AF124" s="196"/>
      <c r="AG124" s="196"/>
      <c r="AH124" s="193"/>
      <c r="AI124" s="193"/>
    </row>
    <row r="125" spans="1:35" ht="15" x14ac:dyDescent="0.25">
      <c r="A125" s="197" t="s">
        <v>88</v>
      </c>
      <c r="B125" s="193"/>
      <c r="C125" s="193"/>
      <c r="D125" s="193"/>
      <c r="E125" s="193"/>
      <c r="F125" s="193"/>
      <c r="G125" s="193"/>
      <c r="H125" s="194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6"/>
      <c r="AG125" s="196"/>
      <c r="AH125" s="193"/>
      <c r="AI125" s="193"/>
    </row>
    <row r="126" spans="1:35" ht="15" x14ac:dyDescent="0.25">
      <c r="A126" s="197" t="s">
        <v>89</v>
      </c>
      <c r="B126" s="193"/>
      <c r="C126" s="193"/>
      <c r="D126" s="193"/>
      <c r="E126" s="193"/>
      <c r="F126" s="193"/>
      <c r="G126" s="193"/>
      <c r="H126" s="194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3"/>
      <c r="AI126" s="193"/>
    </row>
    <row r="127" spans="1:35" ht="15" x14ac:dyDescent="0.25">
      <c r="A127" s="197" t="s">
        <v>90</v>
      </c>
      <c r="B127" s="193"/>
      <c r="C127" s="193"/>
      <c r="D127" s="193"/>
      <c r="E127" s="193"/>
      <c r="F127" s="193"/>
      <c r="G127" s="193"/>
      <c r="H127" s="194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3"/>
      <c r="AI127" s="193"/>
    </row>
    <row r="128" spans="1:35" ht="15" x14ac:dyDescent="0.25">
      <c r="A128" s="197" t="s">
        <v>91</v>
      </c>
      <c r="B128" s="193"/>
      <c r="C128" s="193"/>
      <c r="D128" s="193"/>
      <c r="E128" s="193"/>
      <c r="F128" s="193"/>
      <c r="G128" s="193"/>
      <c r="H128" s="194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3"/>
      <c r="AI128" s="193"/>
    </row>
    <row r="129" spans="1:35" ht="15" x14ac:dyDescent="0.25">
      <c r="A129" s="197" t="s">
        <v>92</v>
      </c>
      <c r="B129" s="193"/>
      <c r="C129" s="193"/>
      <c r="D129" s="193"/>
      <c r="E129" s="193"/>
      <c r="F129" s="193"/>
      <c r="G129" s="193"/>
      <c r="H129" s="194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3"/>
      <c r="AI129" s="193"/>
    </row>
    <row r="130" spans="1:35" ht="15" x14ac:dyDescent="0.25">
      <c r="A130" s="197" t="s">
        <v>93</v>
      </c>
      <c r="B130" s="193"/>
      <c r="C130" s="193"/>
      <c r="D130" s="193"/>
      <c r="E130" s="193"/>
      <c r="F130" s="193"/>
      <c r="G130" s="193"/>
      <c r="H130" s="194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3"/>
      <c r="AI130" s="193"/>
    </row>
    <row r="131" spans="1:35" ht="15" x14ac:dyDescent="0.25">
      <c r="A131" s="197" t="s">
        <v>94</v>
      </c>
      <c r="B131" s="193"/>
      <c r="C131" s="193"/>
      <c r="D131" s="193"/>
      <c r="E131" s="193"/>
      <c r="F131" s="193"/>
      <c r="G131" s="193"/>
      <c r="H131" s="194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3"/>
      <c r="AI131" s="193"/>
    </row>
    <row r="132" spans="1:35" ht="15" x14ac:dyDescent="0.25">
      <c r="A132" s="197" t="s">
        <v>95</v>
      </c>
      <c r="B132" s="193"/>
      <c r="C132" s="193"/>
      <c r="D132" s="193"/>
      <c r="E132" s="193"/>
      <c r="F132" s="193"/>
      <c r="G132" s="193"/>
      <c r="H132" s="194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3"/>
      <c r="AI132" s="193"/>
    </row>
    <row r="133" spans="1:35" ht="15" x14ac:dyDescent="0.25">
      <c r="A133" s="197" t="s">
        <v>96</v>
      </c>
      <c r="B133" s="193"/>
      <c r="C133" s="193"/>
      <c r="D133" s="193"/>
      <c r="E133" s="193"/>
      <c r="F133" s="193"/>
      <c r="G133" s="193"/>
      <c r="H133" s="194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3"/>
      <c r="AI133" s="193"/>
    </row>
    <row r="134" spans="1:35" ht="15" x14ac:dyDescent="0.25">
      <c r="A134" s="197" t="s">
        <v>97</v>
      </c>
      <c r="B134" s="193"/>
      <c r="C134" s="193"/>
      <c r="D134" s="193"/>
      <c r="E134" s="193"/>
      <c r="F134" s="193"/>
      <c r="G134" s="193"/>
      <c r="H134" s="194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4"/>
      <c r="AI134" s="194"/>
    </row>
    <row r="135" spans="1:35" ht="15" x14ac:dyDescent="0.25">
      <c r="A135" s="197" t="s">
        <v>98</v>
      </c>
      <c r="B135" s="193"/>
      <c r="C135" s="193"/>
      <c r="D135" s="193"/>
      <c r="E135" s="193"/>
      <c r="F135" s="193"/>
      <c r="G135" s="193"/>
      <c r="H135" s="194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4"/>
      <c r="AI135" s="194"/>
    </row>
    <row r="136" spans="1:35" ht="15" x14ac:dyDescent="0.25">
      <c r="A136" s="197" t="s">
        <v>99</v>
      </c>
      <c r="B136" s="193"/>
      <c r="C136" s="193"/>
      <c r="D136" s="193"/>
      <c r="E136" s="193"/>
      <c r="F136" s="193"/>
      <c r="G136" s="193"/>
      <c r="H136" s="194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4"/>
      <c r="AI136" s="194"/>
    </row>
    <row r="137" spans="1:35" ht="15" x14ac:dyDescent="0.25">
      <c r="A137" s="197" t="s">
        <v>100</v>
      </c>
      <c r="B137" s="193"/>
      <c r="C137" s="193"/>
      <c r="D137" s="193"/>
      <c r="E137" s="193"/>
      <c r="F137" s="193"/>
      <c r="G137" s="193"/>
      <c r="H137" s="194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4"/>
      <c r="AI137" s="194"/>
    </row>
    <row r="138" spans="1:35" ht="15" x14ac:dyDescent="0.25">
      <c r="A138" s="197" t="s">
        <v>101</v>
      </c>
      <c r="B138" s="193"/>
      <c r="C138" s="193"/>
      <c r="D138" s="193"/>
      <c r="E138" s="193"/>
      <c r="F138" s="193"/>
      <c r="G138" s="193"/>
      <c r="H138" s="194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4"/>
      <c r="AI138" s="194"/>
    </row>
    <row r="139" spans="1:35" ht="15" x14ac:dyDescent="0.25">
      <c r="A139" s="197" t="s">
        <v>102</v>
      </c>
      <c r="B139" s="193"/>
      <c r="C139" s="193"/>
      <c r="D139" s="193"/>
      <c r="E139" s="193"/>
      <c r="F139" s="193"/>
      <c r="G139" s="193"/>
      <c r="H139" s="194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5"/>
      <c r="AE139" s="195"/>
      <c r="AF139" s="195"/>
      <c r="AG139" s="195"/>
      <c r="AH139" s="194"/>
      <c r="AI139" s="194"/>
    </row>
    <row r="140" spans="1:35" ht="15" x14ac:dyDescent="0.25">
      <c r="A140" s="197" t="s">
        <v>103</v>
      </c>
      <c r="B140" s="193"/>
      <c r="C140" s="193"/>
      <c r="D140" s="193"/>
      <c r="E140" s="193"/>
      <c r="F140" s="193"/>
      <c r="G140" s="193"/>
      <c r="H140" s="194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4"/>
      <c r="AI140" s="194"/>
    </row>
  </sheetData>
  <sheetProtection algorithmName="SHA-512" hashValue="mOujWcW8Qg6KgYkV2UaouDiCxlerzd+uHV+vnK8LzHtQ0Bs8fayoT2XRW8h7M7Q9zmqknuAgGgY34J8iCSOGDw==" saltValue="ckoDSsP6XTnlgZjQ+o4KIA==" spinCount="100000" sheet="1" selectLockedCells="1"/>
  <mergeCells count="23">
    <mergeCell ref="D22:F22"/>
    <mergeCell ref="A28:A29"/>
    <mergeCell ref="A1:H1"/>
    <mergeCell ref="A5:H5"/>
    <mergeCell ref="A4:H4"/>
    <mergeCell ref="A3:H3"/>
    <mergeCell ref="A2:H2"/>
    <mergeCell ref="F8:H8"/>
    <mergeCell ref="F10:H10"/>
    <mergeCell ref="F9:H9"/>
    <mergeCell ref="D12:H12"/>
    <mergeCell ref="B28:B29"/>
    <mergeCell ref="B10:C10"/>
    <mergeCell ref="A110:H110"/>
    <mergeCell ref="A107:H107"/>
    <mergeCell ref="A108:H108"/>
    <mergeCell ref="A109:H109"/>
    <mergeCell ref="T28:U28"/>
    <mergeCell ref="X28:AB28"/>
    <mergeCell ref="AC28:AG28"/>
    <mergeCell ref="G22:H24"/>
    <mergeCell ref="I27:J27"/>
    <mergeCell ref="K28:L28"/>
  </mergeCells>
  <conditionalFormatting sqref="A107:H109">
    <cfRule type="expression" dxfId="6" priority="41">
      <formula>$G$22="Tier 1 Lead Public Notice Required.     See Below."</formula>
    </cfRule>
  </conditionalFormatting>
  <conditionalFormatting sqref="A110:H110">
    <cfRule type="expression" dxfId="5" priority="43">
      <formula>$G$22="Tier 1 Lead Public Notice Required.     See Below."</formula>
    </cfRule>
    <cfRule type="expression" dxfId="4" priority="44">
      <formula>$G$22="Tier 1 Lead Public Notice Required.     See Below."</formula>
    </cfRule>
  </conditionalFormatting>
  <conditionalFormatting sqref="B22:B25">
    <cfRule type="containsText" dxfId="3" priority="40" operator="containsText" text="Yes">
      <formula>NOT(ISERROR(SEARCH("Yes",B22)))</formula>
    </cfRule>
  </conditionalFormatting>
  <conditionalFormatting sqref="D30:F105">
    <cfRule type="expression" dxfId="2" priority="6">
      <formula>$D30="No"</formula>
    </cfRule>
  </conditionalFormatting>
  <conditionalFormatting sqref="E18:K18">
    <cfRule type="cellIs" dxfId="1" priority="38" operator="greaterThan">
      <formula>0</formula>
    </cfRule>
  </conditionalFormatting>
  <conditionalFormatting sqref="G22:J25">
    <cfRule type="containsText" dxfId="0" priority="4" operator="containsText" text="Tier 1">
      <formula>NOT(ISERROR(SEARCH("Tier 1",G22)))</formula>
    </cfRule>
  </conditionalFormatting>
  <dataValidations disablePrompts="1" count="5">
    <dataValidation type="list" allowBlank="1" showInputMessage="1" showErrorMessage="1" sqref="B30:B105" xr:uid="{FF7A6F3A-718B-4D36-A861-46154C3C43E6}">
      <formula1>$N$30:$N$33</formula1>
    </dataValidation>
    <dataValidation type="list" allowBlank="1" showInputMessage="1" showErrorMessage="1" sqref="D30:D105" xr:uid="{F1415A9F-601B-463A-9359-C16819436F70}">
      <formula1>$T$30:$T$31</formula1>
    </dataValidation>
    <dataValidation type="list" allowBlank="1" showInputMessage="1" showErrorMessage="1" sqref="C30:C105" xr:uid="{52070F9A-49BD-425C-B32F-4E1E0CD8364E}">
      <formula1>$V$30:$V$32</formula1>
    </dataValidation>
    <dataValidation type="whole" allowBlank="1" showInputMessage="1" showErrorMessage="1" errorTitle="Need Proper Year Entry" error="The year must be a four (4) digit value.  Please follow the pattern &quot;20XX&quot;.  _x000a__x000a_There must only be numbers, and no spaces included." sqref="B14" xr:uid="{00000000-0002-0000-0000-000000000000}">
      <formula1>1000</formula1>
      <formula2>10000</formula2>
    </dataValidation>
    <dataValidation type="list" allowBlank="1" showInputMessage="1" showErrorMessage="1" sqref="B15" xr:uid="{ACD9D9A7-E3AE-41CB-AB47-5EF32BDDC2AE}">
      <formula1>$K$30:$K$33</formula1>
    </dataValidation>
  </dataValidations>
  <hyperlinks>
    <hyperlink ref="A110" r:id="rId1" display="https://www.epa.gov/region8-waterops/lcr-lead-action-level-exceedance-template" xr:uid="{AF248678-E3BB-4E1E-A18D-968397B6CFB2}"/>
    <hyperlink ref="E113" r:id="rId2" xr:uid="{78E10E6D-CFE5-4646-9F2E-79229E6D9EB4}"/>
    <hyperlink ref="B112" r:id="rId3" xr:uid="{3E8FD9F2-0DF0-4536-B2BB-4BE18656AD13}"/>
  </hyperlinks>
  <pageMargins left="0.25" right="0.25" top="1" bottom="1" header="0.5" footer="0.5"/>
  <pageSetup scale="85" fitToHeight="0" orientation="portrait" horizontalDpi="300" verticalDpi="300" r:id="rId4"/>
  <headerFooter alignWithMargins="0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 LastSyncTimeStamp="2016-08-25T00:16:07.24Z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42D8F15AD26428595C030749CB3B3" ma:contentTypeVersion="15" ma:contentTypeDescription="Create a new document." ma:contentTypeScope="" ma:versionID="ac8c6c9b6877595b67323c1302e8b6e1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c44e581b-2b1c-4e8e-8b6a-6ee5358573d8" xmlns:ns6="5a498c76-8b3f-4260-a564-2b3c7ef12414" targetNamespace="http://schemas.microsoft.com/office/2006/metadata/properties" ma:root="true" ma:fieldsID="bf410bf1f40b0e29099d700a6ec24e99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c44e581b-2b1c-4e8e-8b6a-6ee5358573d8"/>
    <xsd:import namespace="5a498c76-8b3f-4260-a564-2b3c7ef12414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e3f09c3df709400db2417a7161762d62" minOccurs="0"/>
                <xsd:element ref="ns6:MediaServiceMetadata" minOccurs="0"/>
                <xsd:element ref="ns6:MediaServiceFastMetadata" minOccurs="0"/>
                <xsd:element ref="ns6:MediaServiceObjectDetectorVersions" minOccurs="0"/>
                <xsd:element ref="ns6:MediaServiceSearchProperties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3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8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9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10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11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15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7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8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20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22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24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5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6" nillable="true" ma:displayName="Taxonomy Catch All Column1" ma:hidden="true" ma:list="{a31857b8-5eac-443d-832c-b2dd14d0a263}" ma:internalName="TaxCatchAllLabel" ma:readOnly="true" ma:showField="CatchAllDataLabel" ma:web="c44e581b-2b1c-4e8e-8b6a-6ee535857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7" nillable="true" ma:displayName="Taxonomy Catch All Column" ma:hidden="true" ma:list="{a31857b8-5eac-443d-832c-b2dd14d0a263}" ma:internalName="TaxCatchAll" ma:showField="CatchAllData" ma:web="c44e581b-2b1c-4e8e-8b6a-6ee535857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12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9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21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e581b-2b1c-4e8e-8b6a-6ee5358573d8" elementFormDefault="qualified">
    <xsd:import namespace="http://schemas.microsoft.com/office/2006/documentManagement/types"/>
    <xsd:import namespace="http://schemas.microsoft.com/office/infopath/2007/PartnerControls"/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498c76-8b3f-4260-a564-2b3c7ef124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2024-03-25T20:04:14+00:00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  <e3f09c3df709400db2417a7161762d62 xmlns="c44e581b-2b1c-4e8e-8b6a-6ee5358573d8">
      <Terms xmlns="http://schemas.microsoft.com/office/infopath/2007/PartnerControls"/>
    </e3f09c3df709400db2417a7161762d62>
  </documentManagement>
</p:properties>
</file>

<file path=customXml/itemProps1.xml><?xml version="1.0" encoding="utf-8"?>
<ds:datastoreItem xmlns:ds="http://schemas.openxmlformats.org/officeDocument/2006/customXml" ds:itemID="{7ED66E86-0179-47EB-A51A-C76F9ED52F8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9393EF1-F1D4-4875-926C-D4B83FBA1B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c44e581b-2b1c-4e8e-8b6a-6ee5358573d8"/>
    <ds:schemaRef ds:uri="5a498c76-8b3f-4260-a564-2b3c7ef12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EC21C8-DDF4-48E4-B6D2-BB91CB4F537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0C4047F-5565-4EA6-931C-AAA7143497E6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sharepoint.v3"/>
    <ds:schemaRef ds:uri="5a498c76-8b3f-4260-a564-2b3c7ef12414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sharepoint/v3/fields"/>
    <ds:schemaRef ds:uri="http://purl.org/dc/dcmitype/"/>
    <ds:schemaRef ds:uri="c44e581b-2b1c-4e8e-8b6a-6ee5358573d8"/>
    <ds:schemaRef ds:uri="4ffa91fb-a0ff-4ac5-b2db-65c790d184a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 YEAR</vt:lpstr>
    </vt:vector>
  </TitlesOfParts>
  <Manager/>
  <Company>BOPU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RKAILEY</dc:creator>
  <cp:keywords/>
  <dc:description/>
  <cp:lastModifiedBy>Bertelmann, Bolor</cp:lastModifiedBy>
  <cp:revision/>
  <dcterms:created xsi:type="dcterms:W3CDTF">2002-10-01T13:26:35Z</dcterms:created>
  <dcterms:modified xsi:type="dcterms:W3CDTF">2025-01-27T20:26:20Z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0x01010076B42D8F15AD26428595C030749CB3B3</vt:lpwstr>
  </property>
  <property fmtid="{D5CDD505-2E9C-101B-9397-08002B2CF9AE}" pid="3" name="TaxKeyword">
    <vt:lpwstr/>
  </property>
  <property fmtid="{D5CDD505-2E9C-101B-9397-08002B2CF9AE}" pid="4" name="Document Type">
    <vt:lpwstr/>
  </property>
  <property fmtid="{D5CDD505-2E9C-101B-9397-08002B2CF9AE}" pid="5" name="EPA Subject">
    <vt:lpwstr/>
  </property>
</Properties>
</file>