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epa.sharepoint.com/sites/R8DrinkingWaterTeam/SDWA Rules/DBP/DBP-forms/Templates/Unlocked Forms/"/>
    </mc:Choice>
  </mc:AlternateContent>
  <xr:revisionPtr revIDLastSave="0" documentId="8_{D9F8D6E0-BD58-49A8-99E6-C2818EED981C}" xr6:coauthVersionLast="47" xr6:coauthVersionMax="47" xr10:uidLastSave="{00000000-0000-0000-0000-000000000000}"/>
  <workbookProtection workbookAlgorithmName="SHA-512" workbookHashValue="mwnW0v+KOt8NHyEhFACaIN7Srr5j9I7p5LuWMTLiJ7RUHdv2zaHQU/buDTltTdp2MXamdIQX7OMCp0r58CBmbw==" workbookSaltValue="d18NK9EiooJHcUEf/MQQ2g==" workbookSpinCount="100000" lockStructure="1"/>
  <bookViews>
    <workbookView xWindow="28680" yWindow="-12180" windowWidth="29040" windowHeight="15720" xr2:uid="{00000000-000D-0000-FFFF-FFFF00000000}"/>
  </bookViews>
  <sheets>
    <sheet name="LRA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9" i="1" l="1"/>
  <c r="AH30" i="1"/>
  <c r="AH31" i="1"/>
  <c r="AH28" i="1"/>
  <c r="AH32" i="1" l="1"/>
  <c r="P36" i="1"/>
  <c r="O36" i="1"/>
  <c r="D21" i="1" l="1"/>
  <c r="H32" i="1"/>
  <c r="G32" i="1"/>
  <c r="M28" i="1"/>
  <c r="N28" i="1" s="1"/>
  <c r="O31" i="1"/>
  <c r="O30" i="1"/>
  <c r="O29" i="1"/>
  <c r="O28" i="1"/>
  <c r="J29" i="1"/>
  <c r="J30" i="1"/>
  <c r="J31" i="1"/>
  <c r="J28" i="1"/>
  <c r="R31" i="1" l="1"/>
  <c r="S31" i="1" s="1"/>
  <c r="R30" i="1"/>
  <c r="S30" i="1" s="1"/>
  <c r="R29" i="1"/>
  <c r="S29" i="1" s="1"/>
  <c r="R28" i="1"/>
  <c r="S28" i="1" s="1"/>
  <c r="M31" i="1"/>
  <c r="N31" i="1" s="1"/>
  <c r="M30" i="1"/>
  <c r="N30" i="1" s="1"/>
  <c r="M29" i="1"/>
  <c r="N29" i="1" s="1"/>
  <c r="P31" i="1"/>
  <c r="Q31" i="1" s="1"/>
  <c r="P30" i="1"/>
  <c r="Q30" i="1" s="1"/>
  <c r="P29" i="1"/>
  <c r="Q29" i="1" s="1"/>
  <c r="P28" i="1"/>
  <c r="Q28" i="1" s="1"/>
  <c r="K31" i="1"/>
  <c r="L31" i="1" s="1"/>
  <c r="K30" i="1"/>
  <c r="L30" i="1" s="1"/>
  <c r="K29" i="1"/>
  <c r="L29" i="1" s="1"/>
  <c r="K28" i="1"/>
  <c r="L28" i="1" s="1"/>
  <c r="D36" i="1"/>
  <c r="C36" i="1"/>
  <c r="V32" i="1"/>
  <c r="B28" i="1" l="1"/>
  <c r="AE28" i="1" l="1"/>
  <c r="B29" i="1"/>
  <c r="B30" i="1" l="1"/>
  <c r="AE29" i="1"/>
  <c r="C28" i="1"/>
  <c r="B31" i="1" l="1"/>
  <c r="AE31" i="1" s="1"/>
  <c r="AE30" i="1"/>
  <c r="Y26" i="1"/>
  <c r="A37" i="1"/>
  <c r="P38" i="1" l="1"/>
  <c r="O37" i="1"/>
  <c r="C37" i="1" s="1"/>
  <c r="P37" i="1"/>
  <c r="O38" i="1"/>
  <c r="D37" i="1" s="1"/>
  <c r="N38" i="1"/>
  <c r="N37" i="1"/>
  <c r="AF28" i="1"/>
  <c r="AF31" i="1" s="1"/>
  <c r="C30" i="1"/>
  <c r="C29" i="1"/>
  <c r="Z28" i="1"/>
  <c r="AA28" i="1" s="1"/>
  <c r="AB28" i="1" s="1"/>
  <c r="E37" i="1" l="1"/>
  <c r="B21" i="1"/>
  <c r="C31" i="1"/>
  <c r="F37" i="1" l="1"/>
  <c r="G34" i="1" s="1"/>
  <c r="Z29" i="1"/>
  <c r="AA29" i="1" s="1"/>
  <c r="AB29" i="1" s="1"/>
  <c r="G37" i="1" l="1"/>
  <c r="I37" i="1"/>
  <c r="Z30" i="1"/>
  <c r="AA30" i="1" s="1"/>
  <c r="AB30" i="1" s="1"/>
  <c r="Z31" i="1" l="1"/>
  <c r="AA31" i="1" s="1"/>
  <c r="AB31" i="1" s="1"/>
</calcChain>
</file>

<file path=xl/sharedStrings.xml><?xml version="1.0" encoding="utf-8"?>
<sst xmlns="http://schemas.openxmlformats.org/spreadsheetml/2006/main" count="170" uniqueCount="133">
  <si>
    <t>US Environmental Protection Agency Region 8</t>
  </si>
  <si>
    <t>Drinking Water Section</t>
  </si>
  <si>
    <t>1595 Wynkoop Street</t>
  </si>
  <si>
    <t>Denver, CO  80202-1129</t>
  </si>
  <si>
    <t>https://www.epa.gov/region8-waterops</t>
  </si>
  <si>
    <t xml:space="preserve">Quarterly Stage 2 Disinfection Byproducts Rule (DBPR) Reporting Form for </t>
  </si>
  <si>
    <t>PWSID No:</t>
  </si>
  <si>
    <t xml:space="preserve">SYSTEM NAME: </t>
  </si>
  <si>
    <t xml:space="preserve">DATE: </t>
  </si>
  <si>
    <t>PREPARED BY:</t>
  </si>
  <si>
    <t>POPULATION SERVED:</t>
  </si>
  <si>
    <t>TITLE:</t>
  </si>
  <si>
    <t>WATER SOURCE TYPE:</t>
  </si>
  <si>
    <t>Groundwater</t>
  </si>
  <si>
    <t>Surface Water</t>
  </si>
  <si>
    <t>Both</t>
  </si>
  <si>
    <t>Sample Point:</t>
  </si>
  <si>
    <t>**Note:  One form per sample location.</t>
  </si>
  <si>
    <t>Sample Point Description:</t>
  </si>
  <si>
    <t>Peak Month</t>
  </si>
  <si>
    <t>Samples Required to be collected:</t>
  </si>
  <si>
    <t>TTHMs</t>
  </si>
  <si>
    <t>HAA5s</t>
  </si>
  <si>
    <t>Units of Measurement</t>
  </si>
  <si>
    <t>Current Year:</t>
  </si>
  <si>
    <t>Check One (Use X):</t>
  </si>
  <si>
    <t xml:space="preserve">1st Quarter  </t>
  </si>
  <si>
    <t xml:space="preserve">2nd Quarter  </t>
  </si>
  <si>
    <t>3rd Quarter</t>
  </si>
  <si>
    <r>
      <t>4</t>
    </r>
    <r>
      <rPr>
        <b/>
        <vertAlign val="superscript"/>
        <sz val="9"/>
        <rFont val="Times New Roman"/>
        <family val="1"/>
      </rPr>
      <t>th</t>
    </r>
    <r>
      <rPr>
        <b/>
        <sz val="9"/>
        <rFont val="Times New Roman"/>
        <family val="1"/>
      </rPr>
      <t xml:space="preserve"> Quarter</t>
    </r>
  </si>
  <si>
    <t>Report Due:</t>
  </si>
  <si>
    <t>Locational Running Annual Average (LRAA)</t>
  </si>
  <si>
    <t>Reporting Quarters</t>
  </si>
  <si>
    <t>Column A</t>
  </si>
  <si>
    <t>Column B</t>
  </si>
  <si>
    <t>Column C</t>
  </si>
  <si>
    <t>Column D</t>
  </si>
  <si>
    <t>Column E</t>
  </si>
  <si>
    <t>Operation Calculation Levels</t>
  </si>
  <si>
    <t>Drop Down List</t>
  </si>
  <si>
    <t>OEL Report Calcs</t>
  </si>
  <si>
    <t>Report Date</t>
  </si>
  <si>
    <t>First Year of Monitoring</t>
  </si>
  <si>
    <t>Date Collected</t>
  </si>
  <si>
    <t>Data Results</t>
  </si>
  <si>
    <t>TTHM</t>
  </si>
  <si>
    <t>HAA5</t>
  </si>
  <si>
    <t>Peak Months</t>
  </si>
  <si>
    <t>Check for Quarter</t>
  </si>
  <si>
    <t>Units</t>
  </si>
  <si>
    <t>Samples Required</t>
  </si>
  <si>
    <t>Note for OEL Report</t>
  </si>
  <si>
    <t>Report Due Date</t>
  </si>
  <si>
    <t>Begin Date</t>
  </si>
  <si>
    <t>End Date</t>
  </si>
  <si>
    <t>Month</t>
  </si>
  <si>
    <t>Year</t>
  </si>
  <si>
    <t>Samples Collected?</t>
  </si>
  <si>
    <t>Period</t>
  </si>
  <si>
    <t>mg/L or ppm</t>
  </si>
  <si>
    <t>Exeedance</t>
  </si>
  <si>
    <t>ug/L or ppb</t>
  </si>
  <si>
    <t>X</t>
  </si>
  <si>
    <t>mg/L</t>
  </si>
  <si>
    <t>Yes</t>
  </si>
  <si>
    <t xml:space="preserve">You must fillout an                              OPERATIONAL EVALUATION REPORT </t>
  </si>
  <si>
    <t>ppm</t>
  </si>
  <si>
    <t>Missed it</t>
  </si>
  <si>
    <t>1st Quarter</t>
  </si>
  <si>
    <t>ug/L</t>
  </si>
  <si>
    <t>Lab Error</t>
  </si>
  <si>
    <t>January</t>
  </si>
  <si>
    <t>February</t>
  </si>
  <si>
    <t>QTR 1</t>
  </si>
  <si>
    <t>2nd Quarter</t>
  </si>
  <si>
    <t>ppb</t>
  </si>
  <si>
    <t>Not Required</t>
  </si>
  <si>
    <t>March</t>
  </si>
  <si>
    <t>QTR 2</t>
  </si>
  <si>
    <t>April</t>
  </si>
  <si>
    <t>QTR 3</t>
  </si>
  <si>
    <t>4th Quarter</t>
  </si>
  <si>
    <t>Unit Lookup</t>
  </si>
  <si>
    <t>May</t>
  </si>
  <si>
    <t>QTR 4</t>
  </si>
  <si>
    <t>Locational Running Annual Average =</t>
  </si>
  <si>
    <t>June</t>
  </si>
  <si>
    <t>Operational Evaluation Level (OEL)</t>
  </si>
  <si>
    <t>OEL Calc Lookup</t>
  </si>
  <si>
    <t>July</t>
  </si>
  <si>
    <t>Current Quarter</t>
  </si>
  <si>
    <t>OEL Calculation</t>
  </si>
  <si>
    <t xml:space="preserve">OEL Exceedance? </t>
  </si>
  <si>
    <t>OEL Value</t>
  </si>
  <si>
    <t>Exceedance</t>
  </si>
  <si>
    <t>August</t>
  </si>
  <si>
    <t>Column</t>
  </si>
  <si>
    <t>September</t>
  </si>
  <si>
    <t>Quarter</t>
  </si>
  <si>
    <t>October</t>
  </si>
  <si>
    <t>November</t>
  </si>
  <si>
    <t>For the Operational Evaluation Report (OER) form, go to www.epa.gov/region8-waterops.  Then go to reporting forms.</t>
  </si>
  <si>
    <t xml:space="preserve">Or click here: </t>
  </si>
  <si>
    <t>OER Templates</t>
  </si>
  <si>
    <t>December</t>
  </si>
  <si>
    <t>INSTRUCTIONS FOR COMPLETING</t>
  </si>
  <si>
    <t>Locational running annual average for Total Trihalomethane (TTHM) And Haloacetic Acids (HAA5s)</t>
  </si>
  <si>
    <r>
      <t>1. PWSID #</t>
    </r>
    <r>
      <rPr>
        <sz val="9"/>
        <rFont val="Times New Roman"/>
        <family val="1"/>
      </rPr>
      <t>:   Enter the PWSID assigned to your public water system.</t>
    </r>
  </si>
  <si>
    <r>
      <t>2. System Name</t>
    </r>
    <r>
      <rPr>
        <sz val="9"/>
        <rFont val="Times New Roman"/>
        <family val="1"/>
      </rPr>
      <t>:  Enter the System Name.</t>
    </r>
  </si>
  <si>
    <r>
      <t>3. Date</t>
    </r>
    <r>
      <rPr>
        <sz val="9"/>
        <rFont val="Times New Roman"/>
        <family val="1"/>
      </rPr>
      <t>:  Enter the date that the final report is prepared.</t>
    </r>
  </si>
  <si>
    <r>
      <t>4. Prepared by</t>
    </r>
    <r>
      <rPr>
        <sz val="9"/>
        <rFont val="Times New Roman"/>
        <family val="1"/>
      </rPr>
      <t>:  Enter the name of the person completing the form.</t>
    </r>
  </si>
  <si>
    <r>
      <t>5. Title:</t>
    </r>
    <r>
      <rPr>
        <sz val="9"/>
        <rFont val="Times New Roman"/>
        <family val="1"/>
      </rPr>
      <t xml:space="preserve"> Enter title/position of individual preparing the form.</t>
    </r>
  </si>
  <si>
    <r>
      <t>6. Population Served:</t>
    </r>
    <r>
      <rPr>
        <sz val="9"/>
        <rFont val="Times New Roman"/>
        <family val="1"/>
      </rPr>
      <t xml:space="preserve">  Enter the number of people directly served within the limits of the distribution system represented in the DBP monitoring plan.</t>
    </r>
  </si>
  <si>
    <r>
      <t>7. Water Source Type:</t>
    </r>
    <r>
      <rPr>
        <sz val="9"/>
        <rFont val="Times New Roman"/>
        <family val="1"/>
      </rPr>
      <t xml:space="preserve"> Check the box that describes the type(s) of your water source(s).</t>
    </r>
  </si>
  <si>
    <r>
      <t>8. Sample Point:</t>
    </r>
    <r>
      <rPr>
        <sz val="9"/>
        <rFont val="Times New Roman"/>
        <family val="1"/>
      </rPr>
      <t xml:space="preserve">  Enter the Sample site ID code as provided in your monitoring and reporting requirements from EPA. Please note a separate form is required for each monitoring location.</t>
    </r>
  </si>
  <si>
    <r>
      <t>9. Sample Point Description:</t>
    </r>
    <r>
      <rPr>
        <sz val="9"/>
        <rFont val="Times New Roman"/>
        <family val="1"/>
      </rPr>
      <t xml:space="preserve">  Provide an address or description of the sampling location.  </t>
    </r>
  </si>
  <si>
    <r>
      <t>10. Peak Month:</t>
    </r>
    <r>
      <rPr>
        <sz val="9"/>
        <rFont val="Times New Roman"/>
        <family val="1"/>
      </rPr>
      <t xml:space="preserve">  Select the peak month approved by EPA from the drop down list.</t>
    </r>
  </si>
  <si>
    <r>
      <rPr>
        <u/>
        <sz val="9"/>
        <rFont val="Times New Roman"/>
        <family val="1"/>
      </rPr>
      <t>11. Samples Required to be collected</t>
    </r>
    <r>
      <rPr>
        <sz val="9"/>
        <rFont val="Times New Roman"/>
        <family val="1"/>
      </rPr>
      <t>:  Indicate the required samples to be collected at this location.</t>
    </r>
  </si>
  <si>
    <t>Enter an X to the left of the label for TTHMs, if you are required to collect TTHMs at this location.  You can use the drop down list as well.</t>
  </si>
  <si>
    <t>Enter an X to the left of the label for HAA5s, if you are required to collect HAA5s at this location. You can use the drop down list as well.</t>
  </si>
  <si>
    <r>
      <t>12. Units of Measurement:</t>
    </r>
    <r>
      <rPr>
        <sz val="9"/>
        <rFont val="Times New Roman"/>
        <family val="1"/>
      </rPr>
      <t xml:space="preserve">  Select the units of measurement that you would prefer to work with.  This is critical for the rest of the calculations.</t>
    </r>
  </si>
  <si>
    <r>
      <t>13. Current year:</t>
    </r>
    <r>
      <rPr>
        <sz val="9"/>
        <rFont val="Times New Roman"/>
        <family val="1"/>
      </rPr>
      <t xml:space="preserve">  Enter the four digits of the  current year (i.e. 2019).</t>
    </r>
  </si>
  <si>
    <r>
      <t>14. Check One:</t>
    </r>
    <r>
      <rPr>
        <sz val="9"/>
        <rFont val="Times New Roman"/>
        <family val="1"/>
      </rPr>
      <t xml:space="preserve"> Enter an X to the left of the current quarter, using the drop down list.  The check must be on the left side of the quarter.</t>
    </r>
  </si>
  <si>
    <r>
      <t>15. Report Due:</t>
    </r>
    <r>
      <rPr>
        <sz val="9"/>
        <rFont val="Times New Roman"/>
        <family val="1"/>
      </rPr>
      <t xml:space="preserve"> Once the peak month, current year, and quarter are indicated, the report due date will be indicated.</t>
    </r>
  </si>
  <si>
    <r>
      <t>16. Column A:</t>
    </r>
    <r>
      <rPr>
        <sz val="9"/>
        <rFont val="Times New Roman"/>
        <family val="1"/>
      </rPr>
      <t xml:space="preserve">  This column will automatically display the appropriate months, once the peak month is selected.</t>
    </r>
  </si>
  <si>
    <r>
      <t>17. Column B:</t>
    </r>
    <r>
      <rPr>
        <sz val="9"/>
        <rFont val="Times New Roman"/>
        <family val="1"/>
      </rPr>
      <t xml:space="preserve"> This will automatically display the appropriate years depending on the current year and the submittal quarter.</t>
    </r>
  </si>
  <si>
    <r>
      <t>18. Column C:</t>
    </r>
    <r>
      <rPr>
        <sz val="9"/>
        <rFont val="Times New Roman"/>
        <family val="1"/>
      </rPr>
      <t xml:space="preserve">  Select "Yes" if samples were collected in month and year indicated in Columns A and B.  Otherwise, select "No."</t>
    </r>
  </si>
  <si>
    <r>
      <t>19. Column D:</t>
    </r>
    <r>
      <rPr>
        <sz val="9"/>
        <rFont val="Times New Roman"/>
        <family val="1"/>
      </rPr>
      <t xml:space="preserve"> Enter the Date of the sample collection.  It will only accept dates during the required month.</t>
    </r>
  </si>
  <si>
    <r>
      <t>20. Column E:</t>
    </r>
    <r>
      <rPr>
        <sz val="9"/>
        <rFont val="Times New Roman"/>
        <family val="1"/>
      </rPr>
      <t xml:space="preserve"> Enter TTHM and HAA5 results for each month that samples were collected.  If no samples collected, please leave the month blank.</t>
    </r>
  </si>
  <si>
    <t>If multiple samples were taken in the same month, please enter the average of all samples taken during the month.</t>
  </si>
  <si>
    <r>
      <t>21. Operational Evaluation Level:</t>
    </r>
    <r>
      <rPr>
        <sz val="9"/>
        <rFont val="Times New Roman"/>
        <family val="1"/>
      </rPr>
      <t xml:space="preserve"> User cannot enter data in this section.  The OEL will be calculated automatically.</t>
    </r>
  </si>
  <si>
    <t>QUESTIONS?  Contact DBP RULE MANAGER:  Bailey Smith  -  smith.bailey@epa.gov  -  (303) 312-6940</t>
  </si>
  <si>
    <r>
      <t xml:space="preserve">Total Trihalomethanes (TTHMs) and Haloacetic Acids (HAA5s) - </t>
    </r>
    <r>
      <rPr>
        <b/>
        <i/>
        <u/>
        <sz val="12"/>
        <rFont val="Times New Roman"/>
        <family val="1"/>
      </rPr>
      <t>Automated Calculations</t>
    </r>
    <r>
      <rPr>
        <b/>
        <u/>
        <sz val="12"/>
        <rFont val="Times New Roman"/>
        <family val="1"/>
      </rPr>
      <t xml:space="preserve"> (Version 2.5)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</si>
</sst>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mm;@"/>
    <numFmt numFmtId="166" formatCode="[$-409]mmmm\ d\,\ yyyy;@"/>
    <numFmt numFmtId="167" formatCode="0.000"/>
  </numFmts>
  <fonts count="2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vertAlign val="superscript"/>
      <sz val="9"/>
      <name val="Times New Roman"/>
      <family val="1"/>
    </font>
    <font>
      <u/>
      <sz val="9"/>
      <name val="Times New Roman"/>
      <family val="1"/>
    </font>
    <font>
      <b/>
      <sz val="9"/>
      <color indexed="12"/>
      <name val="Times New Roman"/>
      <family val="1"/>
    </font>
    <font>
      <b/>
      <i/>
      <sz val="9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4" tint="-0.499984740745262"/>
      <name val="Times New Roman"/>
      <family val="1"/>
    </font>
    <font>
      <b/>
      <sz val="9"/>
      <color theme="4" tint="-0.499984740745262"/>
      <name val="Times New Roman"/>
      <family val="1"/>
    </font>
    <font>
      <b/>
      <sz val="11"/>
      <color theme="4" tint="-0.499984740745262"/>
      <name val="Calibri"/>
      <family val="2"/>
      <scheme val="minor"/>
    </font>
    <font>
      <sz val="9"/>
      <color theme="4" tint="-0.499984740745262"/>
      <name val="Times New Roman"/>
      <family val="1"/>
    </font>
    <font>
      <b/>
      <i/>
      <u/>
      <sz val="12"/>
      <name val="Times New Roman"/>
      <family val="1"/>
    </font>
    <font>
      <sz val="8"/>
      <name val="Calibri"/>
      <family val="2"/>
      <scheme val="minor"/>
    </font>
    <font>
      <b/>
      <u/>
      <sz val="10"/>
      <color rgb="FF0000FF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7">
    <xf numFmtId="0" fontId="0" fillId="0" borderId="0" xfId="0"/>
    <xf numFmtId="0" fontId="3" fillId="5" borderId="11" xfId="0" applyFont="1" applyFill="1" applyBorder="1" applyAlignment="1" applyProtection="1">
      <alignment horizontal="center" wrapText="1"/>
    </xf>
    <xf numFmtId="0" fontId="4" fillId="4" borderId="15" xfId="0" applyFont="1" applyFill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vertical="top" wrapText="1"/>
    </xf>
    <xf numFmtId="0" fontId="4" fillId="4" borderId="6" xfId="0" applyFont="1" applyFill="1" applyBorder="1" applyProtection="1"/>
    <xf numFmtId="0" fontId="13" fillId="4" borderId="12" xfId="0" applyFont="1" applyFill="1" applyBorder="1" applyAlignment="1" applyProtection="1">
      <alignment horizontal="right"/>
    </xf>
    <xf numFmtId="0" fontId="12" fillId="0" borderId="0" xfId="0" applyFont="1" applyProtection="1"/>
    <xf numFmtId="0" fontId="1" fillId="4" borderId="0" xfId="0" applyFont="1" applyFill="1" applyAlignment="1" applyProtection="1">
      <alignment readingOrder="1"/>
    </xf>
    <xf numFmtId="0" fontId="1" fillId="0" borderId="0" xfId="0" applyFont="1" applyProtection="1"/>
    <xf numFmtId="0" fontId="1" fillId="4" borderId="15" xfId="0" applyFont="1" applyFill="1" applyBorder="1" applyProtection="1"/>
    <xf numFmtId="0" fontId="1" fillId="4" borderId="0" xfId="0" applyFont="1" applyFill="1" applyBorder="1" applyProtection="1"/>
    <xf numFmtId="164" fontId="1" fillId="4" borderId="0" xfId="0" applyNumberFormat="1" applyFont="1" applyFill="1" applyBorder="1" applyProtection="1"/>
    <xf numFmtId="0" fontId="4" fillId="4" borderId="0" xfId="0" applyFont="1" applyFill="1" applyBorder="1" applyAlignment="1" applyProtection="1">
      <alignment horizontal="center"/>
    </xf>
    <xf numFmtId="2" fontId="1" fillId="4" borderId="0" xfId="0" applyNumberFormat="1" applyFont="1" applyFill="1" applyBorder="1" applyProtection="1"/>
    <xf numFmtId="2" fontId="1" fillId="4" borderId="6" xfId="0" applyNumberFormat="1" applyFont="1" applyFill="1" applyBorder="1" applyProtection="1"/>
    <xf numFmtId="0" fontId="1" fillId="0" borderId="13" xfId="0" applyFont="1" applyBorder="1" applyProtection="1"/>
    <xf numFmtId="164" fontId="5" fillId="4" borderId="0" xfId="0" applyNumberFormat="1" applyFont="1" applyFill="1" applyBorder="1" applyAlignment="1" applyProtection="1">
      <alignment horizontal="left"/>
    </xf>
    <xf numFmtId="0" fontId="1" fillId="4" borderId="6" xfId="0" applyFont="1" applyFill="1" applyBorder="1" applyProtection="1"/>
    <xf numFmtId="49" fontId="5" fillId="4" borderId="0" xfId="0" applyNumberFormat="1" applyFont="1" applyFill="1" applyBorder="1" applyProtection="1"/>
    <xf numFmtId="0" fontId="4" fillId="4" borderId="0" xfId="0" applyFont="1" applyFill="1" applyBorder="1" applyProtection="1"/>
    <xf numFmtId="0" fontId="1" fillId="4" borderId="2" xfId="0" applyFont="1" applyFill="1" applyBorder="1" applyProtection="1"/>
    <xf numFmtId="0" fontId="3" fillId="4" borderId="4" xfId="0" applyFont="1" applyFill="1" applyBorder="1" applyAlignment="1" applyProtection="1">
      <alignment horizontal="left" indent="4"/>
    </xf>
    <xf numFmtId="0" fontId="1" fillId="4" borderId="4" xfId="0" applyFont="1" applyFill="1" applyBorder="1" applyProtection="1"/>
    <xf numFmtId="164" fontId="1" fillId="4" borderId="4" xfId="0" applyNumberFormat="1" applyFont="1" applyFill="1" applyBorder="1" applyProtection="1"/>
    <xf numFmtId="2" fontId="1" fillId="4" borderId="4" xfId="0" applyNumberFormat="1" applyFont="1" applyFill="1" applyBorder="1" applyProtection="1"/>
    <xf numFmtId="2" fontId="1" fillId="4" borderId="3" xfId="0" applyNumberFormat="1" applyFont="1" applyFill="1" applyBorder="1" applyProtection="1"/>
    <xf numFmtId="0" fontId="1" fillId="0" borderId="0" xfId="0" applyFont="1" applyAlignment="1" applyProtection="1"/>
    <xf numFmtId="0" fontId="3" fillId="8" borderId="11" xfId="0" applyFont="1" applyFill="1" applyBorder="1" applyAlignment="1" applyProtection="1">
      <alignment horizontal="center" wrapText="1"/>
    </xf>
    <xf numFmtId="0" fontId="3" fillId="5" borderId="22" xfId="0" applyFont="1" applyFill="1" applyBorder="1" applyAlignment="1" applyProtection="1">
      <alignment horizontal="center" wrapText="1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Border="1" applyProtection="1"/>
    <xf numFmtId="0" fontId="14" fillId="0" borderId="0" xfId="0" applyFont="1" applyFill="1" applyAlignment="1" applyProtection="1">
      <alignment horizontal="center" readingOrder="1"/>
    </xf>
    <xf numFmtId="0" fontId="12" fillId="0" borderId="0" xfId="0" applyFont="1" applyFill="1" applyAlignment="1" applyProtection="1">
      <alignment horizontal="center" readingOrder="1"/>
    </xf>
    <xf numFmtId="0" fontId="15" fillId="0" borderId="0" xfId="0" applyFont="1" applyFill="1" applyAlignment="1" applyProtection="1">
      <alignment horizontal="center" readingOrder="1"/>
    </xf>
    <xf numFmtId="0" fontId="1" fillId="0" borderId="0" xfId="0" applyFont="1" applyFill="1" applyAlignment="1" applyProtection="1">
      <alignment readingOrder="1"/>
    </xf>
    <xf numFmtId="0" fontId="10" fillId="0" borderId="0" xfId="0" applyFont="1" applyFill="1" applyAlignment="1" applyProtection="1">
      <alignment horizontal="center" readingOrder="1"/>
    </xf>
    <xf numFmtId="2" fontId="1" fillId="0" borderId="0" xfId="0" applyNumberFormat="1" applyFont="1" applyFill="1" applyProtection="1"/>
    <xf numFmtId="49" fontId="16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Protection="1"/>
    <xf numFmtId="0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left" wrapText="1"/>
    </xf>
    <xf numFmtId="0" fontId="1" fillId="0" borderId="0" xfId="0" applyFont="1" applyFill="1" applyProtection="1"/>
    <xf numFmtId="0" fontId="1" fillId="6" borderId="26" xfId="0" applyFont="1" applyFill="1" applyBorder="1" applyAlignment="1" applyProtection="1">
      <alignment horizontal="center"/>
    </xf>
    <xf numFmtId="0" fontId="3" fillId="6" borderId="26" xfId="0" applyFont="1" applyFill="1" applyBorder="1" applyAlignment="1" applyProtection="1">
      <alignment horizontal="center" vertical="top" wrapText="1"/>
    </xf>
    <xf numFmtId="0" fontId="3" fillId="6" borderId="27" xfId="0" applyFont="1" applyFill="1" applyBorder="1" applyAlignment="1" applyProtection="1">
      <alignment horizontal="center" vertical="top" wrapText="1"/>
    </xf>
    <xf numFmtId="0" fontId="4" fillId="8" borderId="30" xfId="0" applyFont="1" applyFill="1" applyBorder="1" applyAlignment="1" applyProtection="1">
      <alignment horizontal="center" wrapText="1"/>
    </xf>
    <xf numFmtId="0" fontId="4" fillId="8" borderId="31" xfId="0" applyFont="1" applyFill="1" applyBorder="1" applyAlignment="1" applyProtection="1">
      <alignment horizontal="center" wrapText="1"/>
    </xf>
    <xf numFmtId="14" fontId="4" fillId="8" borderId="3" xfId="0" applyNumberFormat="1" applyFont="1" applyFill="1" applyBorder="1" applyAlignment="1" applyProtection="1">
      <alignment horizontal="center" vertical="top" wrapText="1"/>
    </xf>
    <xf numFmtId="0" fontId="5" fillId="4" borderId="0" xfId="0" applyFont="1" applyFill="1" applyBorder="1" applyProtection="1"/>
    <xf numFmtId="2" fontId="4" fillId="0" borderId="13" xfId="0" applyNumberFormat="1" applyFont="1" applyFill="1" applyBorder="1" applyAlignment="1" applyProtection="1">
      <alignment horizontal="center" vertical="top" wrapText="1"/>
    </xf>
    <xf numFmtId="2" fontId="3" fillId="0" borderId="13" xfId="0" applyNumberFormat="1" applyFont="1" applyFill="1" applyBorder="1" applyAlignment="1" applyProtection="1">
      <alignment horizontal="center" vertical="top" wrapText="1"/>
    </xf>
    <xf numFmtId="2" fontId="3" fillId="0" borderId="6" xfId="0" applyNumberFormat="1" applyFont="1" applyFill="1" applyBorder="1" applyAlignment="1" applyProtection="1">
      <alignment horizontal="center" vertical="top" wrapText="1"/>
    </xf>
    <xf numFmtId="0" fontId="1" fillId="0" borderId="6" xfId="0" applyFont="1" applyBorder="1" applyProtection="1"/>
    <xf numFmtId="0" fontId="1" fillId="0" borderId="2" xfId="0" applyFont="1" applyBorder="1" applyProtection="1"/>
    <xf numFmtId="0" fontId="1" fillId="0" borderId="3" xfId="0" applyFont="1" applyFill="1" applyBorder="1" applyProtection="1"/>
    <xf numFmtId="14" fontId="1" fillId="0" borderId="6" xfId="0" applyNumberFormat="1" applyFont="1" applyBorder="1" applyProtection="1"/>
    <xf numFmtId="0" fontId="1" fillId="0" borderId="2" xfId="0" applyFont="1" applyFill="1" applyBorder="1" applyProtection="1"/>
    <xf numFmtId="0" fontId="16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/>
    <xf numFmtId="14" fontId="1" fillId="0" borderId="0" xfId="0" applyNumberFormat="1" applyFont="1" applyBorder="1" applyProtection="1"/>
    <xf numFmtId="0" fontId="1" fillId="0" borderId="4" xfId="0" applyFont="1" applyFill="1" applyBorder="1" applyProtection="1"/>
    <xf numFmtId="2" fontId="4" fillId="8" borderId="29" xfId="0" applyNumberFormat="1" applyFont="1" applyFill="1" applyBorder="1" applyAlignment="1" applyProtection="1">
      <alignment horizontal="center" wrapText="1"/>
    </xf>
    <xf numFmtId="2" fontId="4" fillId="8" borderId="30" xfId="0" applyNumberFormat="1" applyFont="1" applyFill="1" applyBorder="1" applyAlignment="1" applyProtection="1">
      <alignment horizontal="center" wrapText="1"/>
    </xf>
    <xf numFmtId="2" fontId="3" fillId="8" borderId="36" xfId="0" applyNumberFormat="1" applyFont="1" applyFill="1" applyBorder="1" applyAlignment="1" applyProtection="1">
      <alignment horizontal="center" vertical="top" wrapText="1"/>
    </xf>
    <xf numFmtId="2" fontId="3" fillId="8" borderId="37" xfId="0" applyNumberFormat="1" applyFont="1" applyFill="1" applyBorder="1" applyAlignment="1" applyProtection="1">
      <alignment horizontal="center" vertical="top" wrapText="1"/>
    </xf>
    <xf numFmtId="0" fontId="1" fillId="0" borderId="0" xfId="0" applyFont="1" applyBorder="1" applyAlignment="1" applyProtection="1"/>
    <xf numFmtId="0" fontId="4" fillId="4" borderId="4" xfId="0" applyFont="1" applyFill="1" applyBorder="1" applyAlignment="1" applyProtection="1">
      <alignment horizontal="right"/>
    </xf>
    <xf numFmtId="0" fontId="4" fillId="4" borderId="4" xfId="0" applyFont="1" applyFill="1" applyBorder="1" applyAlignment="1" applyProtection="1">
      <alignment horizontal="left"/>
    </xf>
    <xf numFmtId="0" fontId="4" fillId="4" borderId="4" xfId="0" applyFont="1" applyFill="1" applyBorder="1" applyAlignment="1" applyProtection="1">
      <alignment vertical="top" wrapText="1"/>
    </xf>
    <xf numFmtId="164" fontId="5" fillId="4" borderId="4" xfId="0" applyNumberFormat="1" applyFont="1" applyFill="1" applyBorder="1" applyAlignment="1" applyProtection="1">
      <alignment horizontal="left"/>
    </xf>
    <xf numFmtId="0" fontId="1" fillId="4" borderId="3" xfId="0" applyFont="1" applyFill="1" applyBorder="1" applyProtection="1"/>
    <xf numFmtId="165" fontId="4" fillId="4" borderId="0" xfId="0" applyNumberFormat="1" applyFont="1" applyFill="1" applyBorder="1" applyAlignment="1" applyProtection="1">
      <alignment wrapText="1"/>
    </xf>
    <xf numFmtId="165" fontId="4" fillId="4" borderId="6" xfId="0" applyNumberFormat="1" applyFont="1" applyFill="1" applyBorder="1" applyAlignment="1" applyProtection="1">
      <alignment wrapText="1"/>
    </xf>
    <xf numFmtId="0" fontId="1" fillId="10" borderId="4" xfId="0" applyFont="1" applyFill="1" applyBorder="1" applyProtection="1"/>
    <xf numFmtId="0" fontId="4" fillId="10" borderId="4" xfId="0" applyFont="1" applyFill="1" applyBorder="1" applyProtection="1"/>
    <xf numFmtId="0" fontId="1" fillId="10" borderId="3" xfId="0" applyFont="1" applyFill="1" applyBorder="1" applyProtection="1"/>
    <xf numFmtId="49" fontId="20" fillId="11" borderId="14" xfId="0" applyNumberFormat="1" applyFont="1" applyFill="1" applyBorder="1" applyAlignment="1" applyProtection="1">
      <alignment horizontal="center"/>
      <protection locked="0"/>
    </xf>
    <xf numFmtId="3" fontId="20" fillId="11" borderId="14" xfId="0" applyNumberFormat="1" applyFont="1" applyFill="1" applyBorder="1" applyAlignment="1" applyProtection="1">
      <alignment horizontal="center" wrapText="1"/>
      <protection locked="0"/>
    </xf>
    <xf numFmtId="0" fontId="22" fillId="11" borderId="38" xfId="0" applyFont="1" applyFill="1" applyBorder="1" applyAlignment="1" applyProtection="1">
      <alignment horizontal="center" vertical="top" wrapText="1"/>
      <protection locked="0"/>
    </xf>
    <xf numFmtId="0" fontId="22" fillId="11" borderId="39" xfId="0" applyFont="1" applyFill="1" applyBorder="1" applyAlignment="1" applyProtection="1">
      <alignment horizontal="center" vertical="top" wrapText="1"/>
      <protection locked="0"/>
    </xf>
    <xf numFmtId="14" fontId="22" fillId="11" borderId="38" xfId="0" applyNumberFormat="1" applyFont="1" applyFill="1" applyBorder="1" applyAlignment="1" applyProtection="1">
      <alignment horizontal="center" vertical="top" wrapText="1"/>
      <protection locked="0"/>
    </xf>
    <xf numFmtId="14" fontId="22" fillId="11" borderId="39" xfId="0" applyNumberFormat="1" applyFont="1" applyFill="1" applyBorder="1" applyAlignment="1" applyProtection="1">
      <alignment horizontal="center" vertical="top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</xf>
    <xf numFmtId="0" fontId="13" fillId="10" borderId="2" xfId="0" applyFont="1" applyFill="1" applyBorder="1" applyAlignment="1" applyProtection="1">
      <alignment horizontal="left"/>
    </xf>
    <xf numFmtId="0" fontId="5" fillId="0" borderId="13" xfId="0" applyFont="1" applyBorder="1" applyAlignment="1" applyProtection="1">
      <alignment horizontal="right"/>
    </xf>
    <xf numFmtId="0" fontId="16" fillId="4" borderId="13" xfId="0" applyFont="1" applyFill="1" applyBorder="1" applyAlignment="1" applyProtection="1">
      <alignment horizontal="right"/>
    </xf>
    <xf numFmtId="1" fontId="20" fillId="11" borderId="14" xfId="0" applyNumberFormat="1" applyFont="1" applyFill="1" applyBorder="1" applyAlignment="1" applyProtection="1">
      <alignment horizontal="center" wrapText="1"/>
      <protection locked="0"/>
    </xf>
    <xf numFmtId="14" fontId="12" fillId="0" borderId="0" xfId="0" applyNumberFormat="1" applyFont="1" applyProtection="1"/>
    <xf numFmtId="14" fontId="1" fillId="0" borderId="0" xfId="0" applyNumberFormat="1" applyFont="1" applyProtection="1"/>
    <xf numFmtId="14" fontId="1" fillId="0" borderId="13" xfId="0" applyNumberFormat="1" applyFont="1" applyBorder="1" applyProtection="1"/>
    <xf numFmtId="0" fontId="20" fillId="7" borderId="16" xfId="0" applyNumberFormat="1" applyFont="1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wrapText="1"/>
    </xf>
    <xf numFmtId="0" fontId="4" fillId="6" borderId="2" xfId="0" applyFont="1" applyFill="1" applyBorder="1" applyAlignment="1" applyProtection="1"/>
    <xf numFmtId="0" fontId="9" fillId="5" borderId="40" xfId="0" applyFont="1" applyFill="1" applyBorder="1" applyAlignment="1" applyProtection="1">
      <alignment horizontal="center" vertical="center" wrapText="1"/>
    </xf>
    <xf numFmtId="0" fontId="3" fillId="5" borderId="40" xfId="0" applyFont="1" applyFill="1" applyBorder="1" applyAlignment="1" applyProtection="1">
      <alignment horizontal="center" wrapText="1"/>
    </xf>
    <xf numFmtId="0" fontId="3" fillId="8" borderId="40" xfId="0" applyFont="1" applyFill="1" applyBorder="1" applyAlignment="1" applyProtection="1">
      <alignment horizontal="center" wrapText="1"/>
    </xf>
    <xf numFmtId="1" fontId="20" fillId="11" borderId="2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12" borderId="6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1" fontId="3" fillId="0" borderId="6" xfId="0" applyNumberFormat="1" applyFont="1" applyFill="1" applyBorder="1" applyAlignment="1" applyProtection="1">
      <alignment horizontal="center" vertical="top" wrapText="1"/>
    </xf>
    <xf numFmtId="0" fontId="1" fillId="12" borderId="0" xfId="0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 wrapText="1"/>
    </xf>
    <xf numFmtId="1" fontId="3" fillId="0" borderId="13" xfId="0" applyNumberFormat="1" applyFont="1" applyFill="1" applyBorder="1" applyAlignment="1" applyProtection="1">
      <alignment horizontal="center" vertical="top" wrapText="1"/>
    </xf>
    <xf numFmtId="2" fontId="4" fillId="0" borderId="0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1" fillId="12" borderId="6" xfId="0" applyFont="1" applyFill="1" applyBorder="1" applyProtection="1"/>
    <xf numFmtId="0" fontId="1" fillId="0" borderId="6" xfId="0" applyFont="1" applyFill="1" applyBorder="1" applyProtection="1"/>
    <xf numFmtId="14" fontId="1" fillId="0" borderId="2" xfId="0" applyNumberFormat="1" applyFont="1" applyBorder="1" applyProtection="1"/>
    <xf numFmtId="0" fontId="1" fillId="0" borderId="4" xfId="0" applyFont="1" applyBorder="1" applyAlignment="1" applyProtection="1"/>
    <xf numFmtId="0" fontId="1" fillId="0" borderId="3" xfId="0" applyFont="1" applyBorder="1" applyProtection="1"/>
    <xf numFmtId="0" fontId="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2" fontId="3" fillId="0" borderId="42" xfId="0" applyNumberFormat="1" applyFont="1" applyFill="1" applyBorder="1" applyAlignment="1" applyProtection="1">
      <alignment horizontal="center" vertical="top" wrapText="1"/>
    </xf>
    <xf numFmtId="1" fontId="3" fillId="0" borderId="42" xfId="0" applyNumberFormat="1" applyFont="1" applyFill="1" applyBorder="1" applyAlignment="1" applyProtection="1">
      <alignment horizontal="center" vertical="top" wrapText="1"/>
    </xf>
    <xf numFmtId="2" fontId="3" fillId="0" borderId="43" xfId="0" applyNumberFormat="1" applyFont="1" applyFill="1" applyBorder="1" applyAlignment="1" applyProtection="1">
      <alignment horizontal="center" vertical="top" wrapText="1"/>
    </xf>
    <xf numFmtId="2" fontId="3" fillId="0" borderId="14" xfId="0" applyNumberFormat="1" applyFont="1" applyFill="1" applyBorder="1" applyAlignment="1" applyProtection="1">
      <alignment horizontal="center" vertical="top" wrapText="1"/>
    </xf>
    <xf numFmtId="2" fontId="3" fillId="0" borderId="20" xfId="0" applyNumberFormat="1" applyFont="1" applyFill="1" applyBorder="1" applyAlignment="1" applyProtection="1">
      <alignment horizontal="center" vertical="top" wrapText="1"/>
    </xf>
    <xf numFmtId="2" fontId="3" fillId="0" borderId="32" xfId="0" applyNumberFormat="1" applyFont="1" applyFill="1" applyBorder="1" applyAlignment="1" applyProtection="1">
      <alignment horizontal="center" vertical="top" wrapText="1"/>
    </xf>
    <xf numFmtId="2" fontId="3" fillId="0" borderId="44" xfId="0" applyNumberFormat="1" applyFont="1" applyFill="1" applyBorder="1" applyAlignment="1" applyProtection="1">
      <alignment horizontal="center" vertical="top" wrapText="1"/>
    </xf>
    <xf numFmtId="2" fontId="4" fillId="0" borderId="48" xfId="0" applyNumberFormat="1" applyFont="1" applyFill="1" applyBorder="1" applyAlignment="1" applyProtection="1">
      <alignment horizontal="center" vertical="top" wrapText="1"/>
    </xf>
    <xf numFmtId="2" fontId="4" fillId="0" borderId="42" xfId="0" applyNumberFormat="1" applyFont="1" applyFill="1" applyBorder="1" applyAlignment="1" applyProtection="1">
      <alignment horizontal="center" vertical="top" wrapText="1"/>
    </xf>
    <xf numFmtId="1" fontId="3" fillId="0" borderId="48" xfId="0" applyNumberFormat="1" applyFont="1" applyFill="1" applyBorder="1" applyAlignment="1" applyProtection="1">
      <alignment horizontal="center" vertical="top" wrapText="1"/>
    </xf>
    <xf numFmtId="0" fontId="5" fillId="0" borderId="42" xfId="0" applyFont="1" applyFill="1" applyBorder="1" applyAlignment="1" applyProtection="1">
      <alignment horizontal="center"/>
    </xf>
    <xf numFmtId="2" fontId="4" fillId="0" borderId="49" xfId="0" applyNumberFormat="1" applyFont="1" applyFill="1" applyBorder="1" applyAlignment="1" applyProtection="1">
      <alignment horizontal="center" vertical="top" wrapText="1"/>
    </xf>
    <xf numFmtId="0" fontId="4" fillId="8" borderId="48" xfId="0" applyFont="1" applyFill="1" applyBorder="1" applyAlignment="1" applyProtection="1">
      <alignment horizontal="center" wrapText="1"/>
    </xf>
    <xf numFmtId="0" fontId="4" fillId="8" borderId="4" xfId="0" applyFont="1" applyFill="1" applyBorder="1" applyAlignment="1" applyProtection="1">
      <alignment horizontal="center" wrapText="1"/>
    </xf>
    <xf numFmtId="0" fontId="4" fillId="8" borderId="51" xfId="0" applyFont="1" applyFill="1" applyBorder="1" applyAlignment="1" applyProtection="1">
      <alignment horizontal="center" wrapText="1"/>
    </xf>
    <xf numFmtId="167" fontId="3" fillId="0" borderId="0" xfId="0" applyNumberFormat="1" applyFont="1" applyFill="1" applyBorder="1" applyAlignment="1" applyProtection="1">
      <alignment horizontal="center" vertical="top" wrapText="1"/>
    </xf>
    <xf numFmtId="0" fontId="1" fillId="13" borderId="6" xfId="0" applyFont="1" applyFill="1" applyBorder="1" applyProtection="1"/>
    <xf numFmtId="0" fontId="1" fillId="11" borderId="40" xfId="0" applyFont="1" applyFill="1" applyBorder="1" applyAlignment="1" applyProtection="1">
      <alignment horizontal="center"/>
      <protection locked="0"/>
    </xf>
    <xf numFmtId="49" fontId="20" fillId="7" borderId="4" xfId="0" applyNumberFormat="1" applyFont="1" applyFill="1" applyBorder="1" applyAlignment="1" applyProtection="1">
      <alignment horizontal="center"/>
    </xf>
    <xf numFmtId="49" fontId="20" fillId="10" borderId="4" xfId="0" applyNumberFormat="1" applyFont="1" applyFill="1" applyBorder="1" applyAlignment="1" applyProtection="1">
      <alignment horizontal="center"/>
    </xf>
    <xf numFmtId="0" fontId="1" fillId="4" borderId="0" xfId="0" applyFont="1" applyFill="1" applyProtection="1"/>
    <xf numFmtId="0" fontId="1" fillId="4" borderId="0" xfId="0" applyFont="1" applyFill="1" applyAlignment="1" applyProtection="1">
      <alignment horizontal="left"/>
    </xf>
    <xf numFmtId="164" fontId="3" fillId="4" borderId="0" xfId="0" applyNumberFormat="1" applyFont="1" applyFill="1" applyAlignment="1" applyProtection="1">
      <alignment horizontal="center"/>
    </xf>
    <xf numFmtId="164" fontId="1" fillId="4" borderId="0" xfId="0" applyNumberFormat="1" applyFont="1" applyFill="1" applyProtection="1"/>
    <xf numFmtId="2" fontId="1" fillId="4" borderId="0" xfId="0" applyNumberFormat="1" applyFont="1" applyFill="1" applyProtection="1"/>
    <xf numFmtId="0" fontId="2" fillId="4" borderId="0" xfId="0" applyFont="1" applyFill="1" applyBorder="1" applyAlignment="1" applyProtection="1"/>
    <xf numFmtId="0" fontId="9" fillId="4" borderId="0" xfId="0" applyFont="1" applyFill="1" applyBorder="1" applyAlignment="1" applyProtection="1"/>
    <xf numFmtId="0" fontId="7" fillId="4" borderId="0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/>
    <xf numFmtId="164" fontId="1" fillId="4" borderId="0" xfId="0" applyNumberFormat="1" applyFont="1" applyFill="1" applyBorder="1" applyAlignment="1" applyProtection="1"/>
    <xf numFmtId="2" fontId="1" fillId="4" borderId="0" xfId="0" applyNumberFormat="1" applyFont="1" applyFill="1" applyBorder="1" applyAlignment="1" applyProtection="1"/>
    <xf numFmtId="0" fontId="3" fillId="4" borderId="0" xfId="0" applyFont="1" applyFill="1" applyBorder="1" applyAlignment="1" applyProtection="1"/>
    <xf numFmtId="164" fontId="3" fillId="4" borderId="0" xfId="0" applyNumberFormat="1" applyFont="1" applyFill="1" applyBorder="1" applyAlignment="1" applyProtection="1"/>
    <xf numFmtId="2" fontId="3" fillId="4" borderId="0" xfId="0" applyNumberFormat="1" applyFont="1" applyFill="1" applyBorder="1" applyAlignment="1" applyProtection="1"/>
    <xf numFmtId="0" fontId="3" fillId="4" borderId="0" xfId="0" applyFont="1" applyFill="1" applyBorder="1" applyAlignment="1" applyProtection="1">
      <alignment horizontal="left"/>
    </xf>
    <xf numFmtId="14" fontId="1" fillId="0" borderId="13" xfId="0" applyNumberFormat="1" applyFont="1" applyFill="1" applyBorder="1" applyProtection="1"/>
    <xf numFmtId="14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/>
    <xf numFmtId="14" fontId="1" fillId="0" borderId="2" xfId="0" applyNumberFormat="1" applyFont="1" applyFill="1" applyBorder="1" applyProtection="1"/>
    <xf numFmtId="14" fontId="1" fillId="0" borderId="4" xfId="0" applyNumberFormat="1" applyFont="1" applyFill="1" applyBorder="1" applyProtection="1"/>
    <xf numFmtId="0" fontId="1" fillId="0" borderId="4" xfId="0" applyFont="1" applyFill="1" applyBorder="1" applyAlignment="1" applyProtection="1"/>
    <xf numFmtId="1" fontId="1" fillId="0" borderId="0" xfId="0" applyNumberFormat="1" applyFont="1" applyFill="1" applyBorder="1" applyProtection="1"/>
    <xf numFmtId="1" fontId="1" fillId="0" borderId="14" xfId="0" applyNumberFormat="1" applyFont="1" applyFill="1" applyBorder="1" applyProtection="1"/>
    <xf numFmtId="0" fontId="1" fillId="0" borderId="32" xfId="0" applyFont="1" applyBorder="1" applyProtection="1"/>
    <xf numFmtId="49" fontId="4" fillId="4" borderId="0" xfId="0" applyNumberFormat="1" applyFont="1" applyFill="1" applyBorder="1" applyAlignment="1" applyProtection="1"/>
    <xf numFmtId="0" fontId="5" fillId="9" borderId="15" xfId="0" applyFont="1" applyFill="1" applyBorder="1" applyAlignment="1" applyProtection="1">
      <alignment horizontal="center"/>
    </xf>
    <xf numFmtId="0" fontId="5" fillId="9" borderId="17" xfId="0" applyFont="1" applyFill="1" applyBorder="1" applyAlignment="1" applyProtection="1">
      <alignment horizontal="center"/>
    </xf>
    <xf numFmtId="0" fontId="13" fillId="4" borderId="13" xfId="0" applyFont="1" applyFill="1" applyBorder="1" applyAlignment="1" applyProtection="1">
      <alignment horizontal="right"/>
    </xf>
    <xf numFmtId="0" fontId="13" fillId="4" borderId="0" xfId="0" applyFont="1" applyFill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right"/>
    </xf>
    <xf numFmtId="0" fontId="8" fillId="4" borderId="0" xfId="0" applyFont="1" applyFill="1" applyAlignment="1" applyProtection="1">
      <alignment horizontal="left"/>
    </xf>
    <xf numFmtId="0" fontId="1" fillId="6" borderId="27" xfId="0" applyFont="1" applyFill="1" applyBorder="1" applyAlignment="1" applyProtection="1">
      <alignment horizontal="center"/>
    </xf>
    <xf numFmtId="0" fontId="18" fillId="4" borderId="15" xfId="0" applyFont="1" applyFill="1" applyBorder="1" applyAlignment="1" applyProtection="1"/>
    <xf numFmtId="0" fontId="18" fillId="4" borderId="15" xfId="0" applyFont="1" applyFill="1" applyBorder="1" applyAlignment="1" applyProtection="1">
      <alignment horizontal="right"/>
    </xf>
    <xf numFmtId="0" fontId="25" fillId="4" borderId="15" xfId="1" applyFont="1" applyFill="1" applyBorder="1" applyAlignment="1" applyProtection="1"/>
    <xf numFmtId="0" fontId="4" fillId="6" borderId="24" xfId="0" applyFont="1" applyFill="1" applyBorder="1" applyAlignment="1" applyProtection="1">
      <alignment horizontal="center" wrapText="1"/>
    </xf>
    <xf numFmtId="0" fontId="4" fillId="6" borderId="25" xfId="0" applyFont="1" applyFill="1" applyBorder="1" applyAlignment="1" applyProtection="1">
      <alignment horizontal="center" wrapText="1"/>
    </xf>
    <xf numFmtId="0" fontId="1" fillId="6" borderId="27" xfId="0" applyFont="1" applyFill="1" applyBorder="1" applyAlignment="1" applyProtection="1">
      <alignment horizontal="center"/>
    </xf>
    <xf numFmtId="0" fontId="1" fillId="6" borderId="28" xfId="0" applyFont="1" applyFill="1" applyBorder="1" applyAlignment="1" applyProtection="1">
      <alignment horizontal="center"/>
    </xf>
    <xf numFmtId="2" fontId="4" fillId="3" borderId="34" xfId="0" applyNumberFormat="1" applyFont="1" applyFill="1" applyBorder="1" applyAlignment="1" applyProtection="1">
      <alignment horizontal="center" wrapText="1"/>
    </xf>
    <xf numFmtId="2" fontId="4" fillId="3" borderId="36" xfId="0" applyNumberFormat="1" applyFont="1" applyFill="1" applyBorder="1" applyAlignment="1" applyProtection="1">
      <alignment horizontal="center" wrapText="1"/>
    </xf>
    <xf numFmtId="2" fontId="4" fillId="3" borderId="35" xfId="0" applyNumberFormat="1" applyFont="1" applyFill="1" applyBorder="1" applyAlignment="1" applyProtection="1">
      <alignment horizontal="center" wrapText="1"/>
    </xf>
    <xf numFmtId="2" fontId="4" fillId="3" borderId="37" xfId="0" applyNumberFormat="1" applyFont="1" applyFill="1" applyBorder="1" applyAlignment="1" applyProtection="1">
      <alignment horizontal="center" wrapText="1"/>
    </xf>
    <xf numFmtId="2" fontId="4" fillId="0" borderId="45" xfId="0" applyNumberFormat="1" applyFont="1" applyFill="1" applyBorder="1" applyAlignment="1" applyProtection="1">
      <alignment horizontal="center" vertical="top" wrapText="1"/>
    </xf>
    <xf numFmtId="2" fontId="4" fillId="0" borderId="46" xfId="0" applyNumberFormat="1" applyFont="1" applyFill="1" applyBorder="1" applyAlignment="1" applyProtection="1">
      <alignment horizontal="center" vertical="top" wrapText="1"/>
    </xf>
    <xf numFmtId="2" fontId="4" fillId="0" borderId="47" xfId="0" applyNumberFormat="1" applyFont="1" applyFill="1" applyBorder="1" applyAlignment="1" applyProtection="1">
      <alignment horizontal="center" vertical="top" wrapText="1"/>
    </xf>
    <xf numFmtId="164" fontId="4" fillId="9" borderId="7" xfId="0" applyNumberFormat="1" applyFont="1" applyFill="1" applyBorder="1" applyAlignment="1" applyProtection="1">
      <alignment horizontal="center" vertical="top" wrapText="1"/>
    </xf>
    <xf numFmtId="164" fontId="4" fillId="9" borderId="8" xfId="0" applyNumberFormat="1" applyFont="1" applyFill="1" applyBorder="1" applyAlignment="1" applyProtection="1">
      <alignment horizontal="center" vertical="top" wrapText="1"/>
    </xf>
    <xf numFmtId="164" fontId="4" fillId="9" borderId="9" xfId="0" applyNumberFormat="1" applyFont="1" applyFill="1" applyBorder="1" applyAlignment="1" applyProtection="1">
      <alignment horizontal="center" vertical="top" wrapText="1"/>
    </xf>
    <xf numFmtId="2" fontId="17" fillId="0" borderId="50" xfId="0" applyNumberFormat="1" applyFont="1" applyFill="1" applyBorder="1" applyAlignment="1" applyProtection="1">
      <alignment horizontal="center"/>
    </xf>
    <xf numFmtId="2" fontId="17" fillId="0" borderId="46" xfId="0" applyNumberFormat="1" applyFont="1" applyFill="1" applyBorder="1" applyAlignment="1" applyProtection="1">
      <alignment horizontal="center"/>
    </xf>
    <xf numFmtId="2" fontId="17" fillId="0" borderId="47" xfId="0" applyNumberFormat="1" applyFont="1" applyFill="1" applyBorder="1" applyAlignment="1" applyProtection="1">
      <alignment horizontal="center"/>
    </xf>
    <xf numFmtId="2" fontId="17" fillId="0" borderId="13" xfId="0" applyNumberFormat="1" applyFont="1" applyFill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/>
    </xf>
    <xf numFmtId="2" fontId="17" fillId="0" borderId="48" xfId="0" applyNumberFormat="1" applyFont="1" applyFill="1" applyBorder="1" applyAlignment="1" applyProtection="1">
      <alignment horizontal="center"/>
    </xf>
    <xf numFmtId="2" fontId="17" fillId="0" borderId="2" xfId="0" applyNumberFormat="1" applyFont="1" applyFill="1" applyBorder="1" applyAlignment="1" applyProtection="1">
      <alignment horizontal="center"/>
    </xf>
    <xf numFmtId="2" fontId="17" fillId="0" borderId="4" xfId="0" applyNumberFormat="1" applyFont="1" applyFill="1" applyBorder="1" applyAlignment="1" applyProtection="1">
      <alignment horizontal="center"/>
    </xf>
    <xf numFmtId="2" fontId="17" fillId="0" borderId="51" xfId="0" applyNumberFormat="1" applyFont="1" applyFill="1" applyBorder="1" applyAlignment="1" applyProtection="1">
      <alignment horizontal="center"/>
    </xf>
    <xf numFmtId="0" fontId="4" fillId="0" borderId="45" xfId="0" applyFont="1" applyFill="1" applyBorder="1" applyAlignment="1" applyProtection="1">
      <alignment horizontal="center" wrapText="1"/>
    </xf>
    <xf numFmtId="0" fontId="4" fillId="0" borderId="46" xfId="0" applyFont="1" applyFill="1" applyBorder="1" applyAlignment="1" applyProtection="1">
      <alignment horizontal="center" wrapText="1"/>
    </xf>
    <xf numFmtId="0" fontId="4" fillId="0" borderId="52" xfId="0" applyFont="1" applyFill="1" applyBorder="1" applyAlignment="1" applyProtection="1">
      <alignment horizontal="center" wrapText="1"/>
    </xf>
    <xf numFmtId="0" fontId="4" fillId="0" borderId="4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6" xfId="0" applyFont="1" applyFill="1" applyBorder="1" applyAlignment="1" applyProtection="1">
      <alignment horizontal="center" wrapText="1"/>
    </xf>
    <xf numFmtId="0" fontId="4" fillId="0" borderId="49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164" fontId="4" fillId="14" borderId="12" xfId="0" applyNumberFormat="1" applyFont="1" applyFill="1" applyBorder="1" applyAlignment="1" applyProtection="1">
      <alignment horizontal="center" vertical="center" wrapText="1"/>
    </xf>
    <xf numFmtId="164" fontId="4" fillId="14" borderId="15" xfId="0" applyNumberFormat="1" applyFont="1" applyFill="1" applyBorder="1" applyAlignment="1" applyProtection="1">
      <alignment horizontal="center" vertical="center" wrapText="1"/>
    </xf>
    <xf numFmtId="164" fontId="4" fillId="15" borderId="41" xfId="0" applyNumberFormat="1" applyFont="1" applyFill="1" applyBorder="1" applyAlignment="1" applyProtection="1">
      <alignment horizontal="center" vertical="center" wrapText="1"/>
    </xf>
    <xf numFmtId="164" fontId="4" fillId="15" borderId="15" xfId="0" applyNumberFormat="1" applyFont="1" applyFill="1" applyBorder="1" applyAlignment="1" applyProtection="1">
      <alignment horizontal="center" vertical="center" wrapText="1"/>
    </xf>
    <xf numFmtId="164" fontId="4" fillId="15" borderId="17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left"/>
    </xf>
    <xf numFmtId="0" fontId="17" fillId="0" borderId="2" xfId="0" applyFont="1" applyFill="1" applyBorder="1" applyAlignment="1" applyProtection="1">
      <alignment horizontal="center"/>
    </xf>
    <xf numFmtId="0" fontId="17" fillId="0" borderId="4" xfId="0" applyFont="1" applyFill="1" applyBorder="1" applyAlignment="1" applyProtection="1">
      <alignment horizontal="center"/>
    </xf>
    <xf numFmtId="0" fontId="4" fillId="8" borderId="29" xfId="0" applyFont="1" applyFill="1" applyBorder="1" applyAlignment="1" applyProtection="1">
      <alignment horizontal="center" wrapText="1"/>
    </xf>
    <xf numFmtId="0" fontId="4" fillId="8" borderId="33" xfId="0" applyFont="1" applyFill="1" applyBorder="1" applyAlignment="1" applyProtection="1">
      <alignment horizontal="center" wrapText="1"/>
    </xf>
    <xf numFmtId="0" fontId="13" fillId="8" borderId="12" xfId="0" applyFont="1" applyFill="1" applyBorder="1" applyAlignment="1" applyProtection="1">
      <alignment horizontal="center" vertical="center" wrapText="1"/>
    </xf>
    <xf numFmtId="0" fontId="13" fillId="8" borderId="15" xfId="0" applyFont="1" applyFill="1" applyBorder="1" applyAlignment="1" applyProtection="1">
      <alignment horizontal="center" vertical="center" wrapText="1"/>
    </xf>
    <xf numFmtId="0" fontId="13" fillId="8" borderId="17" xfId="0" applyFont="1" applyFill="1" applyBorder="1" applyAlignment="1" applyProtection="1">
      <alignment horizontal="center" vertical="center" wrapText="1"/>
    </xf>
    <xf numFmtId="0" fontId="13" fillId="8" borderId="13" xfId="0" applyFont="1" applyFill="1" applyBorder="1" applyAlignment="1" applyProtection="1">
      <alignment horizontal="center" vertical="center" wrapText="1"/>
    </xf>
    <xf numFmtId="0" fontId="13" fillId="8" borderId="0" xfId="0" applyFont="1" applyFill="1" applyBorder="1" applyAlignment="1" applyProtection="1">
      <alignment horizontal="center" vertical="center" wrapText="1"/>
    </xf>
    <xf numFmtId="0" fontId="13" fillId="8" borderId="6" xfId="0" applyFont="1" applyFill="1" applyBorder="1" applyAlignment="1" applyProtection="1">
      <alignment horizontal="center" vertical="center" wrapText="1"/>
    </xf>
    <xf numFmtId="0" fontId="13" fillId="8" borderId="2" xfId="0" applyFont="1" applyFill="1" applyBorder="1" applyAlignment="1" applyProtection="1">
      <alignment horizontal="center" vertical="center" wrapText="1"/>
    </xf>
    <xf numFmtId="0" fontId="13" fillId="8" borderId="4" xfId="0" applyFont="1" applyFill="1" applyBorder="1" applyAlignment="1" applyProtection="1">
      <alignment horizontal="center" vertical="center" wrapText="1"/>
    </xf>
    <xf numFmtId="0" fontId="13" fillId="8" borderId="3" xfId="0" applyFont="1" applyFill="1" applyBorder="1" applyAlignment="1" applyProtection="1">
      <alignment horizontal="center" vertical="center" wrapText="1"/>
    </xf>
    <xf numFmtId="0" fontId="13" fillId="8" borderId="2" xfId="0" applyFont="1" applyFill="1" applyBorder="1" applyAlignment="1" applyProtection="1">
      <alignment horizontal="right" wrapText="1"/>
    </xf>
    <xf numFmtId="0" fontId="4" fillId="8" borderId="4" xfId="0" applyFont="1" applyFill="1" applyBorder="1" applyAlignment="1" applyProtection="1">
      <alignment horizontal="right" wrapText="1"/>
    </xf>
    <xf numFmtId="0" fontId="4" fillId="6" borderId="12" xfId="0" applyFont="1" applyFill="1" applyBorder="1" applyAlignment="1" applyProtection="1">
      <alignment horizontal="center" wrapText="1"/>
    </xf>
    <xf numFmtId="0" fontId="4" fillId="6" borderId="15" xfId="0" applyFont="1" applyFill="1" applyBorder="1" applyAlignment="1" applyProtection="1">
      <alignment horizontal="center" wrapText="1"/>
    </xf>
    <xf numFmtId="0" fontId="4" fillId="6" borderId="13" xfId="0" applyFont="1" applyFill="1" applyBorder="1" applyAlignment="1" applyProtection="1">
      <alignment horizontal="center" wrapText="1"/>
    </xf>
    <xf numFmtId="0" fontId="4" fillId="6" borderId="0" xfId="0" applyFont="1" applyFill="1" applyBorder="1" applyAlignment="1" applyProtection="1">
      <alignment horizontal="center" wrapText="1"/>
    </xf>
    <xf numFmtId="0" fontId="4" fillId="6" borderId="32" xfId="0" applyFont="1" applyFill="1" applyBorder="1" applyAlignment="1" applyProtection="1">
      <alignment horizontal="center" wrapText="1"/>
    </xf>
    <xf numFmtId="0" fontId="4" fillId="6" borderId="14" xfId="0" applyFont="1" applyFill="1" applyBorder="1" applyAlignment="1" applyProtection="1">
      <alignment horizontal="center" wrapText="1"/>
    </xf>
    <xf numFmtId="0" fontId="4" fillId="3" borderId="5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 wrapText="1"/>
    </xf>
    <xf numFmtId="2" fontId="4" fillId="2" borderId="2" xfId="0" applyNumberFormat="1" applyFont="1" applyFill="1" applyBorder="1" applyAlignment="1" applyProtection="1">
      <alignment horizontal="center" vertical="top" wrapText="1"/>
    </xf>
    <xf numFmtId="2" fontId="4" fillId="2" borderId="3" xfId="0" applyNumberFormat="1" applyFont="1" applyFill="1" applyBorder="1" applyAlignment="1" applyProtection="1">
      <alignment horizontal="center" vertical="top" wrapText="1"/>
    </xf>
    <xf numFmtId="0" fontId="4" fillId="2" borderId="12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164" fontId="4" fillId="2" borderId="12" xfId="0" applyNumberFormat="1" applyFont="1" applyFill="1" applyBorder="1" applyAlignment="1" applyProtection="1">
      <alignment horizontal="center" vertical="top" wrapText="1"/>
    </xf>
    <xf numFmtId="164" fontId="4" fillId="2" borderId="17" xfId="0" applyNumberFormat="1" applyFont="1" applyFill="1" applyBorder="1" applyAlignment="1" applyProtection="1">
      <alignment horizontal="center" vertical="top" wrapText="1"/>
    </xf>
    <xf numFmtId="0" fontId="4" fillId="6" borderId="23" xfId="0" applyFont="1" applyFill="1" applyBorder="1" applyAlignment="1" applyProtection="1">
      <alignment horizontal="center" wrapText="1"/>
    </xf>
    <xf numFmtId="0" fontId="17" fillId="4" borderId="7" xfId="0" applyFont="1" applyFill="1" applyBorder="1" applyAlignment="1" applyProtection="1">
      <alignment horizontal="center"/>
    </xf>
    <xf numFmtId="0" fontId="17" fillId="4" borderId="8" xfId="0" applyFont="1" applyFill="1" applyBorder="1" applyAlignment="1" applyProtection="1">
      <alignment horizontal="center"/>
    </xf>
    <xf numFmtId="0" fontId="17" fillId="4" borderId="9" xfId="0" applyFont="1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horizontal="right"/>
    </xf>
    <xf numFmtId="0" fontId="4" fillId="3" borderId="17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horizontal="center" wrapText="1"/>
    </xf>
    <xf numFmtId="0" fontId="4" fillId="6" borderId="5" xfId="0" applyFont="1" applyFill="1" applyBorder="1" applyAlignment="1" applyProtection="1">
      <alignment horizontal="center" wrapText="1"/>
    </xf>
    <xf numFmtId="0" fontId="4" fillId="6" borderId="10" xfId="0" applyFont="1" applyFill="1" applyBorder="1" applyAlignment="1" applyProtection="1">
      <alignment horizontal="center" wrapText="1"/>
    </xf>
    <xf numFmtId="0" fontId="4" fillId="6" borderId="1" xfId="0" applyFont="1" applyFill="1" applyBorder="1" applyAlignment="1" applyProtection="1">
      <alignment horizontal="center" wrapText="1"/>
    </xf>
    <xf numFmtId="0" fontId="14" fillId="4" borderId="0" xfId="0" applyFont="1" applyFill="1" applyAlignment="1" applyProtection="1">
      <alignment horizontal="center" readingOrder="1"/>
    </xf>
    <xf numFmtId="0" fontId="12" fillId="4" borderId="0" xfId="0" applyFont="1" applyFill="1" applyAlignment="1" applyProtection="1">
      <alignment horizontal="center" readingOrder="1"/>
    </xf>
    <xf numFmtId="0" fontId="11" fillId="4" borderId="0" xfId="1" applyFill="1" applyAlignment="1" applyProtection="1">
      <alignment horizontal="center" readingOrder="1"/>
      <protection locked="0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1" fontId="19" fillId="11" borderId="14" xfId="0" applyNumberFormat="1" applyFont="1" applyFill="1" applyBorder="1" applyAlignment="1" applyProtection="1">
      <alignment horizontal="center" wrapText="1"/>
      <protection locked="0"/>
    </xf>
    <xf numFmtId="0" fontId="10" fillId="4" borderId="0" xfId="0" applyFont="1" applyFill="1" applyAlignment="1" applyProtection="1">
      <alignment horizontal="center" readingOrder="1"/>
    </xf>
    <xf numFmtId="49" fontId="19" fillId="11" borderId="16" xfId="0" applyNumberFormat="1" applyFont="1" applyFill="1" applyBorder="1" applyAlignment="1" applyProtection="1">
      <alignment horizontal="center"/>
      <protection locked="0"/>
    </xf>
    <xf numFmtId="49" fontId="19" fillId="11" borderId="21" xfId="0" applyNumberFormat="1" applyFont="1" applyFill="1" applyBorder="1" applyAlignment="1" applyProtection="1">
      <alignment horizontal="center"/>
      <protection locked="0"/>
    </xf>
    <xf numFmtId="0" fontId="13" fillId="4" borderId="13" xfId="0" applyFont="1" applyFill="1" applyBorder="1" applyAlignment="1" applyProtection="1">
      <alignment horizontal="right"/>
    </xf>
    <xf numFmtId="0" fontId="13" fillId="4" borderId="0" xfId="0" applyFont="1" applyFill="1" applyBorder="1" applyAlignment="1" applyProtection="1">
      <alignment horizontal="right"/>
    </xf>
    <xf numFmtId="0" fontId="21" fillId="11" borderId="14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right"/>
    </xf>
    <xf numFmtId="49" fontId="19" fillId="11" borderId="14" xfId="0" applyNumberFormat="1" applyFont="1" applyFill="1" applyBorder="1" applyAlignment="1" applyProtection="1">
      <alignment horizontal="center"/>
      <protection locked="0"/>
    </xf>
    <xf numFmtId="49" fontId="19" fillId="11" borderId="20" xfId="0" applyNumberFormat="1" applyFont="1" applyFill="1" applyBorder="1" applyAlignment="1" applyProtection="1">
      <alignment horizontal="center"/>
      <protection locked="0"/>
    </xf>
    <xf numFmtId="0" fontId="19" fillId="11" borderId="19" xfId="0" applyNumberFormat="1" applyFont="1" applyFill="1" applyBorder="1" applyAlignment="1" applyProtection="1">
      <alignment horizontal="center"/>
      <protection locked="0"/>
    </xf>
    <xf numFmtId="0" fontId="19" fillId="11" borderId="18" xfId="0" applyNumberFormat="1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right"/>
    </xf>
    <xf numFmtId="49" fontId="19" fillId="11" borderId="19" xfId="0" applyNumberFormat="1" applyFont="1" applyFill="1" applyBorder="1" applyAlignment="1" applyProtection="1">
      <alignment horizontal="center"/>
      <protection locked="0"/>
    </xf>
    <xf numFmtId="166" fontId="19" fillId="11" borderId="16" xfId="0" applyNumberFormat="1" applyFont="1" applyFill="1" applyBorder="1" applyAlignment="1" applyProtection="1">
      <alignment horizontal="center"/>
      <protection locked="0"/>
    </xf>
    <xf numFmtId="14" fontId="5" fillId="9" borderId="12" xfId="0" applyNumberFormat="1" applyFont="1" applyFill="1" applyBorder="1" applyAlignment="1" applyProtection="1">
      <alignment horizontal="center"/>
    </xf>
    <xf numFmtId="14" fontId="5" fillId="9" borderId="15" xfId="0" applyNumberFormat="1" applyFont="1" applyFill="1" applyBorder="1" applyAlignment="1" applyProtection="1">
      <alignment horizontal="center"/>
    </xf>
    <xf numFmtId="14" fontId="5" fillId="9" borderId="17" xfId="0" applyNumberFormat="1" applyFont="1" applyFill="1" applyBorder="1" applyAlignment="1" applyProtection="1">
      <alignment horizontal="center"/>
    </xf>
    <xf numFmtId="0" fontId="4" fillId="4" borderId="0" xfId="0" applyNumberFormat="1" applyFont="1" applyFill="1" applyBorder="1" applyAlignment="1" applyProtection="1">
      <alignment horizontal="right"/>
    </xf>
    <xf numFmtId="0" fontId="4" fillId="4" borderId="6" xfId="0" applyNumberFormat="1" applyFont="1" applyFill="1" applyBorder="1" applyAlignment="1" applyProtection="1">
      <alignment horizontal="right"/>
    </xf>
    <xf numFmtId="0" fontId="4" fillId="3" borderId="34" xfId="0" applyFont="1" applyFill="1" applyBorder="1" applyAlignment="1" applyProtection="1">
      <alignment horizontal="center" wrapText="1"/>
    </xf>
    <xf numFmtId="0" fontId="4" fillId="3" borderId="36" xfId="0" applyFont="1" applyFill="1" applyBorder="1" applyAlignment="1" applyProtection="1">
      <alignment horizontal="center" wrapText="1"/>
    </xf>
    <xf numFmtId="0" fontId="4" fillId="3" borderId="35" xfId="0" applyFont="1" applyFill="1" applyBorder="1" applyAlignment="1" applyProtection="1">
      <alignment horizontal="center" wrapText="1"/>
    </xf>
    <xf numFmtId="0" fontId="4" fillId="3" borderId="37" xfId="0" applyFont="1" applyFill="1" applyBorder="1" applyAlignment="1" applyProtection="1">
      <alignment horizontal="center" wrapText="1"/>
    </xf>
    <xf numFmtId="0" fontId="5" fillId="9" borderId="12" xfId="0" applyFont="1" applyFill="1" applyBorder="1" applyAlignment="1" applyProtection="1">
      <alignment horizontal="center"/>
    </xf>
    <xf numFmtId="0" fontId="5" fillId="9" borderId="15" xfId="0" applyFont="1" applyFill="1" applyBorder="1" applyAlignment="1" applyProtection="1">
      <alignment horizontal="center"/>
    </xf>
    <xf numFmtId="0" fontId="5" fillId="9" borderId="17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23"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numFmt numFmtId="167" formatCode="0.000"/>
    </dxf>
    <dxf>
      <numFmt numFmtId="164" formatCode="0.0"/>
    </dxf>
    <dxf>
      <fill>
        <patternFill>
          <bgColor rgb="FFFFFF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pa.gov/region8-waterops/stage-2-dbpr-operational-evaluation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"/>
  <sheetViews>
    <sheetView tabSelected="1" zoomScale="115" zoomScaleNormal="115" workbookViewId="0">
      <selection activeCell="AL10" sqref="AL10"/>
    </sheetView>
  </sheetViews>
  <sheetFormatPr defaultColWidth="9.1796875" defaultRowHeight="11.5" x14ac:dyDescent="0.25"/>
  <cols>
    <col min="1" max="1" width="16.81640625" style="9" customWidth="1"/>
    <col min="2" max="2" width="19.54296875" style="9" customWidth="1"/>
    <col min="3" max="4" width="11.7265625" style="9" customWidth="1"/>
    <col min="5" max="5" width="13" style="9" customWidth="1"/>
    <col min="6" max="7" width="13.1796875" style="9" customWidth="1"/>
    <col min="8" max="8" width="9.7265625" style="9" customWidth="1"/>
    <col min="9" max="9" width="13.7265625" style="9" customWidth="1"/>
    <col min="10" max="13" width="13.7265625" style="42" hidden="1" customWidth="1"/>
    <col min="14" max="14" width="22.1796875" style="42" hidden="1" customWidth="1"/>
    <col min="15" max="19" width="13.7265625" style="42" hidden="1" customWidth="1"/>
    <col min="20" max="20" width="10.26953125" style="9" hidden="1" customWidth="1"/>
    <col min="21" max="23" width="13.54296875" style="9" hidden="1" customWidth="1"/>
    <col min="24" max="24" width="37.7265625" style="9" hidden="1" customWidth="1"/>
    <col min="25" max="25" width="12.81640625" style="9" hidden="1" customWidth="1"/>
    <col min="26" max="26" width="14.453125" style="9" hidden="1" customWidth="1"/>
    <col min="27" max="28" width="9.1796875" style="9" hidden="1" customWidth="1"/>
    <col min="29" max="29" width="9.1796875" style="89" hidden="1" customWidth="1"/>
    <col min="30" max="36" width="9.1796875" style="9" hidden="1" customWidth="1"/>
    <col min="37" max="16384" width="9.1796875" style="9"/>
  </cols>
  <sheetData>
    <row r="1" spans="1:29" s="7" customFormat="1" ht="13" x14ac:dyDescent="0.3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32"/>
      <c r="K1" s="32"/>
      <c r="L1" s="32"/>
      <c r="M1" s="32"/>
      <c r="N1" s="32"/>
      <c r="O1" s="32"/>
      <c r="P1" s="32"/>
      <c r="Q1" s="32"/>
      <c r="R1" s="32"/>
      <c r="S1" s="32"/>
      <c r="AC1" s="88"/>
    </row>
    <row r="2" spans="1:29" s="7" customFormat="1" ht="12" x14ac:dyDescent="0.3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33"/>
      <c r="K2" s="33"/>
      <c r="L2" s="33"/>
      <c r="M2" s="33"/>
      <c r="N2" s="33"/>
      <c r="O2" s="33"/>
      <c r="P2" s="33"/>
      <c r="Q2" s="33"/>
      <c r="R2" s="33"/>
      <c r="S2" s="33"/>
      <c r="AC2" s="88"/>
    </row>
    <row r="3" spans="1:29" s="7" customFormat="1" ht="12" x14ac:dyDescent="0.3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33"/>
      <c r="K3" s="33"/>
      <c r="L3" s="33"/>
      <c r="M3" s="33"/>
      <c r="N3" s="33"/>
      <c r="O3" s="33"/>
      <c r="P3" s="33"/>
      <c r="Q3" s="33"/>
      <c r="R3" s="33"/>
      <c r="S3" s="33"/>
      <c r="AC3" s="88"/>
    </row>
    <row r="4" spans="1:29" s="7" customFormat="1" ht="12" x14ac:dyDescent="0.3">
      <c r="A4" s="252" t="s">
        <v>3</v>
      </c>
      <c r="B4" s="252"/>
      <c r="C4" s="252"/>
      <c r="D4" s="252"/>
      <c r="E4" s="252"/>
      <c r="F4" s="252"/>
      <c r="G4" s="252"/>
      <c r="H4" s="252"/>
      <c r="I4" s="252"/>
      <c r="J4" s="33"/>
      <c r="K4" s="33"/>
      <c r="L4" s="33"/>
      <c r="M4" s="33"/>
      <c r="N4" s="33"/>
      <c r="O4" s="33"/>
      <c r="P4" s="33"/>
      <c r="Q4" s="33"/>
      <c r="R4" s="33"/>
      <c r="S4" s="33"/>
      <c r="AC4" s="88"/>
    </row>
    <row r="5" spans="1:29" s="7" customFormat="1" ht="15.5" x14ac:dyDescent="0.35">
      <c r="A5" s="253" t="s">
        <v>4</v>
      </c>
      <c r="B5" s="253"/>
      <c r="C5" s="253"/>
      <c r="D5" s="253"/>
      <c r="E5" s="253"/>
      <c r="F5" s="253"/>
      <c r="G5" s="253"/>
      <c r="H5" s="253"/>
      <c r="I5" s="253"/>
      <c r="J5" s="34"/>
      <c r="K5" s="34"/>
      <c r="L5" s="34"/>
      <c r="M5" s="34"/>
      <c r="N5" s="34"/>
      <c r="O5" s="34"/>
      <c r="P5" s="34"/>
      <c r="Q5" s="34"/>
      <c r="R5" s="34"/>
      <c r="S5" s="34"/>
      <c r="AC5" s="88"/>
    </row>
    <row r="6" spans="1:29" ht="3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9" ht="15" x14ac:dyDescent="0.3">
      <c r="A7" s="258" t="s">
        <v>5</v>
      </c>
      <c r="B7" s="258"/>
      <c r="C7" s="258"/>
      <c r="D7" s="258"/>
      <c r="E7" s="258"/>
      <c r="F7" s="258"/>
      <c r="G7" s="258"/>
      <c r="H7" s="258"/>
      <c r="I7" s="258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9" ht="15.5" x14ac:dyDescent="0.35">
      <c r="A8" s="258" t="s">
        <v>132</v>
      </c>
      <c r="B8" s="258"/>
      <c r="C8" s="258"/>
      <c r="D8" s="258"/>
      <c r="E8" s="258"/>
      <c r="F8" s="258"/>
      <c r="G8" s="258"/>
      <c r="H8" s="258"/>
      <c r="I8" s="258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29" ht="4.5" customHeight="1" thickBot="1" x14ac:dyDescent="0.3">
      <c r="A9" s="139"/>
      <c r="B9" s="140"/>
      <c r="C9" s="139"/>
      <c r="D9" s="139"/>
      <c r="E9" s="139"/>
      <c r="F9" s="141"/>
      <c r="G9" s="142"/>
      <c r="H9" s="143"/>
      <c r="I9" s="143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29" ht="15.75" customHeight="1" x14ac:dyDescent="0.3">
      <c r="A10" s="6" t="s">
        <v>6</v>
      </c>
      <c r="B10" s="271"/>
      <c r="C10" s="271"/>
      <c r="D10" s="10"/>
      <c r="E10" s="2" t="s">
        <v>7</v>
      </c>
      <c r="F10" s="267"/>
      <c r="G10" s="267"/>
      <c r="H10" s="267"/>
      <c r="I10" s="268"/>
      <c r="J10" s="58"/>
      <c r="K10" s="38"/>
      <c r="L10" s="38"/>
      <c r="M10" s="38"/>
      <c r="N10" s="38"/>
      <c r="O10" s="38"/>
      <c r="P10" s="38"/>
      <c r="Q10" s="38"/>
      <c r="R10" s="38"/>
      <c r="S10" s="38"/>
    </row>
    <row r="11" spans="1:29" ht="15" customHeight="1" x14ac:dyDescent="0.3">
      <c r="A11" s="166" t="s">
        <v>8</v>
      </c>
      <c r="B11" s="272"/>
      <c r="C11" s="272"/>
      <c r="D11" s="11"/>
      <c r="E11" s="168" t="s">
        <v>9</v>
      </c>
      <c r="F11" s="265"/>
      <c r="G11" s="265"/>
      <c r="H11" s="265"/>
      <c r="I11" s="266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29" ht="12" customHeight="1" x14ac:dyDescent="0.3">
      <c r="A12" s="269" t="s">
        <v>10</v>
      </c>
      <c r="B12" s="270"/>
      <c r="C12" s="78"/>
      <c r="D12" s="12"/>
      <c r="E12" s="13" t="s">
        <v>11</v>
      </c>
      <c r="F12" s="259"/>
      <c r="G12" s="259"/>
      <c r="H12" s="259"/>
      <c r="I12" s="260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29" ht="12" customHeight="1" x14ac:dyDescent="0.25">
      <c r="A13" s="16"/>
      <c r="B13" s="168" t="s">
        <v>12</v>
      </c>
      <c r="C13" s="77"/>
      <c r="D13" s="3" t="s">
        <v>13</v>
      </c>
      <c r="E13" s="77"/>
      <c r="F13" s="4" t="s">
        <v>14</v>
      </c>
      <c r="G13" s="77"/>
      <c r="H13" s="17" t="s">
        <v>15</v>
      </c>
      <c r="I13" s="18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9" ht="3.75" customHeight="1" thickBot="1" x14ac:dyDescent="0.3">
      <c r="A14" s="54"/>
      <c r="B14" s="67"/>
      <c r="C14" s="137"/>
      <c r="D14" s="68"/>
      <c r="E14" s="137"/>
      <c r="F14" s="69"/>
      <c r="G14" s="137"/>
      <c r="H14" s="70"/>
      <c r="I14" s="7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29" ht="13.5" customHeight="1" x14ac:dyDescent="0.35">
      <c r="A15" s="166" t="s">
        <v>16</v>
      </c>
      <c r="B15" s="263"/>
      <c r="C15" s="263"/>
      <c r="D15" s="263"/>
      <c r="E15" s="49" t="s">
        <v>17</v>
      </c>
      <c r="F15" s="11"/>
      <c r="G15" s="19"/>
      <c r="H15" s="14"/>
      <c r="I15" s="15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29" ht="13.5" customHeight="1" x14ac:dyDescent="0.35">
      <c r="A16" s="261" t="s">
        <v>18</v>
      </c>
      <c r="B16" s="262"/>
      <c r="C16" s="263"/>
      <c r="D16" s="263"/>
      <c r="E16" s="263"/>
      <c r="F16" s="263"/>
      <c r="G16" s="167" t="s">
        <v>19</v>
      </c>
      <c r="H16" s="87"/>
      <c r="I16" s="53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36" ht="15" x14ac:dyDescent="0.3">
      <c r="A17" s="261" t="s">
        <v>20</v>
      </c>
      <c r="B17" s="262"/>
      <c r="C17" s="77"/>
      <c r="D17" s="20" t="s">
        <v>21</v>
      </c>
      <c r="E17" s="77"/>
      <c r="F17" s="20" t="s">
        <v>22</v>
      </c>
      <c r="G17" s="264" t="s">
        <v>23</v>
      </c>
      <c r="H17" s="264"/>
      <c r="I17" s="97"/>
      <c r="J17" s="31"/>
      <c r="K17" s="9"/>
      <c r="L17" s="9"/>
      <c r="M17" s="9"/>
      <c r="N17" s="9"/>
      <c r="O17" s="9"/>
      <c r="P17" s="9"/>
      <c r="Q17" s="9"/>
      <c r="R17" s="9"/>
      <c r="S17" s="9"/>
    </row>
    <row r="18" spans="1:36" ht="4.5" customHeight="1" thickBot="1" x14ac:dyDescent="0.35">
      <c r="A18" s="84"/>
      <c r="B18" s="74"/>
      <c r="C18" s="138"/>
      <c r="D18" s="75"/>
      <c r="E18" s="138"/>
      <c r="F18" s="75"/>
      <c r="G18" s="74"/>
      <c r="H18" s="74"/>
      <c r="I18" s="76"/>
      <c r="J18" s="31"/>
      <c r="K18" s="9"/>
      <c r="L18" s="9"/>
      <c r="M18" s="9"/>
      <c r="N18" s="9"/>
      <c r="O18" s="9"/>
      <c r="P18" s="9"/>
      <c r="Q18" s="9"/>
      <c r="R18" s="9"/>
      <c r="S18" s="9"/>
    </row>
    <row r="19" spans="1:36" ht="13.5" customHeight="1" x14ac:dyDescent="0.3">
      <c r="A19" s="85" t="s">
        <v>24</v>
      </c>
      <c r="B19" s="257"/>
      <c r="C19" s="257"/>
      <c r="D19" s="11"/>
      <c r="E19" s="11"/>
      <c r="F19" s="11"/>
      <c r="G19" s="72"/>
      <c r="H19" s="72"/>
      <c r="I19" s="73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36" ht="13.5" customHeight="1" x14ac:dyDescent="0.3">
      <c r="A20" s="86" t="s">
        <v>25</v>
      </c>
      <c r="B20" s="77"/>
      <c r="C20" s="20" t="s">
        <v>26</v>
      </c>
      <c r="D20" s="77"/>
      <c r="E20" s="20" t="s">
        <v>27</v>
      </c>
      <c r="F20" s="77"/>
      <c r="G20" s="20" t="s">
        <v>28</v>
      </c>
      <c r="H20" s="77"/>
      <c r="I20" s="5" t="s">
        <v>29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1:36" ht="13.5" customHeight="1" x14ac:dyDescent="0.3">
      <c r="A21" s="86" t="s">
        <v>30</v>
      </c>
      <c r="B21" s="91" t="str">
        <f>IF(AF28="","",CONCATENATE(AF28," 10, ",AF31))</f>
        <v/>
      </c>
      <c r="C21" s="163"/>
      <c r="D21" s="276" t="str">
        <f>IF(AH32&gt;0,"This system is currently in the first year of DBP quarterly monitoring.","")</f>
        <v/>
      </c>
      <c r="E21" s="276"/>
      <c r="F21" s="276"/>
      <c r="G21" s="276"/>
      <c r="H21" s="276"/>
      <c r="I21" s="277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36" ht="4.5" customHeight="1" thickBot="1" x14ac:dyDescent="0.3">
      <c r="A22" s="21"/>
      <c r="B22" s="22"/>
      <c r="C22" s="23"/>
      <c r="D22" s="23"/>
      <c r="E22" s="23"/>
      <c r="F22" s="24"/>
      <c r="G22" s="24"/>
      <c r="H22" s="25"/>
      <c r="I22" s="26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36" ht="15.75" customHeight="1" thickBot="1" x14ac:dyDescent="0.35">
      <c r="A23" s="242" t="s">
        <v>31</v>
      </c>
      <c r="B23" s="243"/>
      <c r="C23" s="243"/>
      <c r="D23" s="243"/>
      <c r="E23" s="243"/>
      <c r="F23" s="243"/>
      <c r="G23" s="243"/>
      <c r="H23" s="243"/>
      <c r="I23" s="244"/>
      <c r="J23" s="212"/>
      <c r="K23" s="213"/>
      <c r="L23" s="213"/>
      <c r="M23" s="213"/>
      <c r="N23" s="213"/>
      <c r="O23" s="213"/>
      <c r="P23" s="213"/>
      <c r="Q23" s="103"/>
      <c r="R23" s="103"/>
      <c r="S23" s="103"/>
    </row>
    <row r="24" spans="1:36" ht="15.75" customHeight="1" thickBot="1" x14ac:dyDescent="0.3">
      <c r="A24" s="248" t="s">
        <v>32</v>
      </c>
      <c r="B24" s="238" t="s">
        <v>33</v>
      </c>
      <c r="C24" s="254" t="s">
        <v>34</v>
      </c>
      <c r="D24" s="254" t="s">
        <v>35</v>
      </c>
      <c r="E24" s="239" t="s">
        <v>36</v>
      </c>
      <c r="F24" s="240"/>
      <c r="G24" s="237" t="s">
        <v>37</v>
      </c>
      <c r="H24" s="238"/>
      <c r="I24" s="135"/>
      <c r="J24" s="185" t="s">
        <v>38</v>
      </c>
      <c r="K24" s="186"/>
      <c r="L24" s="186"/>
      <c r="M24" s="186"/>
      <c r="N24" s="186"/>
      <c r="O24" s="186"/>
      <c r="P24" s="186"/>
      <c r="Q24" s="186"/>
      <c r="R24" s="186"/>
      <c r="S24" s="187"/>
      <c r="T24" s="283" t="s">
        <v>39</v>
      </c>
      <c r="U24" s="283"/>
      <c r="V24" s="164"/>
      <c r="W24" s="165"/>
      <c r="X24" s="283" t="s">
        <v>40</v>
      </c>
      <c r="Y24" s="284"/>
      <c r="Z24" s="282" t="s">
        <v>40</v>
      </c>
      <c r="AA24" s="283"/>
      <c r="AB24" s="284"/>
      <c r="AC24" s="273" t="s">
        <v>41</v>
      </c>
      <c r="AD24" s="274"/>
      <c r="AE24" s="274"/>
      <c r="AF24" s="275"/>
      <c r="AG24" s="273" t="s">
        <v>42</v>
      </c>
      <c r="AH24" s="274"/>
      <c r="AI24" s="274"/>
      <c r="AJ24" s="275"/>
    </row>
    <row r="25" spans="1:36" ht="12" thickBot="1" x14ac:dyDescent="0.3">
      <c r="A25" s="249"/>
      <c r="B25" s="256"/>
      <c r="C25" s="255"/>
      <c r="D25" s="255"/>
      <c r="E25" s="235" t="s">
        <v>43</v>
      </c>
      <c r="F25" s="236"/>
      <c r="G25" s="285" t="s">
        <v>44</v>
      </c>
      <c r="H25" s="256"/>
      <c r="I25" s="135"/>
      <c r="J25" s="206" t="s">
        <v>45</v>
      </c>
      <c r="K25" s="207"/>
      <c r="L25" s="207"/>
      <c r="M25" s="207"/>
      <c r="N25" s="207"/>
      <c r="O25" s="208" t="s">
        <v>46</v>
      </c>
      <c r="P25" s="209"/>
      <c r="Q25" s="209"/>
      <c r="R25" s="209"/>
      <c r="S25" s="210"/>
      <c r="T25" s="98" t="s">
        <v>47</v>
      </c>
      <c r="U25" s="98" t="s">
        <v>48</v>
      </c>
      <c r="V25" s="98" t="s">
        <v>49</v>
      </c>
      <c r="W25" s="99" t="s">
        <v>50</v>
      </c>
      <c r="X25" s="59" t="s">
        <v>51</v>
      </c>
      <c r="Y25" s="53" t="s">
        <v>52</v>
      </c>
      <c r="Z25" s="16" t="s">
        <v>53</v>
      </c>
      <c r="AA25" s="59" t="s">
        <v>53</v>
      </c>
      <c r="AB25" s="53" t="s">
        <v>54</v>
      </c>
      <c r="AC25" s="90" t="s">
        <v>55</v>
      </c>
      <c r="AD25" s="59"/>
      <c r="AE25" s="59"/>
      <c r="AF25" s="53"/>
      <c r="AG25" s="154"/>
      <c r="AH25" s="31"/>
      <c r="AI25" s="31"/>
      <c r="AJ25" s="112"/>
    </row>
    <row r="26" spans="1:36" ht="15" customHeight="1" x14ac:dyDescent="0.25">
      <c r="A26" s="249"/>
      <c r="B26" s="246" t="s">
        <v>55</v>
      </c>
      <c r="C26" s="233" t="s">
        <v>56</v>
      </c>
      <c r="D26" s="233" t="s">
        <v>57</v>
      </c>
      <c r="E26" s="178" t="s">
        <v>21</v>
      </c>
      <c r="F26" s="180" t="s">
        <v>22</v>
      </c>
      <c r="G26" s="278" t="s">
        <v>21</v>
      </c>
      <c r="H26" s="280" t="s">
        <v>22</v>
      </c>
      <c r="I26" s="135"/>
      <c r="J26" s="50" t="s">
        <v>58</v>
      </c>
      <c r="K26" s="30" t="s">
        <v>59</v>
      </c>
      <c r="L26" s="30" t="s">
        <v>60</v>
      </c>
      <c r="M26" s="30" t="s">
        <v>61</v>
      </c>
      <c r="N26" s="30" t="s">
        <v>60</v>
      </c>
      <c r="O26" s="119" t="s">
        <v>58</v>
      </c>
      <c r="P26" s="30" t="s">
        <v>59</v>
      </c>
      <c r="Q26" s="30" t="s">
        <v>60</v>
      </c>
      <c r="R26" s="30" t="s">
        <v>61</v>
      </c>
      <c r="S26" s="52" t="s">
        <v>60</v>
      </c>
      <c r="T26" s="98">
        <v>1</v>
      </c>
      <c r="U26" s="98" t="s">
        <v>62</v>
      </c>
      <c r="V26" s="98" t="s">
        <v>63</v>
      </c>
      <c r="W26" s="99" t="s">
        <v>64</v>
      </c>
      <c r="X26" s="286" t="s">
        <v>65</v>
      </c>
      <c r="Y26" s="56">
        <f>MAX($E$28:$F$31)</f>
        <v>0</v>
      </c>
      <c r="Z26" s="16"/>
      <c r="AA26" s="59"/>
      <c r="AB26" s="53"/>
      <c r="AC26" s="90"/>
      <c r="AD26" s="59"/>
      <c r="AE26" s="59"/>
      <c r="AF26" s="53"/>
      <c r="AH26" s="31"/>
      <c r="AI26" s="31"/>
      <c r="AJ26" s="112"/>
    </row>
    <row r="27" spans="1:36" ht="15.75" customHeight="1" thickBot="1" x14ac:dyDescent="0.3">
      <c r="A27" s="250"/>
      <c r="B27" s="247"/>
      <c r="C27" s="234"/>
      <c r="D27" s="234"/>
      <c r="E27" s="179"/>
      <c r="F27" s="181"/>
      <c r="G27" s="279"/>
      <c r="H27" s="281"/>
      <c r="I27" s="135"/>
      <c r="J27" s="108">
        <v>1</v>
      </c>
      <c r="K27" s="104">
        <v>2</v>
      </c>
      <c r="L27" s="104">
        <v>3</v>
      </c>
      <c r="M27" s="104">
        <v>4</v>
      </c>
      <c r="N27" s="104">
        <v>5</v>
      </c>
      <c r="O27" s="120">
        <v>1</v>
      </c>
      <c r="P27" s="104">
        <v>2</v>
      </c>
      <c r="Q27" s="104">
        <v>3</v>
      </c>
      <c r="R27" s="104">
        <v>4</v>
      </c>
      <c r="S27" s="105">
        <v>5</v>
      </c>
      <c r="T27" s="98">
        <v>2</v>
      </c>
      <c r="U27" s="98"/>
      <c r="V27" s="98" t="s">
        <v>66</v>
      </c>
      <c r="W27" s="99" t="s">
        <v>67</v>
      </c>
      <c r="X27" s="286"/>
      <c r="Y27" s="53"/>
      <c r="Z27" s="16"/>
      <c r="AA27" s="59"/>
      <c r="AB27" s="53"/>
      <c r="AC27" s="90"/>
      <c r="AD27" s="59"/>
      <c r="AE27" s="59"/>
      <c r="AF27" s="53"/>
      <c r="AH27" s="31"/>
      <c r="AI27" s="31"/>
      <c r="AJ27" s="112"/>
    </row>
    <row r="28" spans="1:36" ht="12.5" thickBot="1" x14ac:dyDescent="0.3">
      <c r="A28" s="83" t="s">
        <v>68</v>
      </c>
      <c r="B28" s="29" t="str">
        <f>IF($H$16=1,"January",IF($H$16=2,"February",IF($H$16=3,"March",IF($H$16=4,"January",IF($H$16=5,"February",IF($H$16=6,"March",IF($H$16=7,"January",IF($H$16=8,"February",IF($H$16=9,"March",IF($H$16=10,"January",IF($H$16=11,"February",IF($H$16=12,"March","Enter Peak Month"))))))))))))</f>
        <v>Enter Peak Month</v>
      </c>
      <c r="C28" s="28" t="str">
        <f>IF(B19="","Enter Year",$B$19)</f>
        <v>Enter Year</v>
      </c>
      <c r="D28" s="136" t="s">
        <v>64</v>
      </c>
      <c r="E28" s="81"/>
      <c r="F28" s="82"/>
      <c r="G28" s="79"/>
      <c r="H28" s="80"/>
      <c r="I28" s="135"/>
      <c r="J28" s="51" t="str">
        <f>$A28</f>
        <v>1st Quarter</v>
      </c>
      <c r="K28" s="134">
        <f>($G28*2+$G31+$G30)/4</f>
        <v>0</v>
      </c>
      <c r="L28" s="30" t="str">
        <f>IF(K28&gt;0.08,"Yes","No")</f>
        <v>No</v>
      </c>
      <c r="M28" s="110">
        <f>($G28*2+$G31+$G30)/4</f>
        <v>0</v>
      </c>
      <c r="N28" s="30" t="str">
        <f>IF(M28&gt;80,"Yes","No")</f>
        <v>No</v>
      </c>
      <c r="O28" s="119" t="str">
        <f>$A28</f>
        <v>1st Quarter</v>
      </c>
      <c r="P28" s="134">
        <f>($H28*2+$H31+$H30)/4</f>
        <v>0</v>
      </c>
      <c r="Q28" s="30" t="str">
        <f>IF(P28&gt;0.06,"Yes","No")</f>
        <v>No</v>
      </c>
      <c r="R28" s="110">
        <f>($H28*2+$H31+$H30)/4</f>
        <v>0</v>
      </c>
      <c r="S28" s="52" t="str">
        <f>IF(R28&gt;60,"Yes","No")</f>
        <v>No</v>
      </c>
      <c r="T28" s="98">
        <v>3</v>
      </c>
      <c r="U28" s="98"/>
      <c r="V28" s="98" t="s">
        <v>69</v>
      </c>
      <c r="W28" s="99" t="s">
        <v>70</v>
      </c>
      <c r="X28" s="286"/>
      <c r="Y28" s="53"/>
      <c r="Z28" s="16" t="str">
        <f>CONCATENATE($B28,"/",$C28)</f>
        <v>Enter Peak Month/Enter Year</v>
      </c>
      <c r="AA28" s="60" t="e">
        <f t="shared" ref="AA28" si="0">DATEVALUE(Z28)</f>
        <v>#VALUE!</v>
      </c>
      <c r="AB28" s="56" t="e">
        <f>EOMONTH(AA28,0)</f>
        <v>#VALUE!</v>
      </c>
      <c r="AC28" s="90" t="s">
        <v>71</v>
      </c>
      <c r="AD28" s="90" t="s">
        <v>72</v>
      </c>
      <c r="AE28" s="59" t="e">
        <f>VLOOKUP(B28,$AC$28:$AD$39,2,FALSE)</f>
        <v>#N/A</v>
      </c>
      <c r="AF28" s="111" t="str">
        <f>IF(B28="Enter Peak Month","",IF(B20="x",AE28,IF(D20="x",AE29,IF(F20="x",AE30,IF(H20="x",AE31,"")))))</f>
        <v/>
      </c>
      <c r="AG28" s="16" t="s">
        <v>73</v>
      </c>
      <c r="AH28" s="160">
        <f>IF(D28="Not Required",1,0)</f>
        <v>0</v>
      </c>
      <c r="AI28" s="31"/>
      <c r="AJ28" s="112"/>
    </row>
    <row r="29" spans="1:36" ht="12.5" thickBot="1" x14ac:dyDescent="0.3">
      <c r="A29" s="83" t="s">
        <v>74</v>
      </c>
      <c r="B29" s="1" t="str">
        <f>IF(B28="January","April",IF(B28="February","May",IF(B28="March","June","Enter Peak Month")))</f>
        <v>Enter Peak Month</v>
      </c>
      <c r="C29" s="28" t="str">
        <f>IF($B$19="","Enter Year",IF($B$20="X",$B$19-1,IF($D$20="X",$B$19,IF($F$20="X",$B$19,IF($H$20="X",$B$19,"Check QTR")))))</f>
        <v>Enter Year</v>
      </c>
      <c r="D29" s="136" t="s">
        <v>64</v>
      </c>
      <c r="E29" s="81"/>
      <c r="F29" s="82"/>
      <c r="G29" s="79"/>
      <c r="H29" s="80"/>
      <c r="I29" s="135"/>
      <c r="J29" s="51" t="str">
        <f t="shared" ref="J29:J31" si="1">$A29</f>
        <v>2nd Quarter</v>
      </c>
      <c r="K29" s="134">
        <f>($G29*2+$G28+$G31)/4</f>
        <v>0</v>
      </c>
      <c r="L29" s="30" t="str">
        <f t="shared" ref="L29:L31" si="2">IF(K29&gt;0.08,"Yes","No")</f>
        <v>No</v>
      </c>
      <c r="M29" s="110">
        <f>($G29*2+$G28+$G31)/4</f>
        <v>0</v>
      </c>
      <c r="N29" s="30" t="str">
        <f t="shared" ref="N29:N31" si="3">IF(M29&gt;80,"Yes","No")</f>
        <v>No</v>
      </c>
      <c r="O29" s="119" t="str">
        <f t="shared" ref="O29:O31" si="4">$A29</f>
        <v>2nd Quarter</v>
      </c>
      <c r="P29" s="134">
        <f>($H29*2+$H28+$H31)/4</f>
        <v>0</v>
      </c>
      <c r="Q29" s="30" t="str">
        <f t="shared" ref="Q29:Q31" si="5">IF(P29&gt;0.06,"Yes","No")</f>
        <v>No</v>
      </c>
      <c r="R29" s="110">
        <f>($H29*2+$H28+$H31)/4</f>
        <v>0</v>
      </c>
      <c r="S29" s="52" t="str">
        <f t="shared" ref="S29:S31" si="6">IF(R29&gt;60,"Yes","No")</f>
        <v>No</v>
      </c>
      <c r="T29" s="98">
        <v>4</v>
      </c>
      <c r="U29" s="98"/>
      <c r="V29" s="98" t="s">
        <v>75</v>
      </c>
      <c r="W29" s="99" t="s">
        <v>76</v>
      </c>
      <c r="X29" s="59"/>
      <c r="Y29" s="53"/>
      <c r="Z29" s="16" t="str">
        <f>CONCATENATE($B29,"/",$C29)</f>
        <v>Enter Peak Month/Enter Year</v>
      </c>
      <c r="AA29" s="60" t="e">
        <f t="shared" ref="AA29:AA31" si="7">DATEVALUE(Z29)</f>
        <v>#VALUE!</v>
      </c>
      <c r="AB29" s="56" t="e">
        <f t="shared" ref="AB29:AB31" si="8">EOMONTH(AA29,0)</f>
        <v>#VALUE!</v>
      </c>
      <c r="AC29" s="90" t="s">
        <v>72</v>
      </c>
      <c r="AD29" s="90" t="s">
        <v>77</v>
      </c>
      <c r="AE29" s="59" t="e">
        <f t="shared" ref="AE29:AE31" si="9">VLOOKUP(B29,$AC$28:$AD$39,2,FALSE)</f>
        <v>#N/A</v>
      </c>
      <c r="AF29" s="53"/>
      <c r="AG29" s="16" t="s">
        <v>78</v>
      </c>
      <c r="AH29" s="160">
        <f>IF(D29="Not Required",1,0)</f>
        <v>0</v>
      </c>
      <c r="AI29" s="31"/>
      <c r="AJ29" s="112"/>
    </row>
    <row r="30" spans="1:36" ht="12.5" thickBot="1" x14ac:dyDescent="0.3">
      <c r="A30" s="83" t="s">
        <v>28</v>
      </c>
      <c r="B30" s="1" t="str">
        <f>IF(B29="April","July",IF(B29="May","August",IF(B29="June","September","Enter Peak Month")))</f>
        <v>Enter Peak Month</v>
      </c>
      <c r="C30" s="28" t="str">
        <f>IF($B$19="","Enter Year",IF($B$20="X",$B$19-1,IF($D$20="X",$B$19-1,IF($F$20="X",$B$19,IF($H$20="X",$B$19,"Check QTR")))))</f>
        <v>Enter Year</v>
      </c>
      <c r="D30" s="136" t="s">
        <v>64</v>
      </c>
      <c r="E30" s="81"/>
      <c r="F30" s="82"/>
      <c r="G30" s="79"/>
      <c r="H30" s="80"/>
      <c r="I30" s="135"/>
      <c r="J30" s="51" t="str">
        <f t="shared" si="1"/>
        <v>3rd Quarter</v>
      </c>
      <c r="K30" s="134">
        <f>($G30*2+$G29+$G28)/4</f>
        <v>0</v>
      </c>
      <c r="L30" s="30" t="str">
        <f t="shared" si="2"/>
        <v>No</v>
      </c>
      <c r="M30" s="110">
        <f>($G30*2+$G29+$G28)/4</f>
        <v>0</v>
      </c>
      <c r="N30" s="30" t="str">
        <f t="shared" si="3"/>
        <v>No</v>
      </c>
      <c r="O30" s="119" t="str">
        <f t="shared" si="4"/>
        <v>3rd Quarter</v>
      </c>
      <c r="P30" s="134">
        <f>($H30*2+$H29+$H28)/4</f>
        <v>0</v>
      </c>
      <c r="Q30" s="30" t="str">
        <f t="shared" si="5"/>
        <v>No</v>
      </c>
      <c r="R30" s="110">
        <f>($H30*2+$H29+$H28)/4</f>
        <v>0</v>
      </c>
      <c r="S30" s="52" t="str">
        <f t="shared" si="6"/>
        <v>No</v>
      </c>
      <c r="T30" s="98">
        <v>5</v>
      </c>
      <c r="U30" s="98"/>
      <c r="V30" s="98"/>
      <c r="W30" s="99"/>
      <c r="X30" s="59"/>
      <c r="Y30" s="53"/>
      <c r="Z30" s="16" t="str">
        <f>CONCATENATE($B30,"/",$C30)</f>
        <v>Enter Peak Month/Enter Year</v>
      </c>
      <c r="AA30" s="60" t="e">
        <f t="shared" si="7"/>
        <v>#VALUE!</v>
      </c>
      <c r="AB30" s="56" t="e">
        <f t="shared" si="8"/>
        <v>#VALUE!</v>
      </c>
      <c r="AC30" s="90" t="s">
        <v>77</v>
      </c>
      <c r="AD30" s="90" t="s">
        <v>79</v>
      </c>
      <c r="AE30" s="59" t="e">
        <f t="shared" si="9"/>
        <v>#N/A</v>
      </c>
      <c r="AF30" s="53"/>
      <c r="AG30" s="16" t="s">
        <v>80</v>
      </c>
      <c r="AH30" s="160">
        <f>IF(D30="Not Required",1,0)</f>
        <v>0</v>
      </c>
      <c r="AI30" s="31"/>
      <c r="AJ30" s="112"/>
    </row>
    <row r="31" spans="1:36" ht="12.5" thickBot="1" x14ac:dyDescent="0.3">
      <c r="A31" s="94" t="s">
        <v>81</v>
      </c>
      <c r="B31" s="95" t="str">
        <f>IF(B30="July","October",IF(B30="August","November",IF(B30="September","December","Enter Peak Month")))</f>
        <v>Enter Peak Month</v>
      </c>
      <c r="C31" s="96" t="str">
        <f>IF($B$19="","Enter Year",IF($B$20="X",$B$19-1,IF($D$20="X",$B$19-1,IF($F$20="X",$B$19-1,IF($H$20="X",$B$19,"Check QTR")))))</f>
        <v>Enter Year</v>
      </c>
      <c r="D31" s="136" t="s">
        <v>64</v>
      </c>
      <c r="E31" s="81"/>
      <c r="F31" s="82"/>
      <c r="G31" s="79"/>
      <c r="H31" s="80"/>
      <c r="I31" s="135"/>
      <c r="J31" s="51" t="str">
        <f t="shared" si="1"/>
        <v>4th Quarter</v>
      </c>
      <c r="K31" s="134">
        <f>($G31*2+$G30+$G29)/4</f>
        <v>0</v>
      </c>
      <c r="L31" s="30" t="str">
        <f t="shared" si="2"/>
        <v>No</v>
      </c>
      <c r="M31" s="110">
        <f>($G31*2+$G30+$G29)/4</f>
        <v>0</v>
      </c>
      <c r="N31" s="30" t="str">
        <f t="shared" si="3"/>
        <v>No</v>
      </c>
      <c r="O31" s="119" t="str">
        <f t="shared" si="4"/>
        <v>4th Quarter</v>
      </c>
      <c r="P31" s="134">
        <f>($H31*2+$H30+$H29)/4</f>
        <v>0</v>
      </c>
      <c r="Q31" s="30" t="str">
        <f t="shared" si="5"/>
        <v>No</v>
      </c>
      <c r="R31" s="110">
        <f>($H31*2+$H30+$H29)/4</f>
        <v>0</v>
      </c>
      <c r="S31" s="52" t="str">
        <f t="shared" si="6"/>
        <v>No</v>
      </c>
      <c r="T31" s="98">
        <v>6</v>
      </c>
      <c r="U31" s="98"/>
      <c r="V31" s="98" t="s">
        <v>82</v>
      </c>
      <c r="W31" s="99"/>
      <c r="X31" s="59"/>
      <c r="Y31" s="53"/>
      <c r="Z31" s="16" t="str">
        <f>CONCATENATE($B31,"/",$C31)</f>
        <v>Enter Peak Month/Enter Year</v>
      </c>
      <c r="AA31" s="60" t="e">
        <f t="shared" si="7"/>
        <v>#VALUE!</v>
      </c>
      <c r="AB31" s="56" t="e">
        <f t="shared" si="8"/>
        <v>#VALUE!</v>
      </c>
      <c r="AC31" s="90" t="s">
        <v>79</v>
      </c>
      <c r="AD31" s="90" t="s">
        <v>83</v>
      </c>
      <c r="AE31" s="59" t="e">
        <f t="shared" si="9"/>
        <v>#N/A</v>
      </c>
      <c r="AF31" s="111" t="str">
        <f>IF(B19="","",IF(AF28="January",B19+1,B19))</f>
        <v/>
      </c>
      <c r="AG31" s="162" t="s">
        <v>84</v>
      </c>
      <c r="AH31" s="161">
        <f>IF(D31="Not Required",1,0)</f>
        <v>0</v>
      </c>
      <c r="AI31" s="31"/>
      <c r="AJ31" s="112"/>
    </row>
    <row r="32" spans="1:36" ht="15.75" customHeight="1" thickBot="1" x14ac:dyDescent="0.3">
      <c r="A32" s="93"/>
      <c r="B32" s="92"/>
      <c r="C32" s="92"/>
      <c r="D32" s="245" t="s">
        <v>85</v>
      </c>
      <c r="E32" s="245"/>
      <c r="F32" s="245"/>
      <c r="G32" s="64" t="str">
        <f>IF($AH$32&gt;0,IF(SUM(G28:G31)=0,"",IF(SUM(G28:G31)/4=0," ",SUM(G28:G31)/4)),IF(SUM(G28:G31)=0,"",IF(AVERAGE(G28:G31)=0," ",AVERAGE(G28:G31))))</f>
        <v/>
      </c>
      <c r="H32" s="65" t="str">
        <f>IF($AH$32&gt;0,IF(SUM(H28:H31)=0,"",IF(SUM(H28:H31)/4=0," ",SUM(H28:H31)/4)),IF(SUM(H28:H31)=0,"",IF(AVERAGE(H28:H31)=0," ",AVERAGE(H28:H31))))</f>
        <v/>
      </c>
      <c r="I32" s="135"/>
      <c r="J32" s="124"/>
      <c r="K32" s="122"/>
      <c r="L32" s="122"/>
      <c r="M32" s="122"/>
      <c r="N32" s="125"/>
      <c r="O32" s="121"/>
      <c r="P32" s="122"/>
      <c r="Q32" s="122"/>
      <c r="R32" s="122"/>
      <c r="S32" s="123"/>
      <c r="T32" s="98">
        <v>7</v>
      </c>
      <c r="U32" s="98"/>
      <c r="V32" s="106" t="str">
        <f>IF($I$17="","",IF($I$17="mg/L",1,IF($I$17="ppm",1,IF($I$17="ug/L",2,IF($I$17="ppb",2,FALSE)))))</f>
        <v/>
      </c>
      <c r="W32" s="102"/>
      <c r="X32" s="59"/>
      <c r="Y32" s="53"/>
      <c r="Z32" s="16"/>
      <c r="AA32" s="59"/>
      <c r="AB32" s="53"/>
      <c r="AC32" s="90" t="s">
        <v>83</v>
      </c>
      <c r="AD32" s="90" t="s">
        <v>86</v>
      </c>
      <c r="AE32" s="59"/>
      <c r="AF32" s="53"/>
      <c r="AG32" s="16"/>
      <c r="AH32" s="160">
        <f>SUM(AH28:AH31)</f>
        <v>0</v>
      </c>
      <c r="AI32" s="31"/>
      <c r="AJ32" s="112"/>
    </row>
    <row r="33" spans="1:36" s="31" customFormat="1" ht="15.75" customHeight="1" thickBot="1" x14ac:dyDescent="0.35">
      <c r="A33" s="242" t="s">
        <v>87</v>
      </c>
      <c r="B33" s="243"/>
      <c r="C33" s="243"/>
      <c r="D33" s="243"/>
      <c r="E33" s="243"/>
      <c r="F33" s="243"/>
      <c r="G33" s="243"/>
      <c r="H33" s="243"/>
      <c r="I33" s="244"/>
      <c r="J33" s="188"/>
      <c r="K33" s="189"/>
      <c r="L33" s="190"/>
      <c r="M33" s="182" t="s">
        <v>88</v>
      </c>
      <c r="N33" s="183"/>
      <c r="O33" s="183"/>
      <c r="P33" s="184"/>
      <c r="Q33" s="197"/>
      <c r="R33" s="198"/>
      <c r="S33" s="199"/>
      <c r="T33" s="98">
        <v>8</v>
      </c>
      <c r="U33" s="98"/>
      <c r="V33" s="98"/>
      <c r="W33" s="99"/>
      <c r="X33" s="61"/>
      <c r="Y33" s="55"/>
      <c r="Z33" s="57"/>
      <c r="AA33" s="61"/>
      <c r="AB33" s="55"/>
      <c r="AC33" s="90" t="s">
        <v>86</v>
      </c>
      <c r="AD33" s="90" t="s">
        <v>89</v>
      </c>
      <c r="AF33" s="112"/>
      <c r="AG33" s="154"/>
      <c r="AH33" s="155"/>
      <c r="AJ33" s="112"/>
    </row>
    <row r="34" spans="1:36" s="31" customFormat="1" ht="15.75" customHeight="1" x14ac:dyDescent="0.25">
      <c r="A34" s="227" t="s">
        <v>90</v>
      </c>
      <c r="B34" s="228"/>
      <c r="C34" s="241" t="s">
        <v>91</v>
      </c>
      <c r="D34" s="174"/>
      <c r="E34" s="174" t="s">
        <v>92</v>
      </c>
      <c r="F34" s="175"/>
      <c r="G34" s="216" t="str">
        <f>IF(E37="Yes",X26,IF(F37="yes",X26,""))</f>
        <v/>
      </c>
      <c r="H34" s="217"/>
      <c r="I34" s="218"/>
      <c r="J34" s="191"/>
      <c r="K34" s="192"/>
      <c r="L34" s="193"/>
      <c r="M34" s="119"/>
      <c r="O34" s="109" t="s">
        <v>93</v>
      </c>
      <c r="P34" s="126" t="s">
        <v>94</v>
      </c>
      <c r="Q34" s="200"/>
      <c r="R34" s="201"/>
      <c r="S34" s="202"/>
      <c r="T34" s="98">
        <v>9</v>
      </c>
      <c r="U34" s="98"/>
      <c r="V34" s="98"/>
      <c r="W34" s="99"/>
      <c r="AC34" s="90" t="s">
        <v>89</v>
      </c>
      <c r="AD34" s="90" t="s">
        <v>95</v>
      </c>
      <c r="AF34" s="112"/>
      <c r="AG34" s="154"/>
      <c r="AH34" s="155"/>
      <c r="AJ34" s="112"/>
    </row>
    <row r="35" spans="1:36" s="31" customFormat="1" ht="15.75" customHeight="1" x14ac:dyDescent="0.25">
      <c r="A35" s="229"/>
      <c r="B35" s="230"/>
      <c r="C35" s="43" t="s">
        <v>21</v>
      </c>
      <c r="D35" s="170" t="s">
        <v>22</v>
      </c>
      <c r="E35" s="176" t="s">
        <v>21</v>
      </c>
      <c r="F35" s="177" t="s">
        <v>22</v>
      </c>
      <c r="G35" s="219"/>
      <c r="H35" s="220"/>
      <c r="I35" s="221"/>
      <c r="J35" s="191"/>
      <c r="K35" s="192"/>
      <c r="L35" s="193"/>
      <c r="M35" s="119"/>
      <c r="O35" s="109" t="s">
        <v>96</v>
      </c>
      <c r="P35" s="126" t="s">
        <v>96</v>
      </c>
      <c r="Q35" s="200"/>
      <c r="R35" s="201"/>
      <c r="S35" s="202"/>
      <c r="T35" s="98">
        <v>10</v>
      </c>
      <c r="U35" s="98"/>
      <c r="V35" s="98"/>
      <c r="W35" s="99"/>
      <c r="AC35" s="90" t="s">
        <v>95</v>
      </c>
      <c r="AD35" s="90" t="s">
        <v>97</v>
      </c>
      <c r="AF35" s="112"/>
      <c r="AG35" s="154"/>
      <c r="AH35" s="155"/>
      <c r="AJ35" s="112"/>
    </row>
    <row r="36" spans="1:36" s="31" customFormat="1" ht="15.75" customHeight="1" thickBot="1" x14ac:dyDescent="0.3">
      <c r="A36" s="231"/>
      <c r="B36" s="232"/>
      <c r="C36" s="44" t="str">
        <f t="shared" ref="C36:D36" si="10">IF($I$17="","",$I$17)</f>
        <v/>
      </c>
      <c r="D36" s="45" t="str">
        <f t="shared" si="10"/>
        <v/>
      </c>
      <c r="E36" s="176"/>
      <c r="F36" s="177"/>
      <c r="G36" s="222"/>
      <c r="H36" s="223"/>
      <c r="I36" s="224"/>
      <c r="J36" s="191"/>
      <c r="K36" s="192"/>
      <c r="L36" s="193"/>
      <c r="M36" s="127"/>
      <c r="N36" s="117" t="s">
        <v>98</v>
      </c>
      <c r="O36" s="104" t="str">
        <f>IF($I$17="mg/L",2,IF($I$17="ppm",2,IF($I$17="ug/L",4,IF($I$17="ppb",4,"Need Units"))))</f>
        <v>Need Units</v>
      </c>
      <c r="P36" s="128" t="str">
        <f>IF($I$17="mg/L",3,IF($I$17="ppm",3,IF($I$17="ug/L",5,IF($I$17="ppb",5,"Need Units"))))</f>
        <v>Need Units</v>
      </c>
      <c r="Q36" s="200"/>
      <c r="R36" s="201"/>
      <c r="S36" s="202"/>
      <c r="T36" s="98">
        <v>11</v>
      </c>
      <c r="U36" s="98"/>
      <c r="V36" s="98"/>
      <c r="W36" s="99"/>
      <c r="AC36" s="90" t="s">
        <v>97</v>
      </c>
      <c r="AD36" s="90" t="s">
        <v>99</v>
      </c>
      <c r="AF36" s="112"/>
      <c r="AG36" s="154"/>
      <c r="AH36" s="155"/>
      <c r="AJ36" s="112"/>
    </row>
    <row r="37" spans="1:36" s="31" customFormat="1" ht="15.75" customHeight="1" thickBot="1" x14ac:dyDescent="0.35">
      <c r="A37" s="214" t="str">
        <f>IF($B$20="X",A28,IF(D20="X",A29,IF(F20="X",A30,IF(H20="X",A31,"Check Current Quarter Above"))))</f>
        <v>Check Current Quarter Above</v>
      </c>
      <c r="B37" s="215"/>
      <c r="C37" s="62" t="str">
        <f>IF($O$37=0,"",$O$37)</f>
        <v/>
      </c>
      <c r="D37" s="63" t="str">
        <f>IF($O$38=0,"",$O$38)</f>
        <v/>
      </c>
      <c r="E37" s="46" t="str">
        <f>IF(C37="","",$P$37)</f>
        <v/>
      </c>
      <c r="F37" s="47" t="str">
        <f>IF(D37="","",$P$38)</f>
        <v/>
      </c>
      <c r="G37" s="225" t="str">
        <f>IF(G34="","","Report is Due on")</f>
        <v/>
      </c>
      <c r="H37" s="226"/>
      <c r="I37" s="48" t="str">
        <f>IF(IF(G34="","",Y26+104)=104,"Need Column D",IF(G34="","",Y26+104))</f>
        <v/>
      </c>
      <c r="J37" s="191"/>
      <c r="K37" s="192"/>
      <c r="L37" s="193"/>
      <c r="M37" s="129" t="s">
        <v>45</v>
      </c>
      <c r="N37" s="116" t="str">
        <f>A37</f>
        <v>Check Current Quarter Above</v>
      </c>
      <c r="O37" s="107" t="str">
        <f>IF($A$37="Check Current Quarter Above","",IF(O36="Need Units","Need Units",VLOOKUP($A$37,$J$28:$N$31,O36,FALSE)))</f>
        <v/>
      </c>
      <c r="P37" s="131" t="str">
        <f>IF($A$37="Check Current Quarter Above","",IF(O36="Need Units","Need Units",VLOOKUP($A$37,$J$28:$N$31,P36,FALSE)))</f>
        <v/>
      </c>
      <c r="Q37" s="200"/>
      <c r="R37" s="201"/>
      <c r="S37" s="202"/>
      <c r="T37" s="118">
        <v>12</v>
      </c>
      <c r="U37" s="100"/>
      <c r="V37" s="100"/>
      <c r="W37" s="101"/>
      <c r="AC37" s="90" t="s">
        <v>99</v>
      </c>
      <c r="AD37" s="90" t="s">
        <v>100</v>
      </c>
      <c r="AF37" s="112"/>
      <c r="AG37" s="154"/>
      <c r="AH37" s="155"/>
      <c r="AJ37" s="112"/>
    </row>
    <row r="38" spans="1:36" ht="15.75" customHeight="1" thickBot="1" x14ac:dyDescent="0.35">
      <c r="A38" s="171" t="s">
        <v>101</v>
      </c>
      <c r="B38" s="171"/>
      <c r="C38" s="171"/>
      <c r="D38" s="171"/>
      <c r="E38" s="171"/>
      <c r="F38" s="171"/>
      <c r="G38" s="171"/>
      <c r="H38" s="172" t="s">
        <v>102</v>
      </c>
      <c r="I38" s="173" t="s">
        <v>103</v>
      </c>
      <c r="J38" s="194"/>
      <c r="K38" s="195"/>
      <c r="L38" s="196"/>
      <c r="M38" s="130" t="s">
        <v>46</v>
      </c>
      <c r="N38" s="100" t="str">
        <f>A37</f>
        <v>Check Current Quarter Above</v>
      </c>
      <c r="O38" s="132" t="str">
        <f>IF($A$37="Check Current Quarter Above","",IF(O36="Need Units","Need Units",VLOOKUP($A$37,$O$28:$S$31,O36,FALSE)))</f>
        <v/>
      </c>
      <c r="P38" s="133" t="str">
        <f>IF($A$37="Check Current Quarter Above","",IF(O36="Need Units","Need Units",VLOOKUP($A$37,$O$28:$S$31,P36,FALSE)))</f>
        <v/>
      </c>
      <c r="Q38" s="203"/>
      <c r="R38" s="204"/>
      <c r="S38" s="205"/>
      <c r="AC38" s="90" t="s">
        <v>100</v>
      </c>
      <c r="AD38" s="90" t="s">
        <v>104</v>
      </c>
      <c r="AE38" s="66"/>
      <c r="AF38" s="53"/>
      <c r="AG38" s="154"/>
      <c r="AH38" s="155"/>
      <c r="AI38" s="156"/>
      <c r="AJ38" s="112"/>
    </row>
    <row r="39" spans="1:36" ht="15" customHeight="1" thickBot="1" x14ac:dyDescent="0.3">
      <c r="A39" s="211" t="s">
        <v>131</v>
      </c>
      <c r="B39" s="211"/>
      <c r="C39" s="211"/>
      <c r="D39" s="211"/>
      <c r="E39" s="211"/>
      <c r="F39" s="211"/>
      <c r="G39" s="211"/>
      <c r="H39" s="211"/>
      <c r="I39" s="211"/>
      <c r="O39" s="9"/>
      <c r="P39" s="9"/>
      <c r="Q39" s="9"/>
      <c r="R39" s="9"/>
      <c r="S39" s="9"/>
      <c r="AC39" s="113" t="s">
        <v>104</v>
      </c>
      <c r="AD39" s="113" t="s">
        <v>71</v>
      </c>
      <c r="AE39" s="114"/>
      <c r="AF39" s="115"/>
      <c r="AG39" s="157"/>
      <c r="AH39" s="158"/>
      <c r="AI39" s="159"/>
      <c r="AJ39" s="55"/>
    </row>
    <row r="40" spans="1:36" x14ac:dyDescent="0.25">
      <c r="A40" s="169"/>
      <c r="B40" s="169"/>
      <c r="C40" s="169"/>
      <c r="D40" s="169"/>
      <c r="E40" s="169"/>
      <c r="F40" s="169"/>
      <c r="G40" s="169"/>
      <c r="H40" s="169"/>
      <c r="I40" s="139"/>
      <c r="K40" s="9"/>
      <c r="L40" s="9"/>
      <c r="M40" s="9"/>
      <c r="N40" s="9"/>
      <c r="O40" s="9"/>
      <c r="P40" s="9"/>
      <c r="Q40" s="9"/>
      <c r="R40" s="9"/>
      <c r="S40" s="9"/>
      <c r="AD40" s="27"/>
      <c r="AE40" s="27"/>
    </row>
    <row r="41" spans="1:36" ht="3.75" customHeight="1" x14ac:dyDescent="0.25">
      <c r="A41" s="139"/>
      <c r="B41" s="139"/>
      <c r="C41" s="139"/>
      <c r="D41" s="139"/>
      <c r="E41" s="139"/>
      <c r="F41" s="139"/>
      <c r="G41" s="139"/>
      <c r="H41" s="139"/>
      <c r="I41" s="139"/>
      <c r="K41" s="9"/>
      <c r="L41" s="9"/>
      <c r="M41" s="9"/>
      <c r="N41" s="9"/>
      <c r="O41" s="9"/>
      <c r="P41" s="9"/>
      <c r="Q41" s="9"/>
      <c r="R41" s="9"/>
      <c r="S41" s="9"/>
    </row>
    <row r="42" spans="1:36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K42" s="9"/>
      <c r="L42" s="9"/>
      <c r="M42" s="9"/>
      <c r="N42" s="9"/>
      <c r="O42" s="9"/>
      <c r="P42" s="9"/>
      <c r="Q42" s="9"/>
      <c r="R42" s="9"/>
      <c r="S42" s="9"/>
    </row>
    <row r="43" spans="1:36" x14ac:dyDescent="0.25">
      <c r="A43" s="144" t="s">
        <v>105</v>
      </c>
      <c r="B43" s="144"/>
      <c r="C43" s="144"/>
      <c r="D43" s="144"/>
      <c r="E43" s="144"/>
      <c r="F43" s="144"/>
      <c r="G43" s="144"/>
      <c r="H43" s="144"/>
      <c r="I43" s="11"/>
      <c r="K43" s="9"/>
      <c r="L43" s="9"/>
      <c r="M43" s="9"/>
      <c r="N43" s="9"/>
      <c r="O43" s="9"/>
      <c r="P43" s="9"/>
      <c r="Q43" s="9"/>
      <c r="R43" s="9"/>
      <c r="S43" s="9"/>
      <c r="AD43" s="27"/>
      <c r="AE43" s="27"/>
    </row>
    <row r="44" spans="1:36" ht="12" x14ac:dyDescent="0.3">
      <c r="A44" s="145" t="s">
        <v>106</v>
      </c>
      <c r="B44" s="145"/>
      <c r="C44" s="145"/>
      <c r="D44" s="145"/>
      <c r="E44" s="145"/>
      <c r="F44" s="145"/>
      <c r="G44" s="145"/>
      <c r="H44" s="145"/>
      <c r="I44" s="11"/>
      <c r="K44" s="9"/>
      <c r="L44" s="9"/>
      <c r="M44" s="9"/>
      <c r="N44" s="9"/>
      <c r="S44" s="9"/>
      <c r="AD44" s="27"/>
      <c r="AE44" s="27"/>
    </row>
    <row r="45" spans="1:36" x14ac:dyDescent="0.25">
      <c r="A45" s="146" t="s">
        <v>107</v>
      </c>
      <c r="B45" s="147"/>
      <c r="C45" s="147"/>
      <c r="D45" s="147"/>
      <c r="E45" s="147"/>
      <c r="F45" s="148"/>
      <c r="G45" s="149"/>
      <c r="H45" s="149"/>
      <c r="I45" s="11"/>
      <c r="K45" s="9"/>
      <c r="L45" s="9"/>
      <c r="M45" s="9"/>
      <c r="N45" s="9"/>
      <c r="S45" s="9"/>
      <c r="X45" s="27"/>
      <c r="Y45" s="27"/>
    </row>
    <row r="46" spans="1:36" x14ac:dyDescent="0.25">
      <c r="A46" s="146" t="s">
        <v>108</v>
      </c>
      <c r="B46" s="147"/>
      <c r="C46" s="147"/>
      <c r="D46" s="147"/>
      <c r="E46" s="147"/>
      <c r="F46" s="148"/>
      <c r="G46" s="149"/>
      <c r="H46" s="149"/>
      <c r="I46" s="11"/>
      <c r="K46" s="9"/>
      <c r="L46" s="9"/>
      <c r="M46" s="9"/>
      <c r="N46" s="9"/>
      <c r="S46" s="9"/>
      <c r="X46" s="27"/>
      <c r="Y46" s="27"/>
    </row>
    <row r="47" spans="1:36" x14ac:dyDescent="0.25">
      <c r="A47" s="146" t="s">
        <v>109</v>
      </c>
      <c r="B47" s="147"/>
      <c r="C47" s="147"/>
      <c r="D47" s="147"/>
      <c r="E47" s="147"/>
      <c r="F47" s="148"/>
      <c r="G47" s="149"/>
      <c r="H47" s="149"/>
      <c r="I47" s="11"/>
      <c r="K47" s="9"/>
      <c r="L47" s="9"/>
      <c r="M47" s="9"/>
      <c r="N47" s="9"/>
      <c r="X47" s="27"/>
      <c r="Y47" s="27"/>
    </row>
    <row r="48" spans="1:36" x14ac:dyDescent="0.25">
      <c r="A48" s="146" t="s">
        <v>110</v>
      </c>
      <c r="B48" s="147"/>
      <c r="C48" s="147"/>
      <c r="D48" s="147"/>
      <c r="E48" s="147"/>
      <c r="F48" s="148"/>
      <c r="G48" s="149"/>
      <c r="H48" s="149"/>
      <c r="I48" s="11"/>
      <c r="K48" s="9"/>
      <c r="L48" s="9"/>
      <c r="M48" s="9"/>
      <c r="X48" s="27"/>
      <c r="Y48" s="27"/>
    </row>
    <row r="49" spans="1:31" x14ac:dyDescent="0.25">
      <c r="A49" s="146" t="s">
        <v>111</v>
      </c>
      <c r="B49" s="147"/>
      <c r="C49" s="147"/>
      <c r="D49" s="147"/>
      <c r="E49" s="147"/>
      <c r="F49" s="148"/>
      <c r="G49" s="149"/>
      <c r="H49" s="149"/>
      <c r="I49" s="11"/>
      <c r="X49" s="27"/>
      <c r="Y49" s="27"/>
    </row>
    <row r="50" spans="1:31" x14ac:dyDescent="0.25">
      <c r="A50" s="146" t="s">
        <v>112</v>
      </c>
      <c r="B50" s="147"/>
      <c r="C50" s="147"/>
      <c r="D50" s="147"/>
      <c r="E50" s="147"/>
      <c r="F50" s="148"/>
      <c r="G50" s="149"/>
      <c r="H50" s="149"/>
      <c r="I50" s="11"/>
      <c r="X50" s="27"/>
      <c r="Y50" s="27"/>
    </row>
    <row r="51" spans="1:31" x14ac:dyDescent="0.25">
      <c r="A51" s="146" t="s">
        <v>113</v>
      </c>
      <c r="B51" s="147"/>
      <c r="C51" s="147"/>
      <c r="D51" s="147"/>
      <c r="E51" s="147"/>
      <c r="F51" s="148"/>
      <c r="G51" s="149"/>
      <c r="H51" s="149"/>
      <c r="I51" s="11"/>
      <c r="X51" s="27"/>
      <c r="Y51" s="27"/>
    </row>
    <row r="52" spans="1:31" x14ac:dyDescent="0.25">
      <c r="A52" s="146" t="s">
        <v>114</v>
      </c>
      <c r="B52" s="147"/>
      <c r="C52" s="147"/>
      <c r="D52" s="147"/>
      <c r="E52" s="147"/>
      <c r="F52" s="148"/>
      <c r="G52" s="149"/>
      <c r="H52" s="149"/>
      <c r="I52" s="11"/>
      <c r="X52" s="27"/>
      <c r="Y52" s="27"/>
    </row>
    <row r="53" spans="1:31" x14ac:dyDescent="0.25">
      <c r="A53" s="146" t="s">
        <v>115</v>
      </c>
      <c r="B53" s="147"/>
      <c r="C53" s="147"/>
      <c r="D53" s="147"/>
      <c r="E53" s="147"/>
      <c r="F53" s="148"/>
      <c r="G53" s="149"/>
      <c r="H53" s="149"/>
      <c r="I53" s="11"/>
      <c r="X53" s="27"/>
      <c r="Y53" s="27"/>
    </row>
    <row r="54" spans="1:31" x14ac:dyDescent="0.25">
      <c r="A54" s="146" t="s">
        <v>116</v>
      </c>
      <c r="B54" s="150"/>
      <c r="C54" s="150"/>
      <c r="D54" s="150"/>
      <c r="E54" s="150"/>
      <c r="F54" s="151"/>
      <c r="G54" s="152"/>
      <c r="H54" s="149"/>
      <c r="I54" s="11"/>
      <c r="U54" s="27"/>
      <c r="V54" s="27"/>
      <c r="W54" s="27"/>
      <c r="AD54" s="27"/>
      <c r="AE54" s="27"/>
    </row>
    <row r="55" spans="1:31" x14ac:dyDescent="0.25">
      <c r="A55" s="153" t="s">
        <v>117</v>
      </c>
      <c r="B55" s="147"/>
      <c r="C55" s="147"/>
      <c r="D55" s="147"/>
      <c r="E55" s="147"/>
      <c r="F55" s="148"/>
      <c r="G55" s="149"/>
      <c r="H55" s="149"/>
      <c r="I55" s="11"/>
      <c r="X55" s="27"/>
      <c r="Y55" s="27"/>
    </row>
    <row r="56" spans="1:31" x14ac:dyDescent="0.25">
      <c r="A56" s="153"/>
      <c r="B56" s="147" t="s">
        <v>118</v>
      </c>
      <c r="C56" s="147"/>
      <c r="D56" s="147"/>
      <c r="E56" s="147"/>
      <c r="F56" s="148"/>
      <c r="G56" s="149"/>
      <c r="H56" s="149"/>
      <c r="I56" s="11"/>
      <c r="X56" s="27"/>
      <c r="Y56" s="27"/>
    </row>
    <row r="57" spans="1:31" x14ac:dyDescent="0.25">
      <c r="A57" s="139"/>
      <c r="B57" s="153" t="s">
        <v>119</v>
      </c>
      <c r="C57" s="147"/>
      <c r="D57" s="147"/>
      <c r="E57" s="147"/>
      <c r="F57" s="148"/>
      <c r="G57" s="149"/>
      <c r="H57" s="149"/>
      <c r="I57" s="11"/>
      <c r="X57" s="27"/>
      <c r="Y57" s="27"/>
    </row>
    <row r="58" spans="1:31" x14ac:dyDescent="0.25">
      <c r="A58" s="146" t="s">
        <v>120</v>
      </c>
      <c r="B58" s="150"/>
      <c r="C58" s="150"/>
      <c r="D58" s="150"/>
      <c r="E58" s="150"/>
      <c r="F58" s="151"/>
      <c r="G58" s="152"/>
      <c r="H58" s="149"/>
      <c r="I58" s="11"/>
      <c r="U58" s="27"/>
      <c r="V58" s="27"/>
      <c r="W58" s="27"/>
      <c r="AD58" s="27"/>
      <c r="AE58" s="27"/>
    </row>
    <row r="59" spans="1:31" x14ac:dyDescent="0.25">
      <c r="A59" s="146" t="s">
        <v>121</v>
      </c>
      <c r="B59" s="150"/>
      <c r="C59" s="150"/>
      <c r="D59" s="150"/>
      <c r="E59" s="150"/>
      <c r="F59" s="151"/>
      <c r="G59" s="152"/>
      <c r="H59" s="149"/>
      <c r="I59" s="11"/>
      <c r="U59" s="27"/>
      <c r="V59" s="27"/>
      <c r="W59" s="27"/>
      <c r="AD59" s="27"/>
      <c r="AE59" s="27"/>
    </row>
    <row r="60" spans="1:31" x14ac:dyDescent="0.25">
      <c r="A60" s="146" t="s">
        <v>122</v>
      </c>
      <c r="B60" s="150"/>
      <c r="C60" s="150"/>
      <c r="D60" s="150"/>
      <c r="E60" s="150"/>
      <c r="F60" s="151"/>
      <c r="G60" s="152"/>
      <c r="H60" s="149"/>
      <c r="I60" s="11"/>
      <c r="X60" s="27"/>
      <c r="Y60" s="27"/>
    </row>
    <row r="61" spans="1:31" x14ac:dyDescent="0.25">
      <c r="A61" s="146" t="s">
        <v>123</v>
      </c>
      <c r="B61" s="139"/>
      <c r="C61" s="139"/>
      <c r="D61" s="139"/>
      <c r="E61" s="139"/>
      <c r="F61" s="139"/>
      <c r="G61" s="139"/>
      <c r="H61" s="139"/>
      <c r="I61" s="139"/>
    </row>
    <row r="62" spans="1:31" x14ac:dyDescent="0.25">
      <c r="A62" s="146" t="s">
        <v>124</v>
      </c>
      <c r="B62" s="150"/>
      <c r="C62" s="150"/>
      <c r="D62" s="150"/>
      <c r="E62" s="150"/>
      <c r="F62" s="151"/>
      <c r="G62" s="152"/>
      <c r="H62" s="149"/>
      <c r="I62" s="11"/>
      <c r="U62" s="27"/>
      <c r="V62" s="27"/>
      <c r="W62" s="27"/>
      <c r="AD62" s="27"/>
      <c r="AE62" s="27"/>
    </row>
    <row r="63" spans="1:31" x14ac:dyDescent="0.25">
      <c r="A63" s="146" t="s">
        <v>125</v>
      </c>
      <c r="B63" s="150"/>
      <c r="C63" s="147"/>
      <c r="D63" s="147"/>
      <c r="E63" s="147"/>
      <c r="F63" s="148"/>
      <c r="G63" s="149"/>
      <c r="H63" s="149"/>
      <c r="I63" s="11"/>
      <c r="X63" s="27"/>
      <c r="Y63" s="27"/>
    </row>
    <row r="64" spans="1:31" x14ac:dyDescent="0.25">
      <c r="A64" s="146" t="s">
        <v>126</v>
      </c>
      <c r="B64" s="150"/>
      <c r="C64" s="147"/>
      <c r="D64" s="147"/>
      <c r="E64" s="147"/>
      <c r="F64" s="148"/>
      <c r="G64" s="149"/>
      <c r="H64" s="149"/>
      <c r="I64" s="11"/>
      <c r="X64" s="27"/>
      <c r="Y64" s="27"/>
    </row>
    <row r="65" spans="1:31" x14ac:dyDescent="0.25">
      <c r="A65" s="146" t="s">
        <v>127</v>
      </c>
      <c r="B65" s="147"/>
      <c r="C65" s="147"/>
      <c r="D65" s="147"/>
      <c r="E65" s="147"/>
      <c r="F65" s="148"/>
      <c r="G65" s="149"/>
      <c r="H65" s="149"/>
      <c r="I65" s="11"/>
      <c r="U65" s="27"/>
      <c r="V65" s="27"/>
      <c r="W65" s="27"/>
      <c r="AD65" s="27"/>
      <c r="AE65" s="27"/>
    </row>
    <row r="66" spans="1:31" x14ac:dyDescent="0.25">
      <c r="A66" s="146" t="s">
        <v>128</v>
      </c>
      <c r="B66" s="150"/>
      <c r="C66" s="147"/>
      <c r="D66" s="147"/>
      <c r="E66" s="147"/>
      <c r="F66" s="148"/>
      <c r="G66" s="149"/>
      <c r="H66" s="149"/>
      <c r="I66" s="11"/>
      <c r="U66" s="27"/>
      <c r="V66" s="27"/>
      <c r="W66" s="27"/>
      <c r="AD66" s="27"/>
      <c r="AE66" s="27"/>
    </row>
    <row r="67" spans="1:31" x14ac:dyDescent="0.25">
      <c r="A67" s="146"/>
      <c r="B67" s="150" t="s">
        <v>129</v>
      </c>
      <c r="C67" s="147"/>
      <c r="D67" s="147"/>
      <c r="E67" s="147"/>
      <c r="F67" s="148"/>
      <c r="G67" s="149"/>
      <c r="H67" s="149"/>
      <c r="I67" s="11"/>
      <c r="U67" s="27"/>
      <c r="V67" s="27"/>
      <c r="W67" s="27"/>
      <c r="AD67" s="27"/>
      <c r="AE67" s="27"/>
    </row>
    <row r="68" spans="1:31" x14ac:dyDescent="0.25">
      <c r="A68" s="146" t="s">
        <v>130</v>
      </c>
      <c r="B68" s="139"/>
      <c r="C68" s="139"/>
      <c r="D68" s="139"/>
      <c r="E68" s="139"/>
      <c r="F68" s="139"/>
      <c r="G68" s="139"/>
      <c r="H68" s="139"/>
      <c r="I68" s="139"/>
    </row>
  </sheetData>
  <sheetProtection selectLockedCells="1"/>
  <mergeCells count="60">
    <mergeCell ref="AG24:AJ24"/>
    <mergeCell ref="D21:I21"/>
    <mergeCell ref="G26:G27"/>
    <mergeCell ref="H26:H27"/>
    <mergeCell ref="Z24:AB24"/>
    <mergeCell ref="T24:U24"/>
    <mergeCell ref="X24:Y24"/>
    <mergeCell ref="AC24:AF24"/>
    <mergeCell ref="G25:H25"/>
    <mergeCell ref="X26:X28"/>
    <mergeCell ref="A7:I7"/>
    <mergeCell ref="A8:I8"/>
    <mergeCell ref="F12:I12"/>
    <mergeCell ref="A16:B16"/>
    <mergeCell ref="A17:B17"/>
    <mergeCell ref="C16:F16"/>
    <mergeCell ref="G17:H17"/>
    <mergeCell ref="F11:I11"/>
    <mergeCell ref="F10:I10"/>
    <mergeCell ref="A12:B12"/>
    <mergeCell ref="B10:C10"/>
    <mergeCell ref="B11:C11"/>
    <mergeCell ref="B15:D15"/>
    <mergeCell ref="C24:C25"/>
    <mergeCell ref="B24:B25"/>
    <mergeCell ref="D24:D25"/>
    <mergeCell ref="D26:D27"/>
    <mergeCell ref="B19:C19"/>
    <mergeCell ref="A1:I1"/>
    <mergeCell ref="A2:I2"/>
    <mergeCell ref="A3:I3"/>
    <mergeCell ref="A4:I4"/>
    <mergeCell ref="A5:I5"/>
    <mergeCell ref="A39:I39"/>
    <mergeCell ref="J23:P23"/>
    <mergeCell ref="A37:B37"/>
    <mergeCell ref="G34:I36"/>
    <mergeCell ref="G37:H37"/>
    <mergeCell ref="A34:B36"/>
    <mergeCell ref="C26:C27"/>
    <mergeCell ref="E25:F25"/>
    <mergeCell ref="G24:H24"/>
    <mergeCell ref="E24:F24"/>
    <mergeCell ref="C34:D34"/>
    <mergeCell ref="A23:I23"/>
    <mergeCell ref="A33:I33"/>
    <mergeCell ref="D32:F32"/>
    <mergeCell ref="B26:B27"/>
    <mergeCell ref="A24:A27"/>
    <mergeCell ref="M33:P33"/>
    <mergeCell ref="J24:S24"/>
    <mergeCell ref="J33:L38"/>
    <mergeCell ref="Q33:S38"/>
    <mergeCell ref="J25:N25"/>
    <mergeCell ref="O25:S25"/>
    <mergeCell ref="E34:F34"/>
    <mergeCell ref="E35:E36"/>
    <mergeCell ref="F35:F36"/>
    <mergeCell ref="E26:E27"/>
    <mergeCell ref="F26:F27"/>
  </mergeCells>
  <phoneticPr fontId="24" type="noConversion"/>
  <conditionalFormatting sqref="G28 E28">
    <cfRule type="expression" dxfId="22" priority="36">
      <formula>$C$17=""</formula>
    </cfRule>
  </conditionalFormatting>
  <conditionalFormatting sqref="H28 F28">
    <cfRule type="expression" dxfId="21" priority="28">
      <formula>$E$17=""</formula>
    </cfRule>
  </conditionalFormatting>
  <conditionalFormatting sqref="G34:I37">
    <cfRule type="expression" dxfId="20" priority="27">
      <formula>$G$37="Report is Due on"</formula>
    </cfRule>
  </conditionalFormatting>
  <conditionalFormatting sqref="C37:D37">
    <cfRule type="expression" dxfId="19" priority="25">
      <formula>$O$36=4</formula>
    </cfRule>
    <cfRule type="expression" dxfId="18" priority="26">
      <formula>$O$36=2</formula>
    </cfRule>
  </conditionalFormatting>
  <conditionalFormatting sqref="E28:H28">
    <cfRule type="expression" dxfId="17" priority="24">
      <formula>$D$28="Missed it"</formula>
    </cfRule>
    <cfRule type="expression" dxfId="16" priority="17">
      <formula>$D$28="Lab Error"</formula>
    </cfRule>
    <cfRule type="expression" dxfId="15" priority="4">
      <formula>$D$28="Not Required"</formula>
    </cfRule>
  </conditionalFormatting>
  <conditionalFormatting sqref="G29 E29">
    <cfRule type="expression" dxfId="14" priority="16">
      <formula>$C$17=""</formula>
    </cfRule>
  </conditionalFormatting>
  <conditionalFormatting sqref="H29 F29">
    <cfRule type="expression" dxfId="13" priority="15">
      <formula>$E$17=""</formula>
    </cfRule>
  </conditionalFormatting>
  <conditionalFormatting sqref="E29:H29">
    <cfRule type="expression" dxfId="12" priority="13">
      <formula>$D$29="Lab Error"</formula>
    </cfRule>
    <cfRule type="expression" dxfId="11" priority="14">
      <formula>$D$29="Missed it"</formula>
    </cfRule>
    <cfRule type="expression" dxfId="10" priority="3">
      <formula>$D$29="Not Required"</formula>
    </cfRule>
  </conditionalFormatting>
  <conditionalFormatting sqref="G30 E30">
    <cfRule type="expression" dxfId="9" priority="12">
      <formula>$C$17=""</formula>
    </cfRule>
  </conditionalFormatting>
  <conditionalFormatting sqref="H30 F30">
    <cfRule type="expression" dxfId="8" priority="11">
      <formula>$E$17=""</formula>
    </cfRule>
  </conditionalFormatting>
  <conditionalFormatting sqref="E30:H30">
    <cfRule type="expression" dxfId="7" priority="9">
      <formula>$D$30="Lab Error"</formula>
    </cfRule>
    <cfRule type="expression" dxfId="6" priority="10">
      <formula>$D$30="Missed it"</formula>
    </cfRule>
    <cfRule type="expression" dxfId="5" priority="2">
      <formula>$D$30="Not Required"</formula>
    </cfRule>
  </conditionalFormatting>
  <conditionalFormatting sqref="G31 E31">
    <cfRule type="expression" dxfId="4" priority="8">
      <formula>$C$17=""</formula>
    </cfRule>
  </conditionalFormatting>
  <conditionalFormatting sqref="H31 F31">
    <cfRule type="expression" dxfId="3" priority="7">
      <formula>$E$17=""</formula>
    </cfRule>
  </conditionalFormatting>
  <conditionalFormatting sqref="E31:H31">
    <cfRule type="expression" dxfId="2" priority="5">
      <formula>$D$31="Lab Error"</formula>
    </cfRule>
    <cfRule type="expression" dxfId="1" priority="6">
      <formula>$D$31="Missed it"</formula>
    </cfRule>
    <cfRule type="expression" dxfId="0" priority="1">
      <formula>$D$31="Not Required"</formula>
    </cfRule>
  </conditionalFormatting>
  <dataValidations disablePrompts="1" count="10">
    <dataValidation type="whole" allowBlank="1" showInputMessage="1" showErrorMessage="1" errorTitle="Error Message" error="The year must be a four (4) digit value.  Please follow the pattern &quot;20XX&quot;.  _x000a__x000a_There must only be numbers, and no spaces included." sqref="B19:C19" xr:uid="{B43456E6-0E59-478D-B206-52FD1C0BAAE7}">
      <formula1>1000</formula1>
      <formula2>10000</formula2>
    </dataValidation>
    <dataValidation type="list" allowBlank="1" showInputMessage="1" showErrorMessage="1" sqref="E18 C18" xr:uid="{F8DE733A-B751-492F-9065-18228744E3A4}">
      <formula1>$U$26</formula1>
    </dataValidation>
    <dataValidation type="list" allowBlank="1" showInputMessage="1" showErrorMessage="1" sqref="H16" xr:uid="{20C60F16-3DB4-4E3F-BB72-0E62035ED191}">
      <formula1>$T$26:$T$37</formula1>
    </dataValidation>
    <dataValidation type="date" allowBlank="1" showInputMessage="1" showErrorMessage="1" errorTitle="Error Message" error="Make sure the Peak Month is indicated above._x000a__x000a_The sample must be collected in _x000a_the proper month and year._x000a__x000a_See Columns A and B." sqref="E28:E31" xr:uid="{10EA766F-8EFC-4BA1-896B-1FEAA7E8F0B7}">
      <formula1>AA28</formula1>
      <formula2>AB28</formula2>
    </dataValidation>
    <dataValidation type="list" allowBlank="1" showInputMessage="1" showErrorMessage="1" sqref="I17" xr:uid="{8AC8998A-90FC-419C-8FAF-834BD59AF878}">
      <formula1>$V$26:$V$29</formula1>
    </dataValidation>
    <dataValidation type="decimal" allowBlank="1" showInputMessage="1" showErrorMessage="1" errorTitle="Numbers are Required" error="Enter a numerical value._x000a__x000a_For analytical results of &quot;Non-Detect&quot; or ND, please enter zero (0)." sqref="G28:H31" xr:uid="{D2FEBA64-7935-4587-9600-65A1584DA141}">
      <formula1>0</formula1>
      <formula2>1000</formula2>
    </dataValidation>
    <dataValidation type="date" allowBlank="1" showInputMessage="1" showErrorMessage="1" errorTitle="Error Message" error="Make sure the Peak Month is indicated above._x000a__x000a_The sample must be collected in the proper month and year._x000a__x000a_See Columns A and B." sqref="F28:F31" xr:uid="{320B5F58-330B-47F1-9E52-03C205004A1F}">
      <formula1>AA28</formula1>
      <formula2>AB28</formula2>
    </dataValidation>
    <dataValidation type="whole" operator="greaterThan" allowBlank="1" showInputMessage="1" showErrorMessage="1" sqref="C12" xr:uid="{7EF02229-1CB5-425C-BF83-16AC5FC02355}">
      <formula1>0</formula1>
    </dataValidation>
    <dataValidation type="list" allowBlank="1" showInputMessage="1" showErrorMessage="1" sqref="D28:D31" xr:uid="{E4CB1B04-EA16-497D-88D2-09E9135FBFE7}">
      <formula1>$W$26:$W$29</formula1>
    </dataValidation>
    <dataValidation type="list" allowBlank="1" showInputMessage="1" showErrorMessage="1" sqref="B20 D20 C13 H20 C17 E17 G13 E13 F20" xr:uid="{1C9D00C2-8E7D-4421-8014-3C7C6A3EA2EF}">
      <formula1>$U$26:$U$27</formula1>
    </dataValidation>
  </dataValidations>
  <hyperlinks>
    <hyperlink ref="I38" r:id="rId1" xr:uid="{5E42AE9B-249D-4111-9652-E50B8554BE15}"/>
  </hyperlinks>
  <pageMargins left="0.7" right="0.7" top="0.75" bottom="0.75" header="0.3" footer="0.3"/>
  <pageSetup scale="99" orientation="landscape" r:id="rId2"/>
  <ignoredErrors>
    <ignoredError sqref="B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42D8F15AD26428595C030749CB3B3" ma:contentTypeVersion="21" ma:contentTypeDescription="Create a new document." ma:contentTypeScope="" ma:versionID="b67adfca08bbfe3a31c7c645c30d194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c44e581b-2b1c-4e8e-8b6a-6ee5358573d8" xmlns:ns6="5a498c76-8b3f-4260-a564-2b3c7ef12414" targetNamespace="http://schemas.microsoft.com/office/2006/metadata/properties" ma:root="true" ma:fieldsID="b1e41a30e462b9c849605c71966f8a4a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c44e581b-2b1c-4e8e-8b6a-6ee5358573d8"/>
    <xsd:import namespace="5a498c76-8b3f-4260-a564-2b3c7ef1241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e3f09c3df709400db2417a7161762d62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MediaServiceSearchProperties" minOccurs="0"/>
                <xsd:element ref="ns5:SharedWithUsers" minOccurs="0"/>
                <xsd:element ref="ns5:SharedWithDetails" minOccurs="0"/>
                <xsd:element ref="ns6:lcf76f155ced4ddcb4097134ff3c332f" minOccurs="0"/>
                <xsd:element ref="ns6:MediaServiceDateTaken" minOccurs="0"/>
                <xsd:element ref="ns6:MediaServiceOCR" minOccurs="0"/>
                <xsd:element ref="ns6:MediaServiceGenerationTime" minOccurs="0"/>
                <xsd:element ref="ns6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a31857b8-5eac-443d-832c-b2dd14d0a263}" ma:internalName="TaxCatchAllLabel" ma:readOnly="true" ma:showField="CatchAllDataLabel" ma:web="c44e581b-2b1c-4e8e-8b6a-6ee535857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a31857b8-5eac-443d-832c-b2dd14d0a263}" ma:internalName="TaxCatchAll" ma:showField="CatchAllData" ma:web="c44e581b-2b1c-4e8e-8b6a-6ee535857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e581b-2b1c-4e8e-8b6a-6ee5358573d8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98c76-8b3f-4260-a564-2b3c7ef12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 LastSyncTimeStamp="2016-08-25T00:16:07.24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2017-02-27T18:38:04+00:00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e3f09c3df709400db2417a7161762d62 xmlns="c44e581b-2b1c-4e8e-8b6a-6ee5358573d8">
      <Terms xmlns="http://schemas.microsoft.com/office/infopath/2007/PartnerControls"/>
    </e3f09c3df709400db2417a7161762d62>
    <lcf76f155ced4ddcb4097134ff3c332f xmlns="5a498c76-8b3f-4260-a564-2b3c7ef124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395F6D-2630-4B3F-95AB-086C28E3C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9B509-74EC-4487-B37A-7D5C46F54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c44e581b-2b1c-4e8e-8b6a-6ee5358573d8"/>
    <ds:schemaRef ds:uri="5a498c76-8b3f-4260-a564-2b3c7ef12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7B4F0A-CB06-4868-B0C0-3B04F46BF09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E94E186-DA29-414B-9233-B95AA66A6D12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  <ds:schemaRef ds:uri="c44e581b-2b1c-4e8e-8b6a-6ee5358573d8"/>
    <ds:schemaRef ds:uri="5a498c76-8b3f-4260-a564-2b3c7ef124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LRAA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Tourney, Seth</dc:creator>
  <cp:keywords/>
  <dc:description/>
  <cp:lastModifiedBy>Smith, Bailey (she/her/hers)</cp:lastModifiedBy>
  <cp:revision/>
  <dcterms:created xsi:type="dcterms:W3CDTF">2017-02-23T18:06:15Z</dcterms:created>
  <dcterms:modified xsi:type="dcterms:W3CDTF">2025-01-02T18:39:52Z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0x01010076B42D8F15AD26428595C030749CB3B3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Document_x0020_Type">
    <vt:lpwstr/>
  </property>
  <property fmtid="{D5CDD505-2E9C-101B-9397-08002B2CF9AE}" pid="6" name="MediaServiceImageTags">
    <vt:lpwstr/>
  </property>
  <property fmtid="{D5CDD505-2E9C-101B-9397-08002B2CF9AE}" pid="7" name="EPA Subject">
    <vt:lpwstr/>
  </property>
  <property fmtid="{D5CDD505-2E9C-101B-9397-08002B2CF9AE}" pid="8" name="EPA_x0020_Subject">
    <vt:lpwstr/>
  </property>
</Properties>
</file>