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usepa-my.sharepoint.com/personal/myer_mark_epa_gov/Documents/Desktop/DBP PDFs for Tagging/DBP_ModelingFilesforLocking/"/>
    </mc:Choice>
  </mc:AlternateContent>
  <xr:revisionPtr revIDLastSave="29" documentId="8_{2D9AF7B9-C9B5-47FD-9821-3C55DDB6AB2B}" xr6:coauthVersionLast="47" xr6:coauthVersionMax="47" xr10:uidLastSave="{8E1476B2-ADA8-4285-B068-37AB5C257D8B}"/>
  <bookViews>
    <workbookView xWindow="60" yWindow="1725" windowWidth="38685" windowHeight="15285" activeTab="4" xr2:uid="{FACEAC03-8E53-4775-9A66-BBD62ED21D47}"/>
  </bookViews>
  <sheets>
    <sheet name="Cover Page" sheetId="5" r:id="rId1"/>
    <sheet name="Read Me" sheetId="4" r:id="rId2"/>
    <sheet name="Extraction Information" sheetId="1" r:id="rId3"/>
    <sheet name="Dose Conversion" sheetId="3" r:id="rId4"/>
    <sheet name="DAF" sheetId="2" r:id="rId5"/>
  </sheets>
  <externalReferences>
    <externalReference r:id="rId6"/>
    <externalReference r:id="rId7"/>
    <externalReference r:id="rId8"/>
  </externalReferences>
  <definedNames>
    <definedName name="_xlnm._FilterDatabase" localSheetId="2" hidden="1">'Extraction Information'!$A$2:$AV$96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76" i="1" l="1"/>
  <c r="AQ76" i="1" s="1"/>
  <c r="AP50" i="1"/>
  <c r="AQ50" i="1" s="1"/>
  <c r="AP49" i="1"/>
  <c r="AQ49" i="1" s="1"/>
  <c r="AP48" i="1"/>
  <c r="AQ48" i="1" s="1"/>
  <c r="AP47" i="1"/>
  <c r="AQ47" i="1" s="1"/>
  <c r="AP36" i="1"/>
  <c r="AQ36" i="1" s="1"/>
  <c r="AP35" i="1"/>
  <c r="AQ35" i="1" s="1"/>
  <c r="AP86" i="1"/>
  <c r="AQ86" i="1" s="1"/>
  <c r="AP81" i="1"/>
  <c r="AQ81" i="1" s="1"/>
  <c r="AP95" i="1"/>
  <c r="AQ95" i="1" s="1"/>
  <c r="AP94" i="1"/>
  <c r="AQ94" i="1" s="1"/>
  <c r="AP17" i="1"/>
  <c r="AQ17" i="1" s="1"/>
  <c r="AP22" i="1"/>
  <c r="AQ22" i="1" s="1"/>
  <c r="AP61" i="1"/>
  <c r="AQ61" i="1" s="1"/>
  <c r="AP56" i="1"/>
  <c r="AQ56" i="1" s="1"/>
  <c r="AP66" i="1"/>
  <c r="AQ66" i="1" s="1"/>
  <c r="AP65" i="1"/>
  <c r="AQ65" i="1" s="1"/>
  <c r="AP64" i="1"/>
  <c r="AQ64" i="1" s="1"/>
  <c r="AP9" i="1"/>
  <c r="AQ9" i="1" s="1"/>
  <c r="AP63" i="1" l="1"/>
  <c r="AQ63" i="1" s="1"/>
  <c r="AP62" i="1"/>
  <c r="AQ62" i="1" s="1"/>
  <c r="AP31" i="1"/>
  <c r="AQ31" i="1" s="1"/>
  <c r="AP30" i="1"/>
  <c r="AQ30" i="1" s="1"/>
  <c r="AP29" i="1"/>
  <c r="AQ29" i="1" s="1"/>
  <c r="AP6" i="1" l="1"/>
  <c r="AQ6" i="1" s="1"/>
  <c r="AP3" i="1"/>
  <c r="AQ3" i="1" s="1"/>
  <c r="AP23" i="1"/>
  <c r="AQ23" i="1" s="1"/>
  <c r="AP24" i="1"/>
  <c r="AQ24" i="1" s="1"/>
  <c r="AP8" i="1"/>
  <c r="AQ8" i="1" s="1"/>
  <c r="AP25" i="1"/>
  <c r="AQ25" i="1" s="1"/>
  <c r="AP28" i="1"/>
  <c r="AQ28" i="1" s="1"/>
  <c r="AP55" i="1"/>
  <c r="AQ55" i="1" s="1"/>
  <c r="D10" i="2"/>
  <c r="D9" i="2"/>
  <c r="D8" i="2"/>
  <c r="D7" i="2"/>
</calcChain>
</file>

<file path=xl/sharedStrings.xml><?xml version="1.0" encoding="utf-8"?>
<sst xmlns="http://schemas.openxmlformats.org/spreadsheetml/2006/main" count="3360" uniqueCount="301">
  <si>
    <t>Draft Summary of Human Health Hazard Animal Toxicology Studies for Dibutyl Phthalate (DBP) - Literature Published from 2014 to 2019</t>
  </si>
  <si>
    <t xml:space="preserve"> CASRN: 84-74-2</t>
  </si>
  <si>
    <t>Description of this workbook:</t>
  </si>
  <si>
    <t>The supplemental file workbook contains the following spreadsheets:  Data Extraction, DAF, and Dose Conversion. The workbook is designed such that the user need only to use the first spreadsheet which has a colored green tab and contains the results of the data extraction effort completed by EPA for the 63 new animal toxigology studies identified as relevant to human health hazard identification. The remaining spreadsheets contain 1) the Dosimetric Adjustment Factors (DAF) used for extrapolation to human relevant doses from animal studies as presented by U.S. EPA {, 2011, 752972} and 2) Dose Conversion information across routes of exposure.</t>
  </si>
  <si>
    <t>Worksheet</t>
  </si>
  <si>
    <t>Description</t>
  </si>
  <si>
    <t>Extraction Informaiton</t>
  </si>
  <si>
    <t>The results of data extraction of 63 new animal toxigology studies identified as relevant to human health hazard identification. Columns indicate the study reference information, PECO relevance, route of exposure, duration, animal model, PECO health effect oucome category (e.g., Reproductive, Developmental, Neurological, Immune, etc...), and information on the LOEL identified from the study. The units for all LOELs are in mg/kg-day and converted to mg/kg-day from other units using the "Dose Conversion" spreadsheet, where appropriate. Additional columns indicate whether the LOEL for a given reference was identified by the authors or by EPA. The Human Equivalent Doses (HED) are provided, following calculations from the "DAF" tab.</t>
  </si>
  <si>
    <t>Dose Converstion</t>
  </si>
  <si>
    <t>Information taken directly from Appendix A (Dose Conversion for Inhalation, Dietary, and Drinking Water Studies) Section II (Oral Studies) of SCA Lite Companion Guidance for Data Quality Evaluation and Extraction of Study Methods/Results Using TSCA Lite: Human Health (HH) Animal Toxicity Studies. Provides default factors to use when converting between doses for animal studies.</t>
  </si>
  <si>
    <t>DAF</t>
  </si>
  <si>
    <t>Dosimetric Adjustment Factors (DAF) used for extrapolation to human relevant doses from animal studies as presented by U.S. EPA {, 2011, 752972}. The DAFs were used to calculate Human Equivalent Doses (HEDs)</t>
  </si>
  <si>
    <t>HERO ID</t>
  </si>
  <si>
    <r>
      <t>Does the article meet PECO criteria?</t>
    </r>
    <r>
      <rPr>
        <b/>
        <sz val="9"/>
        <color rgb="FF707070"/>
        <rFont val="Lato"/>
        <family val="2"/>
      </rPr>
      <t> </t>
    </r>
    <r>
      <rPr>
        <b/>
        <sz val="9"/>
        <color rgb="FFFF0000"/>
        <rFont val="Lato"/>
        <family val="2"/>
      </rPr>
      <t>If </t>
    </r>
    <r>
      <rPr>
        <b/>
        <u/>
        <sz val="9"/>
        <color rgb="FFFF0000"/>
        <rFont val="Lato"/>
        <family val="2"/>
      </rPr>
      <t>NO, UNCLEAR, or SUPPLEMENTAL</t>
    </r>
    <r>
      <rPr>
        <b/>
        <sz val="9"/>
        <color rgb="FFFF0000"/>
        <rFont val="Lato"/>
        <family val="2"/>
      </rPr>
      <t>, PLEASE STOP SCREENING.</t>
    </r>
  </si>
  <si>
    <t>If more than one study is reported for HERO ID, include brief (3-4 word) description to differentiate experiments [free text]</t>
  </si>
  <si>
    <t>What is the animal species?</t>
  </si>
  <si>
    <t>If "other" animal species was selected, please list below. [free text]</t>
  </si>
  <si>
    <t>What is the experiment exposure route? (select all that apply)</t>
  </si>
  <si>
    <t>If the exposure route is oral, please specify subtype.</t>
  </si>
  <si>
    <t>Is this a reproductive/developmental study?</t>
  </si>
  <si>
    <t>Select the study duration category.</t>
  </si>
  <si>
    <t>Does this experiment contain 2 or more dose groups in addition to a control?</t>
  </si>
  <si>
    <t>Please inventory the target organs/systems with outcomes reported (qualitative or quantitative, including negative outcomes).</t>
  </si>
  <si>
    <r>
      <t xml:space="preserve">Does this study have a LOEL? </t>
    </r>
    <r>
      <rPr>
        <sz val="9"/>
        <color rgb="FFFF0000"/>
        <rFont val="Lato"/>
        <family val="2"/>
      </rPr>
      <t>(If so, fill out AO, AP, AQ, AR; If not, skip those columns)</t>
    </r>
  </si>
  <si>
    <t>What is the experiment LOEL dose value? [free text]</t>
  </si>
  <si>
    <t>What is the experimental LOEL units?</t>
  </si>
  <si>
    <t>If "other" experimental LOEL units was selected, please list below. [free text]</t>
  </si>
  <si>
    <t>Briefly describe the LOEL outcome. [free text]</t>
  </si>
  <si>
    <t>DAF (Note: will populate as 'FALSE' if Column F is Pig, Hamster, or Other and if Column AP is anything other than 'mg/kg-bw/day')</t>
  </si>
  <si>
    <t>HED LOAEL (Note: will populate as 'FALSE' if Column AP is anything other than 'mg/kg-bw/day')</t>
  </si>
  <si>
    <t>Does this study report only negative outcomes (i.e. no change is seen in animals following expoure)?</t>
  </si>
  <si>
    <r>
      <t xml:space="preserve">Does the experiment show different effects among </t>
    </r>
    <r>
      <rPr>
        <u/>
        <sz val="9"/>
        <color theme="1"/>
        <rFont val="Lato"/>
        <family val="2"/>
      </rPr>
      <t>GENETICS/EPIGENETICS</t>
    </r>
    <r>
      <rPr>
        <sz val="9"/>
        <color theme="1"/>
        <rFont val="Lato"/>
        <family val="2"/>
      </rPr>
      <t xml:space="preserve"> PESS subpopulations (genetic variants that increase susceptibility, knockout animals, etc.)?</t>
    </r>
  </si>
  <si>
    <r>
      <t xml:space="preserve">Does the experiment show different effects among </t>
    </r>
    <r>
      <rPr>
        <u/>
        <sz val="9"/>
        <color theme="1"/>
        <rFont val="Lato"/>
        <family val="2"/>
      </rPr>
      <t>LIFESTAGE</t>
    </r>
    <r>
      <rPr>
        <sz val="9"/>
        <color theme="1"/>
        <rFont val="Lato"/>
        <family val="2"/>
      </rPr>
      <t xml:space="preserve"> PESS subpopulations (reproductive studies, accumulation in milk, etc.)?</t>
    </r>
  </si>
  <si>
    <r>
      <t xml:space="preserve">Does the experiment show different effects among </t>
    </r>
    <r>
      <rPr>
        <u/>
        <sz val="9"/>
        <color theme="1"/>
        <rFont val="Lato"/>
        <family val="2"/>
      </rPr>
      <t>OTHER (not listed)</t>
    </r>
    <r>
      <rPr>
        <sz val="9"/>
        <color theme="1"/>
        <rFont val="Lato"/>
        <family val="2"/>
      </rPr>
      <t xml:space="preserve"> PESS subpopulations (reproductive studies, accumulation in milk, etc.)? If so, please list below.</t>
    </r>
  </si>
  <si>
    <t>Should this reference move on to data extraction and evaluation?</t>
  </si>
  <si>
    <t>Short citation</t>
  </si>
  <si>
    <t>Oral</t>
  </si>
  <si>
    <t>Dermal</t>
  </si>
  <si>
    <t>Inhalation</t>
  </si>
  <si>
    <t>Intraperitoneal Injection</t>
  </si>
  <si>
    <t>Subcutaneous Injection</t>
  </si>
  <si>
    <t>Ocular/Eye</t>
  </si>
  <si>
    <t>Intraamniotically</t>
  </si>
  <si>
    <t>Other [free text]</t>
  </si>
  <si>
    <t>Neurological/Behavioral</t>
  </si>
  <si>
    <t>Cancer/Carcinogenesis</t>
  </si>
  <si>
    <t>Cardiovascular</t>
  </si>
  <si>
    <t>Thyroid</t>
  </si>
  <si>
    <t>Reproductive/Developmental</t>
  </si>
  <si>
    <t>Gastrointestinal</t>
  </si>
  <si>
    <t>Immune/Hematological</t>
  </si>
  <si>
    <t>Hepatic/Liver</t>
  </si>
  <si>
    <t>Mortality</t>
  </si>
  <si>
    <t>Musculoskeletal</t>
  </si>
  <si>
    <t>Nutritional/Metabolic</t>
  </si>
  <si>
    <t>Ocular/Sensory</t>
  </si>
  <si>
    <t>Renal/Kidney</t>
  </si>
  <si>
    <t>Lung/Respiratory</t>
  </si>
  <si>
    <t>Skin/Connective Tissue</t>
  </si>
  <si>
    <t>Irritation</t>
  </si>
  <si>
    <t>Sensitization</t>
  </si>
  <si>
    <t>Giribabu, 2014</t>
  </si>
  <si>
    <t>Yes- PECO-relevant</t>
  </si>
  <si>
    <t>Rat</t>
  </si>
  <si>
    <t>Yes</t>
  </si>
  <si>
    <t>No</t>
  </si>
  <si>
    <t>Gavage</t>
  </si>
  <si>
    <t>Short-Term (&gt;1-30 days)</t>
  </si>
  <si>
    <t>n</t>
  </si>
  <si>
    <t>Clinical signs</t>
  </si>
  <si>
    <t>mg/kg-bw/day</t>
  </si>
  <si>
    <t>The authors did not identify a LOEL, but EPA identified a LOEL of 100 mg/kg-day based on significant effects on development and male fertility in the offspring of rats administered DBP on gestation days 1, 7, and 14. At 100 mg/kg-day, the number of pups delivered per rat and pup survival rate were decreased compared to control values. Fertility effects observed in adult male offspring exposed to 100 mg/kg-day during the embryonic period and mated to unexposed females, compared to controls, included: increased number of copulation trails, decreased number of live fetuses per rat, increased pre- and post-implantation losses, changes in sperm parameters (decreased epididymal sperm count, decreased sperm motility, decreased HOS tail coiled sperm, increased percentage of abnormal sperm), decreased testicular 3-beta- and 17-beta-hydroxysteroid dehydrogenase enzyme activities, decreased serum testosterone level, and increased serum FSH and LH levels.</t>
  </si>
  <si>
    <t>Ahmad, 2015</t>
  </si>
  <si>
    <t>3-day uterotrophic assay</t>
  </si>
  <si>
    <t>The authors did not identify a LOEL, but SRC identified a LOEL of 100 mg/kg-day based on a significant decrease in uterine wet weight, compared to the control group, following exposure for 3 consecutive days. A slight decrease in ovary wet weight, which did not attain statistical significance, was also observed at 100 mg/kg-day compared to the control.</t>
  </si>
  <si>
    <t>20-day pubertal assay</t>
  </si>
  <si>
    <t>The authors did not identify a LOEL, but EPA identified a LOEL of 10 mg/kg-day based on effects on body weight and reproductive organ weights. At 10 mg/kg-day, body weight gain was significantly decreased at PND 27, 33, and 42, compared to the control group. There were also significant decreases in uterus and ovary weights at 10 mg/kg-day compared to the control.</t>
  </si>
  <si>
    <t>Ahmad, 2014</t>
  </si>
  <si>
    <t>The authors did not identify a LOEL, but EPA identified a LOEL of 2 mg/kg-day based on effects in maternal animals and in offspring exposed to DBP from GD 14 to parturition. At 2 mg/kg-day, maternal body weight gain was significantly decreased and gestation length was significantly increased compared to the control group. Also at 2 mg/kg-day, male offspring body weights were significantly decreased at PND 21 compared to the control group. Changes in sperm quality parameters, which did not attain statistical significance at 2 mg/kg-day, were also noted and included dose-related decreases in cauda epididymal sperm count, sperm motility, testicular spermatid count, and daily sperm production, and a dose-related increase in the sperm abnormalities. Only the decreases in epididymal sperm count and motile sperm and the increase in sperm abnormalities were statistically significant compared to the control group and only at the highest dose (50 mg/kg-day).</t>
  </si>
  <si>
    <t>Wakui, 2014</t>
  </si>
  <si>
    <t>The authors did not identify a LOEL, but EPA identified a LOEL of 100 mg/kg-day based on effects in offspring exposed to DBP from GD 12 to 21. At 100 mg/kg-day (only dose tested), testicular weights of pups exposed to DBP were significantly decreased after 9 weeks of age (data not provided), compared to the control group. Also at 100 mg/kg-day, Leydig cell (LC) numbers were significantly increased in pups at 9-, 14-, and 17 weeks of age, and testicular testosterone levels were significantly decreased at 5-, 7-, 9-, 14-, and 17 weeks of age, compared to the control group. At 100 mg/kg-day, serum luteinizing (LH) hormone levels were significantly decreased in pups at 5- and 7 weeks of age, but were significantly increased at 9-, 14-, and 17 weeks of age, compared to the control. Histopathological changes in testicular structure were observed in pups of the DBP-exposed group beginning at 9 weeks of age, with gradually increasing testicular atrophy, widespread loss of germ cells, and increased number of LCs. Histopathological changes in the testes progressed to severe testicular degeneration and dysplastic LCs hyperplasia from 9 to 17 weeks of age. At 100 mg/kg-day, expression and protein levels of estrogen receptor (ER)-alpha were significantly increased, and those of ER-beta and androgen receptor (AR) were significantly decreased, in the testes of pups at 9 to 17 weeks of age based on RT-PCR, immunoblotting, and immunohistochemistry.</t>
  </si>
  <si>
    <t>Park, 2015</t>
  </si>
  <si>
    <t>No- not PECO relevant</t>
  </si>
  <si>
    <t>Mouse</t>
  </si>
  <si>
    <t>Li, 2014</t>
  </si>
  <si>
    <t>Sub-Chronic (&gt;30-90 days)</t>
  </si>
  <si>
    <t>The authors did not identify a LOEL, but EPA identified a LOEL of 4 mg/kg-day based on dermal sensitization and immunological effects. At 4 mg/kg-day DBP (and FITC), there were statistically significantly increases in ear swelling and increases in differences in bilateral ear weights, compared to the saline plus FITC only group. At 4 mg/kg-day DBP (and FITC), there were also increased numbers of infiltrating inflammatory cells and increased numbers of degranulating mast cells in the ear, as observed by histological examination, compared to the saline plus FITC only group. At 4 mg/kg-day DBP (and FITC), there were also significant increases in eosinophil cationic protein (ECP), a protein secreted by eosinophilic leukocytes, and in the cytokines IL-4, IL-5, IL-13, IL-17A, and thymic stromal lymphopoietin (TSLP) in ear tissues, compared to the saline plus FITC only group.</t>
  </si>
  <si>
    <t>The authors did not identify a LOEL, but EPA identified a LOEL of 850 mg/kg-day based on maternal and developmental effects. At 850 mg/kg-day DBP, there were significant decreases in maternal body weight starting on GD 15, and including GD 15, 16, 17, and 18, compared to the control group. Offspring exposed to 850 mg/kg-day DBP during the prenatal period and examined on PND 1 had evidence of anorectal malformations (ARMs), while controls showed a normal anal opening. At 850 mg/kg-day, expression of Wnt5a was significantly decreased in the terminal rectum of offspring on PND 1, compared to the control group, based on mRNA expression, protein expression, and immunohistochemical analysis for Wnt5a. There was also a relationship between the degree of decrease in Wnt5a expression and the occurrence of ARMs at 850 mg/kg-day; Wnt5a expression was significantly decreased in embryos with ARMs at 850 mg/kg-day compared to embryos without ARMs at 850 mg/kg-day.</t>
  </si>
  <si>
    <t>Liu, 2016</t>
  </si>
  <si>
    <t>Clinical observations (colon enlargment)</t>
  </si>
  <si>
    <t>The authors did not identify a LOEL, but EPA identified a LOEL of 850 mg/kg/day based on statistically significant decreased maternal body weight gain (-32%), increased number of gestation days (1.4 days), decreased number of pups/litter (-35%), and increased incidence of anorectal malformations in male pups (39.5% vs 0% in control).</t>
  </si>
  <si>
    <t>Hu, 2014</t>
  </si>
  <si>
    <t>Testis histopathology: loss of tight junctions between sertoli cells</t>
  </si>
  <si>
    <t>Nair, 2015</t>
  </si>
  <si>
    <t>Testis histopathology: edatamous fluid, decreased sperm density, atrophy of Leydig cells</t>
  </si>
  <si>
    <t>Hao, 2012</t>
  </si>
  <si>
    <t>de Jesus, 2015</t>
  </si>
  <si>
    <t>Other</t>
  </si>
  <si>
    <t>Gerbil</t>
  </si>
  <si>
    <t>Drinking Water</t>
  </si>
  <si>
    <t>The authors did not identify a LOEL, but EPA identified a LOEL of 5 mg/kg-day based on effects in male offspring of maternal animals exposed to DBP from GD 0 to PND 28. In male offspring at 5 mg/kg-day DBP, there were statistically significantly increases in body weight (~8%) at adulthood (14 weeks of age) and in adiposity index (~35%), compared to the control group. There was also a statistically significant increase in wet weight of the prostatic complex (seminal vesicle, coagulating gland, and dorsolateral, ventral and dorsal lobes) at 5 mg/kg-day, compared to the control group. The general incidence of pathological lesions in the ventral prostate was 33% in the 5 mg/kg-day DBP group, compared to 17% in the control group. At 5 mg/kg-day, increased epithelial atrophy, increased acinar lumen, increased intensity of PAS secretion staining, decreased volume of prostatic stromal compartment, decreased thickness of the smooth muscle cell subepithelial layer, prostatic intraepithelial neoplasia, and inflammation were observed in the ventral prostate, compared to the control group. Immunohistochemical analyses showed statistically significant decreases in the frequency of proliferating cells in the ventral prostate epithelium and stroma at 5 mg/kg-day, based on immunohistochemical staining for PCNA. At 5 mg/kg-day, based on serum chemistry analyses, there was also a statistically significant decrease in serum low density lipoprotein (LDL) level, and a statistically significant increase in serum triglycerides, compared to the control.</t>
  </si>
  <si>
    <t>Aly, 2015</t>
  </si>
  <si>
    <t>The authors did not identify a LOEL, but EPA identified a LOEL of 200 mg/kg-day based on effects in male rats exposed to DBP for 15 consecutive days. At 200 mg/kg-day, there were statistically significant decreases in absolute testes weight, cauda sperm count, and sperm motility, compared to the control group. At 200 mg/kg-day, there were also statistically significant decreases in serum follicle-stimulating hormone (FSH), serum testosterone, and serum total antioxidant capacity, compared to the control group. There were also statistically significant decreases in the activities of lactate dehydrogenase (LDH), superoxide dismutase (SOD), catalase (CAT), and glutathione reductase in the testes, and a statistically significant increase in lipid peroxidation in the testes at 200 mg/kg-day, compared to the control group. Histopathological findings observed in the testes of animals in the 200 mg/kg-day DBP group included degeneration with absence of spermatogenic series in the lumen of some seminiferous tubules, while normal architecture was observed in the testes of control animals.</t>
  </si>
  <si>
    <t>Sen, 2015</t>
  </si>
  <si>
    <t>Doses were administered by "placing a pipette tip containing the dosing solution into the mouth past the incisors and into the cheek pouch".</t>
  </si>
  <si>
    <t>Clinical signs of toxicity, Endocrine (adrenal gland wt)</t>
  </si>
  <si>
    <t>The authors did not identify a LOEL, but EPA identified a LOEL of 0.01 mg/kg/day based on a statistical significant and dose-related decrease in circulating levels of estradiol.</t>
  </si>
  <si>
    <t>Kurohane, 2015</t>
  </si>
  <si>
    <t xml:space="preserve">Mice were sensitized with 0.5%  fluorescein isothiocyanate (FITC) dissolved in acetone and 2% DBP or acetone alone (negative control) on days 0 and 7.  On day 14 mice were challenged on ear with 0.5% FITC dissolved in acetone and 50% DBP or acetone alone.  </t>
  </si>
  <si>
    <t>Positive</t>
  </si>
  <si>
    <t>Percentage</t>
  </si>
  <si>
    <t>There was a statistically significant increase in ear swelling and percentage of CD11c+ (dendritic cells) in draining lymph nodes of mice sensitized with FITC plus 2% DBP and challenged with FITC plus 50% DBP compared to FITC alone.</t>
  </si>
  <si>
    <t>Peixoto, 2017</t>
  </si>
  <si>
    <t>Exposed after injection of MNU on PND42 and testosterone two times a week for 24 weeks. Sacrificed on PND 220.</t>
  </si>
  <si>
    <t>The authors did not identify a LOEL, but EPA identified a LOEL of 100 mg/kg/day based on statistical increased incidence of prostatic lesions following MNU and testosterone treatments.</t>
  </si>
  <si>
    <t>Exposed prior to injection of MNU and testosterone.</t>
  </si>
  <si>
    <t xml:space="preserve">The authors did not identify a LOEL, but EPA identified a LOEL of 500 mg/kg/day based on a statistically significant decrease in anogenital distance in male pups on postnatal day 1.  </t>
  </si>
  <si>
    <t>Mao, 2016</t>
  </si>
  <si>
    <t>Spade. 2015</t>
  </si>
  <si>
    <t>Single gavage on GD17.</t>
  </si>
  <si>
    <t>Acute (less than or equal to 24 hr.)</t>
  </si>
  <si>
    <t>Single gavage on GD 18.</t>
  </si>
  <si>
    <t>The authors did not identify a LOEL. EPA identified a LOEL of 500 mg/kg/day based on a statistically significant increase in the percentage of seminiferous cords with multinucleated germ cells (MNGs) and seminiferous cord diameter in the testis of male fetuses.</t>
  </si>
  <si>
    <t xml:space="preserve">Pregnant rats received 2 gavage doses; GD18 and again 24 hours later. </t>
  </si>
  <si>
    <t>The authors did not identify a LOEL, but EPA identified a LOEL of 500 mg/kg/day based on a statistically significant increase n the percentage of seminiferous cords with multinucleated germ cells (MNGs), seminiferous cord diameter, and cell death (TUNEL positive cells) in the testis of male fetuses.</t>
  </si>
  <si>
    <t>Kim, 2015</t>
  </si>
  <si>
    <t>Human</t>
  </si>
  <si>
    <t>Sedha, 2015</t>
  </si>
  <si>
    <t>Jiang, 2015</t>
  </si>
  <si>
    <t>The authors did not identify a LOEL, but EPA identified a LOEL of 850 mg/kg-day based on developmental effects. Male offspring exposed to 850 mg/kg-day DBP during the prenatal period and examined on PND 1 had a statistically significantly increased incidence anorectal malformations (ARMs) with an incidence of 17/43 (39.5%), compared to a control incidence of 0%. At 850 mg/kg-day, in ARM male offspring examined on PND 1, there were statistically significant decreases in body weight, and statistically significant increases in relative anogenital distance (AGD) and serum testosterone concentration, compared to the control group. At 850 mg/kg-day, there were statistically significant decreases in protein expression levels of androgen receptor (AR), fibroblast growth factor 10 (Fgf10), and fibroblast growth factor receptor 2 (Fgfr2) in the terminal rectum of ARM male offspring on PND 1, based on Western blotting, compared to the control group. Protein expression levels of AR was also statistically significantly decreased in the kidney (with no changes in levels in lungs, spleen, liver, and heart) of ARM male offspring on PND 1, while those of Fgf10 and Fgfr2 were statistically significantly decreased in the kidney, spleen, liver, and heart (with no changes in levels in lungs), compared to controls. The changes in mRNA expression levels of AR, Fgf10, and Fgfr2 in ARM male offspring exposed to 850 mg/kg-day and examined on PND 1 were similar to those of protein expression. Results of immunohistochemistry staining for AR, Fgf10, and Fgfr2 in terminal rectum, kidney, lungs, spleen, liver, and heart were consistent with mRNA and protein expression levels for ARM male offspring versus controls. Histopathological changes observed in ARM male offspring at 850 mg/kg-day, which were not present in controls, included swelling of the glomerular tufts in the kidneys, thinner alveolar septa and bullae formation in the lungs, reduced size of splenic corpuscle in the spleen, increased liver cell gap and lymphocyte infiltration in the liver, and abnormal arrangement of myocardial cells in the heart.</t>
  </si>
  <si>
    <t>Li, 2015</t>
  </si>
  <si>
    <t xml:space="preserve">Organ development with exogenous testosterone </t>
  </si>
  <si>
    <t>Not Reported</t>
  </si>
  <si>
    <t>Reproductive organ development model</t>
  </si>
  <si>
    <t>The authors did not identify a LOEL, but EPA identified a LOEL of 300 mg/kg-day based on developmental effects. At 300 mg/kg-day, AGD was statistically significantly decreased at all three timepoints examined (PND 2, 21, and 63), compared to the control group. Hypospadias were observed in offspring at 300 mg/kg-day (incidence of 22.7% at 300 mg/kg/day; control group incidence: 0%).</t>
  </si>
  <si>
    <t>Testicular morphology/testosterone levels</t>
  </si>
  <si>
    <t>The authors did not identify a LOEL, but EPA identified a LOEL of 300 mg/kg-day based on developmental effects. At 300 mg/kg-day, testes weights were statistically significantly decreased at E17.5, compared to the control group. Additionally, Leydig cell area was statistically significantly reduced at E17.5 in offspring of the 300 mg/kg-day group, compared to controls. At 300 mg/kg-day, aggregation of Leydig cells was increased at E19.5 and E21.5, compared to the control group. Testicular testosterone levels were statistically significant decreased in offspring of the 300 mg/kg-day at E17.5, compared to controls.</t>
  </si>
  <si>
    <t>Testosterone levels with exogenous testosterone</t>
  </si>
  <si>
    <t>The authors did not identify a LOEL, but EPA identified a potential LOEL of 300 mg/kg-day based on developmental effects. The LOEL of 300 mg/kg-day is based on decreased testosterone levels in embryos exposed to DBP and observed at E17.5, compared to controls (results provided in Fig. 5; graphical data with error bars provided; however, results for statistical analyses are not reported).</t>
  </si>
  <si>
    <t>Farzanehfar, 2016,</t>
  </si>
  <si>
    <t xml:space="preserve">The authors did not identify a LOEL, but SRC identified a LOEL of 12.5 mg/kg-day based on neurological effects in male mice. At 12.5 mg/kg-day, there were statistically significant decreases in total distance movement and percentage of central to peripheral zone spent time in the open field test, compared to controls. Additionally, avoidance latency in the passive avoidance test was decreased at 12.5 mg/kg-day, compared to controls, albeit not statistically significantly, and a dose-response relationship was evident for 12.5 mg/kg-day and higher dose groups. </t>
  </si>
  <si>
    <t>Xie, 2016</t>
  </si>
  <si>
    <t xml:space="preserve">The authors did not identify a LOEL, but EPA identified a LOEL of 10 mg/kg-day based on changes in serum hormone levels in female offspring of mice exposed to DBP during gestation and lactation. At 10 mg/kg-day DBP and higher doses, the serum level of progesterone was statistically significantly increased at proestrus, compared to the control group. Serum estradiol level was also statistically significantly increased at 10 and 600 mg/kg-day during proestrus, compared to controls, but did not attain statistical significance at 100 mg/kg-day. At 10 mg/kg-day DBP, there were also statistically significant increases in serum estradiol during diestrus and metestrus, and in serum progesterone during estrus, diestrus, and metestrus; however, there were no similar increases at the higher doses of 100 and 600 mg/kg-day. </t>
  </si>
  <si>
    <t>Motohashi, 2016</t>
  </si>
  <si>
    <t xml:space="preserve">The authors identified a LOEL of 100 mg/kg-day based on developmental effects in male rats exposed to DBP during gestation. At 100 mg/kg-day, there were statistically significant decreases in relative testicular weights (testicular weight/body weight) at 9, 14, and 17 weeks of age, compared to the control group. At 100 mg/kg-day, there were also statistically significant increases in the number of Leydig cells in the testes at 9, 14, and 17 weeks of age, compared to controls. Morphological changes observed in Leydig cells at 100 mg/kg-day at weeks 5 and 7 included statistically significant decreases in the size and total area of mitochondria, compared to controls. At weeks 5 to 17, there were statistically significant decreases in testicular testosterone levels at 100 mg/kg-day, compared to the control group. Measurement of mRNA and protein levels showed statistically significant decreases in the mRNA and protein levels of StAR (StAR, steroidogenic acute regulatory protein) and P450scc (CYP11a1, cholesterol side-chain cleavage enzyme) at 100 mg/kg-day, compared to controls, at weeks 5 and 7. </t>
  </si>
  <si>
    <t>Yan, 2016</t>
  </si>
  <si>
    <t>28-d study of DBP</t>
  </si>
  <si>
    <t xml:space="preserve">The authors did not identify a LOEL, but EPAidentified a LOEL of 5 mg/kg-day based on neurological effects in male mice. At 5 mg/kg-day, there was a statistically significant decrease in the percentage of time in open arms in elevated plus maze (EPM) testing. A statistically significant dose-related trend was observed for several other parameters that did not reach statistical significance at 5 mg/kg-day, including decreases in total entries into arms in EPM testing, decreases in total distance in open field testing (OFT), and increases in the percentage of distance in the out ring in OFT and in defecation number in OFT. Measurement of oxidative stress levels in brain tissue showed that glutathione content was statistically significantly decreased in animals at 5 mg/kg-day, compared to the control group. </t>
  </si>
  <si>
    <t>28-d study of DBP (with and without mangiferin [MAG])</t>
  </si>
  <si>
    <t xml:space="preserve">The authors did not identify a LOEL, but EPA identified a LOEL of 125 mg/kg-day based on neurological effects in male mice. At 125 mg/kg-day, there were statistically significant decreases in total entries into arms in elevated plus maze (EPM) testing, percentage of time in open arms in EPM testing, and total distance in open field testing (OFT), compared to the control group. At 125 mg/kg-day, there were also statistically significant increases in the percentage of distance in the out ring in OFT and in defecation number in OFT. Measurement of oxidative stress levels in brain tissue showed a statistically significant decrease in glutathione (GSH) level, and statistically significant increases in reactive oxygen species (ROS), malondialdehyde (MDA), and DPC coefficient at 125 mg/kg-day, compared to the control group. Histopathological examination of brain tissue indicated a statistically significant decrease in brain viscera coefficient at 125 mg/kg-day, compared to the control group.  </t>
  </si>
  <si>
    <t>Zhu, 2016</t>
  </si>
  <si>
    <t>The authors did not identify a LOEL, but EPA identified a LOEL of 850 mg/kg/day based on statistically significant increase in male offspring with anorectal malformations and hypospadias.  Authors did not report statistical analysis, however a Fisher's exact two-tailed test on incidence data (7/64 in exposed vs 0/68 in control) found the data to be statistically significantly different (p=0.0053).</t>
  </si>
  <si>
    <t>Bielanowicz, 2016</t>
  </si>
  <si>
    <t>Exposed from PND 4-14.</t>
  </si>
  <si>
    <t>Study states animals were administered dose orally via pipette.  It is not clear if this was a gavage treatment or if test substance was placed in the mouth.</t>
  </si>
  <si>
    <t>The authors did not identify a LOEL, but EPA identified a LOEL of 500 mg/kg/day based on a significant and dose dependent decrease in femur length and mean moment of inertia (a predictor of bone strength).</t>
  </si>
  <si>
    <t>Exposed from PND 4-21 and then maintained for 8 weeks.</t>
  </si>
  <si>
    <t>Jiang, 2016</t>
  </si>
  <si>
    <t>The authors did not identify a LOEL, but EPA identified a LOEL of 750 mg/kg/day based on increased incidence of male offspring with hypospadias (24/56) compared to control (0/66).</t>
  </si>
  <si>
    <t>Mahaboob, 2016</t>
  </si>
  <si>
    <t>Exposed GD6-18; sac'd on GD19 (F0)</t>
  </si>
  <si>
    <t>The authors did not identify a LOEL, but EPA  identified a LOEL of 500 mg/kg/day based on significant decreases in placental weight, litter size, and increases in resorptions, and developmental effects (decrease crown-rump length and, AGD in males and females, and increased skeletal abnormalities at GD19).</t>
  </si>
  <si>
    <t>Multigenerational study.  Pregnant dams exposed GD6-PND21</t>
  </si>
  <si>
    <t>Clinical signs of toxicity</t>
  </si>
  <si>
    <t>The authors did not identify a LOEL, but EPA identified a LOEL of 500 mg/kg/day based on significant decreases in litter size, number of corpora lutea, viable fetuses, implantation sites and increase in resorptions in F2 and F3 dams.  Also, developmental effects in F1, F2 and F3 generation offspring (decreases in body weight, crown-rump length, tail length [males], AGD, and serum thyroid and testosterone levels on PND30).  Body weight in F0 dams was significantly decreased on GD16 and 22, however the difference was &lt;10% from control.</t>
  </si>
  <si>
    <t>Giribabu, 2017</t>
  </si>
  <si>
    <t xml:space="preserve">The authors did not identify a LOEL, but EPA identified a LOEL of 100 mg/kg/day based on statistically significant difference in reproductive endpoints in adult male rats exposed prenatally.  In exposed males mated with unexposed females the following were reported: a significant increase in number of days of copulation; decreases mating index, number of implantations, and live pups; increases in number of resorptions and pre-and post- implantation loss.  Adult males exposed prenatally also had significant decrease in sperm count, sperm motility, percentage of viable sperm, and percentage of HOS tail coiled sperm; and increased percentage of abnormal sperm (25.45% vs 1.56% in control).  Relative testis weight and seminal vesicle weight were significantly decreased compared to control; no difference in body weights were seen.  Significant decreases in serum testosterone and significant increases in serum FSH and LH were seen along with significant decreases in testicular 3B-HSD and 17-B-HSD levels.  </t>
  </si>
  <si>
    <t>Li, 2017</t>
  </si>
  <si>
    <t xml:space="preserve">The authors did not identify a LOEL, but EPA identified a LOEL of 750 mg/g/day based on a significant decrease in fetuses per litter (-21%) and increased incidence of hypospadias in male pups (24/55 vs 0/62 in control). </t>
  </si>
  <si>
    <t>Zhu, 2017</t>
  </si>
  <si>
    <t>Exposed in utero and sacrificed PND1.</t>
  </si>
  <si>
    <t>Route described as "oral perfusion".</t>
  </si>
  <si>
    <t xml:space="preserve">The authors did not identify a LOEL, but EPA identified a LOEL as 850 mg/kg/day based on significant decrease in body weight and relative kidney weight in pups at PND1.  </t>
  </si>
  <si>
    <t>Exposed in utero and sacrificed at 18 months.</t>
  </si>
  <si>
    <t>Ding, 2017</t>
  </si>
  <si>
    <t>Male</t>
  </si>
  <si>
    <t xml:space="preserve">The authors did not identify a LOEL, but EPA identified a LOEL 250 mg/kg/day based impaired spatial learning deficit in the Morris water maze in male mice (increased escape latency time, decreased target quarter retention time, number of platform crosses and swim speed).  </t>
  </si>
  <si>
    <t>Sex differences</t>
  </si>
  <si>
    <t>Female</t>
  </si>
  <si>
    <t>de Mello Santos, 2017</t>
  </si>
  <si>
    <t>Sacrificed on PND1.</t>
  </si>
  <si>
    <t xml:space="preserve">The authors did not identify a LOEL, but EPA identified a LOEL of 100 mg/kg/day for developmental effects based on a significant decrease in absolute and relative anogenital distance on PND1 (no change in body weights were seen compared to control).  A significant decrease in serum testosterone was seen at 500 mg/kg/day. </t>
  </si>
  <si>
    <t>Sacrificed on PND21.</t>
  </si>
  <si>
    <t xml:space="preserve">The authors did not identify a LOEL, but EPA identified a LOEL of 500 mg/kg/day for developmental effect.  On PND21 the thickness of the smooth muscle layer around the prostatic acini was significantly decreased (-57%) compared to control. </t>
  </si>
  <si>
    <t>Lee, 2019</t>
  </si>
  <si>
    <t>4 week sacrifice (out of 8 week exposure) (F0 males)</t>
  </si>
  <si>
    <t>n/a</t>
  </si>
  <si>
    <t>No statistically significant effects that followed a dose-response were observed in the F0 males at the 4 week sacrifice.</t>
  </si>
  <si>
    <t>8 week exposure group (F0 males)</t>
  </si>
  <si>
    <t>No statistically significant effects that followed a dose-response were observed in the F0 males following 8 weeks of exposure.</t>
  </si>
  <si>
    <t>8 week exposure group + 4 weeks recovery (F0 males)</t>
  </si>
  <si>
    <t>mg/kg-bw, 3 days  per week</t>
  </si>
  <si>
    <t>A LOEL was not identified by the authors, but EPA assigned a LOEL of 2000 mg/kg based on a statistically significant increase in the abnormal spermatozoa (%) in F0 males.</t>
  </si>
  <si>
    <t>F1</t>
  </si>
  <si>
    <t>A LOEL was not identified by the authors, but EPA assigned a LOEL of 500 mg/kg based on a statistically significant increase in the incidence of abnormal skeletons in surviving F1 fetuses.  In addition, F1 pup body weight was statistically significantly increased from 1 week to 8 weeks after birth at 500 mg/kg.  Further, mean F1 litter size was reduced at 8 weeks after birth in the 500 mg/kg dose group (it was not affected at birth).</t>
  </si>
  <si>
    <t>Neurobehavioral tests in male C57BL/6 mice</t>
  </si>
  <si>
    <t xml:space="preserve">A LOEL was not identified by the authors, but EPA assigned a LOEL of 50 mg/kg based on a statistically significant increase in latency time to the platform, but this was only statistically significant at day 5, not on days 1-4.  In addition, a statistically significant increase in the duration in the quadrant opposite the target quadrant after the platform was removed from the swim test was observed in the 50 mg/kg group, indicating decreased memory.  </t>
  </si>
  <si>
    <t>Supplemental</t>
  </si>
  <si>
    <t>In vitro neurotoxicity assays</t>
  </si>
  <si>
    <t>Chen, 2017</t>
  </si>
  <si>
    <t>A LOEL was not identified by the authors, but EPA  assigned a LOEL of 100 mg/kg based on statistically significantly decreased serum testosterone in F1 males from PND 3 to 56 (appears to follow a dose response at every time point throughout the observation period, but difficult to tell from the figure).  In addition, a statistically significant decrease in fetal Leydig cell size and cytosolic size was observed at PND 3 and 7 in F1 males at 100 mg/kg.</t>
  </si>
  <si>
    <t>Nelli, 2019</t>
  </si>
  <si>
    <t>F0</t>
  </si>
  <si>
    <t>mg/kg-bw, 4 times over 21 days (appears to be once a week for 4 injections)</t>
  </si>
  <si>
    <t xml:space="preserve">A LOEL was not identified by the authors, but EPA assigned a LOEL of 100 mg/kg for the F0 generation based on a statistically significant increase in the number of copulation trials, a statistically significant decrease in the number of implantations per rat, and a statistically significant decrease in the number of live pups per rat in the F0 generation. In addition, a statistically significant decrease in right and left testis, epididymis, and seminal vesicle weights were observed.  (It should be noted that the table that presents the data for organ weights in the F0 generation indicate that the epididymis weight was statistically significantly decreased in both dose groups; however, the text states no statistically significant differences were observed in the epididymis weights among experimental groups.)  Further, the sperm count, percent motile sperm, percent viable sperm, and percent HOS tail-coiled sperm were statistically significantly decreased, and the percentage of sperm with abnormalities was statistically significantly increased in the F0 generation.  Several enzyme (3beta-HSD and 17b-HSD) and hormone (testosterone, FSH, and LH) levels were also statistically significantly decreased in the F0 generation.  Lipid peroxidation was statistically significantly increased while SOD, catalase, and glutathione peroxidase were statistically significantly decreased in the testes of the F0 generation.  Finally, the diameter of the seminiferous tubules and the epithelial layer thickness of the seminiferous tubules were both statistically significantly decreased in the F0 generation. </t>
  </si>
  <si>
    <t xml:space="preserve">A LOEL was not identified by the authors, but EPA assigned a LOEL of 100 mg/kg based on statistically significantly delayed testis descent in the F1 generation male pups.   </t>
  </si>
  <si>
    <t>Okayama, 2017</t>
  </si>
  <si>
    <t>A LOEL was not identified by the authors, but EPA assigned a LOEL of 100 mg/kg based on statistically significantly decreased relative testicular weight, increased seminiferous tube number, decreased diameter of seminiferous tubes, increased number of Sertoli cells per seminiferous tubule, an increased total number of Sertoli cells, an increased number of BrdU+ Sertoli cells per seminiferous tubule, and an increased number of BrdU+ Sertoli cells per total number of Sertoli cells in male pups; all of these changes were observed at 14 and 17 week old time points (but not 7 or 9 week time points; at those time points, there was no difference between the control and treated group).  Testicular testosterone was statistically significantly decreased and serum FSH was statistically significantly increased in the male pups at 7, 9, 14, and 17 weeks.  Only the offspring were assessed in this study.</t>
  </si>
  <si>
    <t>Lara, 2017</t>
  </si>
  <si>
    <t>LW (Late Window; e19.5 to e20.5)</t>
  </si>
  <si>
    <t>Acute (less than or equal to 24 hr)</t>
  </si>
  <si>
    <t>mg/kg</t>
  </si>
  <si>
    <t xml:space="preserve">A LOEL was not identified by the authors. EPA identified a LOEL of 750 mg/kg based on a statistically significant decrease in germ cell migration to the basal lamina (where differentiation of germ cell into spermatogonia occurs) in fetuses at e21.5.  </t>
  </si>
  <si>
    <t>NA</t>
  </si>
  <si>
    <t>FW (Full Window; e13.5 to e20.5)</t>
  </si>
  <si>
    <t>A LOEL was not identified by the authors,. EPA identified a LOEL of 750 mg/kg based on a statistically significant increase in the number of ectopic germ cells per sq mm testis cross section in fetuses at e21.5.  In addition, a statistically significant decrease in germ cell migration to the basal lamina (where differentiation of germ cells into spermatogonia occurs) was observed at e21.5.  Only offspring were assessed in this study.</t>
  </si>
  <si>
    <t>MPW (Masculinization Programming Window; e15.5 to e18.5)</t>
  </si>
  <si>
    <t>A LOEL was not identified by the authors. EPA identified a LOEL of 750 mg/kg based on a statistically significant increase in the number of ectopic Sertoli cells and ectopic germ cells per sq mm testis cross section in fetuses at e21.5.  In addition, a statistically significant decrease in germ cell migration to the basal lamina (where differentiation of germ cells into spermatogonia occurs) was observed at e21.5. Only offspring were assessed in this study.</t>
  </si>
  <si>
    <t>van Den Driesche, 2017</t>
  </si>
  <si>
    <t>FW (Full Window; e13.5 to e21.5)</t>
  </si>
  <si>
    <t>A LOEL was not identified by the authors, but EPA assigned a LOEL of 750 mg/kg based on a statistically significant decrease in AGD distance, average testis weight, and penis length in F1 males at adulthood.  Only offspring were assessed in this study.</t>
  </si>
  <si>
    <t>A LOEL was not identified by the authors, but EPA assigned a LOEL of 750 mg/kg based on a statistically significant decrease in AGD in male F1 fetuses at e21.5.  In addition, a statistically significant increase in the number of ectopic Sertoli cells was observed in male F1 fetuses at e21.5.  AGD distance, average testis weight, penis length, and prostate weight were all statistically significantly decreased in F1 males at adulthood.  Further, a statistically significant increase in the percentage of animals with hypospadias and cryptorchidism was observed in F1 males at adulthood.  Additionally, a statistically significantly increased level of luteinizing hormone (LH) and ratio of LH:log testosterone was observed in F1 males at adulthood.  Finally, a statistically significant increase in the occurrence of focal dysgenetic regions, tubules with incomplete spermatogenesis, and Sertoli cell-only tubules was observed in F1 males at adulthood.  Only offspring were assessed in this study.</t>
  </si>
  <si>
    <t>LW (Late Window; e19.5 to e21.5)</t>
  </si>
  <si>
    <t>A LOEL was not identified by the authors, but EPA assigned a LOEL of 750 mg/kg based on a statistically significant decrease in intratesticular testosterone in the F1 male fetuses at e21.5.  Only offspring were assessed in this study.</t>
  </si>
  <si>
    <t>Jiang, 2017</t>
  </si>
  <si>
    <t xml:space="preserve">A LOEL was not identified by the authors, but EPA assigned a LOEL of 500 mg/kg based on a statistically significant decrease in AGD/bw ratio.  In addition, a statistically significant decrease in progressive and total sperm motility and a statistically significant increase in the percentage of abnormal sperm were observed in treated animals.  A statistically significant increase in the number of seminiferous tubules/unit area of the testes and testicular apoptosis (as supported by a statistically significant increase in TUNEL positive cells and apoptotic index) were observed.  Furthermore, a statistically significant decrease in testosterone in the testis and plasma were also observed.  </t>
  </si>
  <si>
    <t>Kurohane, 2017</t>
  </si>
  <si>
    <t>FITC-CHS (sensitization)</t>
  </si>
  <si>
    <t>TRPA-1 Activation (in vitro; neurotoxicity)</t>
  </si>
  <si>
    <t>Ma, 2017</t>
  </si>
  <si>
    <t>A statistically significant decrease in AGD was observed at all doses; however, it does not appear to follow a dose-response.  The only other effects reported were statistically significant changes in proteins in the apoptotic pathway and increase in phosphorylation of MEK1/2in the MAPK/ERK pathway; however, most of these changes did not follow a dose-response.  Only offspring were assessed in this study.</t>
  </si>
  <si>
    <t>mg/kg-day</t>
  </si>
  <si>
    <t xml:space="preserve">A statistically significant decrease in male AGD on PND9 was observed at all doses; however, it does not appear to follow a dose-response.  The only other effects reported were statistically significant changes in proteins in the apoptotic pathway and increase in phosphorylation of MEK1/2in the MAPK/ERK pathway; however, most of these changes did not follow a dose-response.  </t>
  </si>
  <si>
    <t>Bertoncello Souza, 2018</t>
  </si>
  <si>
    <t>Sun, 2018</t>
  </si>
  <si>
    <t xml:space="preserve">A LOEL was not identified by the authors, and EPA could not assign a LOEL.  This study is largely mechanistic, as it investigates the possible involvement of the androgen system and fibroblast growth factors and their receptors in fibrosis of the kidney.  While there are some data on relative kidney weights in adult male offspring of exposed pregnant females, it is only data for the animals with renal fibrosis and not the entire treated group.  Likewise, survival data is provided but is incomplete.  Serum testosterone levels were provided, but they were only measured in animals with fibrotic kidneys.  Consequently, these data are not comprehensive enough to assign a LOEL.  </t>
  </si>
  <si>
    <t>Neier, 2018</t>
  </si>
  <si>
    <t>Other chemical stressors</t>
  </si>
  <si>
    <t>Christante, 2018</t>
  </si>
  <si>
    <t>All outcomes measured in male offspring: Increased tesiticular weight, testis histopathology, decreased mitotitc testicular cells, decreased seminiferous cords during maturation, incrreased oestrogen.</t>
  </si>
  <si>
    <t>Zhao, 2018</t>
  </si>
  <si>
    <t>Increased incidence of hypospadias in offspring, decreased birth weight and anogenital distance, testis histopathology in offpsring</t>
  </si>
  <si>
    <t>Oda, 2017</t>
  </si>
  <si>
    <t>Rabbit</t>
  </si>
  <si>
    <t>Decreased testes and prostate weights, decreased serum testosterone and lutenizing hormone, decreased sperm count, live sperm and sperm motility</t>
  </si>
  <si>
    <t>Nutrition</t>
  </si>
  <si>
    <t>Rashad, 2018</t>
  </si>
  <si>
    <t>In Offspring: decreased testes weight, testis histopathology (necrosis of spermatogoneal cells, small diameter seminiferous tubules).</t>
  </si>
  <si>
    <t>Zhang, 2018</t>
  </si>
  <si>
    <t>Increased relative progesterone, decreased relative estradiol., ovarian histopathology</t>
  </si>
  <si>
    <t>de Souza, 2019</t>
  </si>
  <si>
    <t>Offspring: decreased anogenital distance, testes histopathology</t>
  </si>
  <si>
    <t>Aggregate exposures</t>
  </si>
  <si>
    <t>Souza, 2019</t>
  </si>
  <si>
    <t>Offspring: decreased litter birth weight, increased nipple retention, decreased AGD, testes histopathology</t>
  </si>
  <si>
    <t>Yin, 2016</t>
  </si>
  <si>
    <t>A LOEL was not identified by the authors, but EPA assigned a LOEL of 100 mg/kg based on reduced semen quality, including statistically significantly decreased density and "living rate", and statistically significantly increased deformity rate.</t>
  </si>
  <si>
    <t>Yu, 2019</t>
  </si>
  <si>
    <t xml:space="preserve">A LOEL was not identified by the authors, but EPA assigned a LOEL of 50 mg/kg based on a statistically significant increase in ovary and testis weight.  In addition, a statistically significant decrease in intestinal crypt depth, villus height, and villus/crypt ratio were observed in the 50 mg/kg dose group.  Goblet cell number was also statistically significantly decreased in both the duodenum and jejunum in the 50 mg/kg dose group. </t>
  </si>
  <si>
    <t>Xie, 2019</t>
  </si>
  <si>
    <t>A LOEL was not identified by the authors. EPA identified  LOEL of 0.1 mg/kg-day based on increased vascular wall thickness of aortic vessels and increased ACE staining density in the thoracic aorta (cardio outcomes) and decreased serum E2 in males (reproductive outcome).The E2 effects were not considered adverse or dose-related.</t>
  </si>
  <si>
    <t>Neier, 2019</t>
  </si>
  <si>
    <t>Food</t>
  </si>
  <si>
    <t>mg/kg chow</t>
  </si>
  <si>
    <t xml:space="preserve">A LOEL was not identified by the study authors, but EPA assigned a LOEL of 25 mg/kg based on statistically significantly increased body weights (with age) in female offspring. In addition, male offspring (8 months old) had statistically significantly decreased blood glucose levels at 120 minutes postgavage.  Only offspring were assessed in this study. </t>
  </si>
  <si>
    <t>Beltifa, 2018</t>
  </si>
  <si>
    <t xml:space="preserve">The route of exposure is not explicitly stated in the methods; however, the control group animals were administered corn oil via the i.p. route of exposure, so presumably the test compound was also administered in this way.  In addition, the Results section suggests injection, but doesn't specify the type of injection.  </t>
  </si>
  <si>
    <t xml:space="preserve">A LOEL was not identified by the study authors, and EPA could not assign a LOEL.  The authors assessed glucose, ALT, BUN, AST, LDH, uric acid, and urea levels and, while there were statistically significant changes compared to the control, there was no dose-response relationship.  </t>
  </si>
  <si>
    <t>A LOEL was not identified by the authors, but EPA assigned a LOEL of 500 mg/kg based on a statistically significant increase in the time to vaginal opening in the female offspring of exposed dams. In addition, a statistically significant increase in basal glucose levels were observed in both male and female offspring of exposed dams in the 500 mg/kg dose group.  A statistically significant increase in triglycerides was observed in female offspring of exposed dams in the 500 mg/kg dose group.</t>
  </si>
  <si>
    <t>Venturelli, 2019</t>
  </si>
  <si>
    <t>No statistically significant effects were reported in the F0 generation.</t>
  </si>
  <si>
    <t xml:space="preserve">Majeed, 2017, </t>
  </si>
  <si>
    <t xml:space="preserve">A LOEL was not identified by the authors; however, EPA assigned a LOEL of 10 mg/kg based on a statistically significant increase in body weight gain, abdominal circumference (AC)/thoracic circumference (TC) ratio at day 90, and serum creatinine levels.  When evaluating parameters by sex, a statistically significant increase in body weight gain was observed in males at 10 mg/kg.  In females, a statistically significant increase in water intake and ALP were observed in the 10 mg/kg dose group.  </t>
  </si>
  <si>
    <t>Singh, 2015</t>
  </si>
  <si>
    <t xml:space="preserve">A LOEL was not identified by the authors, but EPA assigned a LOEL of 250 mg/kg based on a statistically significant decrease in uterine weight, gonadosomatic index,  uterine somatic index, estradiol, and 3B-HSD activity.  In addition, animals in the 250 mg/kg dose group had a statistically significant decrease in the number of days in estrus and a statistically significant increase in the number of days in diestrus.  The diestrus index was also statistically significantly increased in the 250 mg/kg dose group. </t>
  </si>
  <si>
    <t>Shen, 2017</t>
  </si>
  <si>
    <t xml:space="preserve">The authors did not identify a LOEL, but EPA identified a LOEL of 500 mg/kg/day for developmental effect.  Significant increases in incidence of hypoplasia (37.5%) and cryptorchidism  (65.6%) were seen in exposed pups at PND45 compared to control (0%). </t>
  </si>
  <si>
    <t>Zuo, 2014</t>
  </si>
  <si>
    <t>Mice were not immunized with OVA.</t>
  </si>
  <si>
    <t>The authors did not identify a LOEL, but EPA identified a LOEL of 0.45 mg/kg/day based on a significant increase in immobile time in the tail suspension test compared to control. 
At 45 mg/kg/day, significant increases in immobile time in the tail suspension test and forced swim test, relative spleen weight and serum IgE were seen, along with significant decreases serum IL-4.</t>
  </si>
  <si>
    <t>OVA immunized mice.</t>
  </si>
  <si>
    <t xml:space="preserve">The authors did not identify a LOEL, but EPA identified a LOEL of 0.45 mg/kg/day based on a significant increase in immobile time in the tail suspension test and distance traveled in the outer ring in the open field test compared to control. 
</t>
  </si>
  <si>
    <t>The following is from Appendix A (Dose Conversion for Inhalation, Dietary, and Drinking Water Studies) Section II (Oral Studies) of SCA Lite Companion Guidance for Data Quality Evaluation and Extraction of Study Methods/Results Using TSCA Lite: Human Health (HH) Animal Toxicity Studies.</t>
  </si>
  <si>
    <t>For drinking water and dietary studies, initial reviewers are instructed to convert the LOEL to a received dose in units of mg/kg-bw/day.</t>
  </si>
  <si>
    <t>If authors of drinking water or dietary studies report the dose converion and received dose in units of mg/kg-bw/day, then the study author report value should be used.</t>
  </si>
  <si>
    <t xml:space="preserve">If authors of drinking water or dietary studies do not report a received dose in units of mg/kg-bw/day, then the the initial review should do the conversion using the default factors (see Table A-1, it isn't necessary to extract study specific factors for this step) and equations below. </t>
  </si>
  <si>
    <t>Species</t>
  </si>
  <si>
    <t>Bodyweight (kg)</t>
  </si>
  <si>
    <r>
      <t>Dosimetric Adjustment Factor (DAF)</t>
    </r>
    <r>
      <rPr>
        <b/>
        <vertAlign val="superscript"/>
        <sz val="11"/>
        <color theme="1"/>
        <rFont val="Calibri"/>
        <family val="2"/>
        <scheme val="minor"/>
      </rPr>
      <t>3</t>
    </r>
  </si>
  <si>
    <t>--</t>
  </si>
  <si>
    <r>
      <t>Rat</t>
    </r>
    <r>
      <rPr>
        <vertAlign val="superscript"/>
        <sz val="11"/>
        <color theme="1"/>
        <rFont val="Calibri"/>
        <family val="2"/>
        <scheme val="minor"/>
      </rPr>
      <t>1</t>
    </r>
  </si>
  <si>
    <r>
      <t>Mouse</t>
    </r>
    <r>
      <rPr>
        <vertAlign val="superscript"/>
        <sz val="11"/>
        <color theme="1"/>
        <rFont val="Calibri"/>
        <family val="2"/>
        <scheme val="minor"/>
      </rPr>
      <t>1</t>
    </r>
  </si>
  <si>
    <r>
      <t>Dog</t>
    </r>
    <r>
      <rPr>
        <vertAlign val="superscript"/>
        <sz val="11"/>
        <color theme="1"/>
        <rFont val="Calibri"/>
        <family val="2"/>
        <scheme val="minor"/>
      </rPr>
      <t>1</t>
    </r>
  </si>
  <si>
    <r>
      <t>Guinea pig</t>
    </r>
    <r>
      <rPr>
        <vertAlign val="superscript"/>
        <sz val="11"/>
        <color theme="1"/>
        <rFont val="Calibri"/>
        <family val="2"/>
        <scheme val="minor"/>
      </rPr>
      <t>2</t>
    </r>
  </si>
  <si>
    <r>
      <t>Rabbit</t>
    </r>
    <r>
      <rPr>
        <vertAlign val="superscript"/>
        <sz val="11"/>
        <color theme="1"/>
        <rFont val="Calibri"/>
        <family val="2"/>
        <scheme val="minor"/>
      </rPr>
      <t>2</t>
    </r>
  </si>
  <si>
    <r>
      <t>Primate</t>
    </r>
    <r>
      <rPr>
        <vertAlign val="superscript"/>
        <sz val="11"/>
        <color theme="1"/>
        <rFont val="Calibri"/>
        <family val="2"/>
        <scheme val="minor"/>
      </rPr>
      <t>2</t>
    </r>
  </si>
  <si>
    <r>
      <t>Cat</t>
    </r>
    <r>
      <rPr>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</si>
  <si>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 xml:space="preserve"> U.S. EPA (2011, HERO ID: 10240725) presents DAFs for rats, mice and dogs based on a human body weight of 70 kg. EPA has updated the DAFs using a human body weight of 80 kg. Body weight values for Rat, Mouse, and Dog based on U.S. EPA (2011, HERO ID: 10240725)</t>
    </r>
  </si>
  <si>
    <r>
      <rPr>
        <vertAlign val="superscript"/>
        <sz val="11"/>
        <color theme="1"/>
        <rFont val="Calibri"/>
        <family val="2"/>
        <scheme val="minor"/>
      </rPr>
      <t>2</t>
    </r>
    <r>
      <rPr>
        <sz val="11"/>
        <color theme="1"/>
        <rFont val="Calibri"/>
        <family val="2"/>
        <scheme val="minor"/>
      </rPr>
      <t xml:space="preserve"> Body weight data from Lehman (1954, HERO ID: 3195), as presented in Table A-1 of TSCA Lite Companion Guidance for Data Quality Evaluation and Extraction of Study Methods/Results Using TSCA Lite: Human Health (HH) Animal Toxicity Studies.</t>
    </r>
  </si>
  <si>
    <r>
      <rPr>
        <vertAlign val="superscript"/>
        <sz val="11"/>
        <color theme="1"/>
        <rFont val="Calibri"/>
        <family val="2"/>
        <scheme val="minor"/>
      </rPr>
      <t>3</t>
    </r>
    <r>
      <rPr>
        <sz val="11"/>
        <color theme="1"/>
        <rFont val="Calibri"/>
        <family val="2"/>
        <scheme val="minor"/>
      </rPr>
      <t xml:space="preserve"> DAF = (BW</t>
    </r>
    <r>
      <rPr>
        <vertAlign val="subscript"/>
        <sz val="11"/>
        <color theme="1"/>
        <rFont val="Calibri"/>
        <family val="2"/>
        <scheme val="minor"/>
      </rPr>
      <t>animal</t>
    </r>
    <r>
      <rPr>
        <sz val="11"/>
        <color theme="1"/>
        <rFont val="Calibri"/>
        <family val="2"/>
        <scheme val="minor"/>
      </rPr>
      <t>/BW</t>
    </r>
    <r>
      <rPr>
        <vertAlign val="subscript"/>
        <sz val="11"/>
        <color theme="1"/>
        <rFont val="Calibri"/>
        <family val="2"/>
        <scheme val="minor"/>
      </rPr>
      <t>Human</t>
    </r>
    <r>
      <rPr>
        <sz val="11"/>
        <color theme="1"/>
        <rFont val="Calibri"/>
        <family val="2"/>
        <scheme val="minor"/>
      </rPr>
      <t>)^0.25; from U.S. EPA (2011, HERO ID: 10240725)</t>
    </r>
  </si>
  <si>
    <t>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</si>
</sst>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9"/>
      <color theme="1"/>
      <name val="Lato"/>
      <family val="2"/>
    </font>
    <font>
      <b/>
      <sz val="9"/>
      <color rgb="FF707070"/>
      <name val="Lato"/>
      <family val="2"/>
    </font>
    <font>
      <b/>
      <sz val="9"/>
      <color rgb="FFFF0000"/>
      <name val="Lato"/>
      <family val="2"/>
    </font>
    <font>
      <b/>
      <u/>
      <sz val="9"/>
      <color rgb="FFFF0000"/>
      <name val="Lato"/>
      <family val="2"/>
    </font>
    <font>
      <b/>
      <sz val="9"/>
      <color rgb="FF000000"/>
      <name val="Lato"/>
      <family val="2"/>
    </font>
    <font>
      <sz val="9"/>
      <color rgb="FF707070"/>
      <name val="Lato"/>
      <family val="2"/>
    </font>
    <font>
      <u/>
      <sz val="9"/>
      <color theme="1"/>
      <name val="Lato"/>
      <family val="2"/>
    </font>
    <font>
      <sz val="9"/>
      <color rgb="FFFF0000"/>
      <name val="Lato"/>
      <family val="2"/>
    </font>
    <font>
      <sz val="11"/>
      <color rgb="FFFF0000"/>
      <name val="Calibri"/>
      <family val="2"/>
      <scheme val="minor"/>
    </font>
    <font>
      <b/>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vertAlign val="subscript"/>
      <sz val="11"/>
      <color theme="1"/>
      <name val="Calibri"/>
      <family val="2"/>
      <scheme val="minor"/>
    </font>
    <font>
      <sz val="8"/>
      <name val="Calibri"/>
      <family val="2"/>
      <scheme val="minor"/>
    </font>
    <font>
      <b/>
      <sz val="16"/>
      <color theme="1"/>
      <name val="Times New Roman"/>
      <family val="1"/>
    </font>
    <font>
      <sz val="11"/>
      <color theme="1"/>
      <name val="Times New Roman"/>
      <family val="1"/>
    </font>
    <font>
      <b/>
      <i/>
      <sz val="14"/>
      <color theme="1"/>
      <name val="Times New Roman"/>
      <family val="1"/>
    </font>
    <font>
      <b/>
      <sz val="12"/>
      <color theme="1"/>
      <name val="Times New Roman"/>
      <family val="1"/>
    </font>
    <font>
      <sz val="10"/>
      <color theme="1"/>
      <name val="Times New Roman"/>
      <family val="1"/>
    </font>
  </fonts>
  <fills count="16">
    <fill>
      <patternFill patternType="none"/>
    </fill>
    <fill>
      <patternFill patternType="gray125"/>
    </fill>
    <fill>
      <patternFill patternType="solid">
        <fgColor theme="9" tint="0.39997558519241921"/>
        <bgColor indexed="64"/>
      </patternFill>
    </fill>
    <fill>
      <patternFill patternType="solid">
        <fgColor theme="5" tint="0.59999389629810485"/>
        <bgColor indexed="64"/>
      </patternFill>
    </fill>
    <fill>
      <patternFill patternType="lightUp">
        <fgColor theme="5" tint="0.59996337778862885"/>
        <bgColor indexed="65"/>
      </patternFill>
    </fill>
    <fill>
      <patternFill patternType="lightUp">
        <fgColor theme="5" tint="0.59996337778862885"/>
        <bgColor theme="9" tint="0.39997558519241921"/>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lightUp">
        <fgColor theme="5" tint="0.59996337778862885"/>
        <bgColor theme="0" tint="-0.14999847407452621"/>
      </patternFill>
    </fill>
    <fill>
      <patternFill patternType="solid">
        <fgColor theme="0" tint="-0.14999847407452621"/>
        <bgColor theme="5" tint="0.59996337778862885"/>
      </patternFill>
    </fill>
    <fill>
      <patternFill patternType="lightUp">
        <fgColor theme="5" tint="0.59996337778862885"/>
        <bgColor theme="0" tint="-4.9989318521683403E-2"/>
      </patternFill>
    </fill>
    <fill>
      <patternFill patternType="solid">
        <fgColor theme="0" tint="-4.9989318521683403E-2"/>
        <bgColor indexed="64"/>
      </patternFill>
    </fill>
    <fill>
      <patternFill patternType="solid">
        <fgColor theme="0" tint="-4.9989318521683403E-2"/>
        <bgColor theme="5" tint="0.59996337778862885"/>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53">
    <xf numFmtId="0" fontId="0" fillId="0" borderId="0" xfId="0"/>
    <xf numFmtId="0" fontId="15" fillId="15" borderId="0" xfId="0" applyFont="1" applyFill="1" applyAlignment="1" applyProtection="1">
      <alignment horizontal="center" vertical="center" wrapText="1"/>
    </xf>
    <xf numFmtId="0" fontId="16" fillId="15" borderId="0" xfId="0" applyFont="1" applyFill="1" applyProtection="1"/>
    <xf numFmtId="49" fontId="17" fillId="15" borderId="0" xfId="0" quotePrefix="1" applyNumberFormat="1" applyFont="1" applyFill="1" applyAlignment="1" applyProtection="1">
      <alignment horizontal="center"/>
    </xf>
    <xf numFmtId="0" fontId="18" fillId="0" borderId="0" xfId="0" applyFont="1" applyAlignment="1" applyProtection="1">
      <alignment vertical="center"/>
    </xf>
    <xf numFmtId="0" fontId="19" fillId="0" borderId="0" xfId="0" applyFont="1" applyAlignment="1" applyProtection="1">
      <alignment vertical="center" wrapText="1"/>
    </xf>
    <xf numFmtId="0" fontId="19" fillId="0" borderId="0" xfId="0" applyFont="1" applyProtection="1"/>
    <xf numFmtId="0" fontId="19" fillId="0" borderId="0" xfId="0" applyFont="1" applyAlignment="1" applyProtection="1">
      <alignment horizontal="left" vertical="center" wrapText="1"/>
    </xf>
    <xf numFmtId="0" fontId="19" fillId="0" borderId="1" xfId="0" applyFont="1" applyBorder="1" applyAlignment="1" applyProtection="1">
      <alignment vertical="center" wrapText="1"/>
    </xf>
    <xf numFmtId="0" fontId="1" fillId="6" borderId="1" xfId="0" applyFont="1" applyFill="1" applyBorder="1" applyAlignment="1" applyProtection="1">
      <alignment wrapText="1"/>
    </xf>
    <xf numFmtId="0" fontId="1" fillId="6" borderId="2" xfId="0" applyFont="1" applyFill="1" applyBorder="1" applyAlignment="1" applyProtection="1">
      <alignment wrapText="1"/>
    </xf>
    <xf numFmtId="0" fontId="1" fillId="0" borderId="1" xfId="0" applyFont="1" applyBorder="1" applyAlignment="1" applyProtection="1">
      <alignment wrapText="1"/>
    </xf>
    <xf numFmtId="0" fontId="1" fillId="4" borderId="1" xfId="0" applyFont="1" applyFill="1" applyBorder="1" applyAlignment="1" applyProtection="1">
      <alignment wrapText="1"/>
    </xf>
    <xf numFmtId="0" fontId="5" fillId="2" borderId="1" xfId="0"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1" fillId="12" borderId="1" xfId="0" applyFont="1" applyFill="1" applyBorder="1" applyAlignment="1" applyProtection="1">
      <alignment wrapText="1"/>
    </xf>
    <xf numFmtId="0" fontId="1" fillId="13" borderId="1" xfId="0" applyFont="1" applyFill="1" applyBorder="1" applyAlignment="1" applyProtection="1">
      <alignment wrapText="1"/>
    </xf>
    <xf numFmtId="0" fontId="1" fillId="14" borderId="2" xfId="0" applyFont="1" applyFill="1" applyBorder="1" applyAlignment="1" applyProtection="1">
      <alignment horizontal="left" wrapText="1"/>
    </xf>
    <xf numFmtId="0" fontId="1" fillId="13" borderId="1" xfId="0" applyFont="1" applyFill="1" applyBorder="1" applyProtection="1"/>
    <xf numFmtId="0" fontId="1" fillId="6" borderId="3" xfId="0" applyFont="1" applyFill="1" applyBorder="1" applyAlignment="1" applyProtection="1">
      <alignment wrapText="1"/>
    </xf>
    <xf numFmtId="0" fontId="6" fillId="2" borderId="1" xfId="0" applyFont="1" applyFill="1" applyBorder="1" applyAlignment="1" applyProtection="1">
      <alignment wrapText="1"/>
    </xf>
    <xf numFmtId="0" fontId="6" fillId="5" borderId="1" xfId="0" applyFont="1" applyFill="1" applyBorder="1" applyAlignment="1" applyProtection="1">
      <alignment wrapText="1"/>
    </xf>
    <xf numFmtId="0" fontId="1" fillId="14" borderId="3" xfId="0" applyFont="1" applyFill="1" applyBorder="1" applyAlignment="1" applyProtection="1">
      <alignment horizontal="left" wrapText="1"/>
    </xf>
    <xf numFmtId="0" fontId="1" fillId="13" borderId="1" xfId="0" applyFont="1" applyFill="1" applyBorder="1" applyAlignment="1" applyProtection="1">
      <alignment wrapText="1"/>
    </xf>
    <xf numFmtId="0" fontId="1" fillId="3" borderId="1" xfId="0" applyFont="1" applyFill="1" applyBorder="1" applyProtection="1"/>
    <xf numFmtId="0" fontId="1" fillId="9" borderId="1" xfId="0" applyFont="1" applyFill="1" applyBorder="1" applyProtection="1"/>
    <xf numFmtId="0" fontId="1" fillId="10" borderId="1" xfId="0" applyFont="1" applyFill="1" applyBorder="1" applyProtection="1"/>
    <xf numFmtId="164" fontId="1" fillId="11" borderId="1" xfId="0" applyNumberFormat="1" applyFont="1" applyFill="1" applyBorder="1" applyAlignment="1" applyProtection="1">
      <alignment horizontal="left"/>
    </xf>
    <xf numFmtId="0" fontId="1" fillId="11" borderId="1" xfId="0" applyFont="1" applyFill="1" applyBorder="1" applyAlignment="1" applyProtection="1">
      <alignment horizontal="left"/>
    </xf>
    <xf numFmtId="164" fontId="1" fillId="11" borderId="0" xfId="0" applyNumberFormat="1" applyFont="1" applyFill="1" applyBorder="1" applyAlignment="1" applyProtection="1">
      <alignment horizontal="left"/>
    </xf>
    <xf numFmtId="0" fontId="1" fillId="10" borderId="0" xfId="0" applyFont="1" applyFill="1" applyBorder="1" applyProtection="1"/>
    <xf numFmtId="0" fontId="1" fillId="10" borderId="1" xfId="0" applyFont="1" applyFill="1" applyBorder="1" applyAlignment="1" applyProtection="1">
      <alignment wrapText="1"/>
    </xf>
    <xf numFmtId="0" fontId="1" fillId="6" borderId="1" xfId="0" applyFont="1" applyFill="1" applyBorder="1" applyProtection="1"/>
    <xf numFmtId="0" fontId="1" fillId="0" borderId="1" xfId="0" applyFont="1" applyBorder="1" applyProtection="1"/>
    <xf numFmtId="0" fontId="1" fillId="4" borderId="1" xfId="0" applyFont="1" applyFill="1" applyBorder="1" applyProtection="1"/>
    <xf numFmtId="0" fontId="1" fillId="12" borderId="1" xfId="0" applyFont="1" applyFill="1" applyBorder="1" applyProtection="1"/>
    <xf numFmtId="0" fontId="1" fillId="14" borderId="1" xfId="0" applyFont="1" applyFill="1" applyBorder="1" applyAlignment="1" applyProtection="1">
      <alignment horizontal="left"/>
    </xf>
    <xf numFmtId="0" fontId="0" fillId="0" borderId="0" xfId="0" applyProtection="1"/>
    <xf numFmtId="0" fontId="9" fillId="8" borderId="0" xfId="0" applyFont="1" applyFill="1" applyAlignment="1" applyProtection="1">
      <alignment horizontal="left"/>
    </xf>
    <xf numFmtId="0" fontId="0" fillId="8" borderId="0" xfId="0" applyFill="1" applyAlignment="1" applyProtection="1">
      <alignment horizontal="center"/>
    </xf>
    <xf numFmtId="0" fontId="0" fillId="8" borderId="0" xfId="0" applyFill="1" applyProtection="1"/>
    <xf numFmtId="0" fontId="10" fillId="7" borderId="1" xfId="0" applyFont="1" applyFill="1" applyBorder="1" applyAlignment="1" applyProtection="1">
      <alignment horizontal="center" vertical="center"/>
    </xf>
    <xf numFmtId="0" fontId="10" fillId="7" borderId="1" xfId="0" applyFont="1" applyFill="1" applyBorder="1" applyAlignment="1" applyProtection="1">
      <alignment horizontal="center" vertical="center" wrapText="1"/>
    </xf>
    <xf numFmtId="0" fontId="10" fillId="0" borderId="0" xfId="0" applyFont="1" applyAlignment="1" applyProtection="1">
      <alignment horizontal="center" vertical="center"/>
    </xf>
    <xf numFmtId="0" fontId="0" fillId="0" borderId="0" xfId="0" applyAlignment="1" applyProtection="1">
      <alignment horizontal="center" vertical="center"/>
    </xf>
    <xf numFmtId="0" fontId="0" fillId="0" borderId="1" xfId="0" applyBorder="1" applyAlignment="1" applyProtection="1">
      <alignment horizontal="left"/>
    </xf>
    <xf numFmtId="0" fontId="0" fillId="0" borderId="1" xfId="0" applyBorder="1" applyAlignment="1" applyProtection="1">
      <alignment horizontal="center"/>
    </xf>
    <xf numFmtId="0" fontId="0" fillId="0" borderId="1" xfId="0" quotePrefix="1" applyBorder="1" applyAlignment="1" applyProtection="1">
      <alignment horizontal="center"/>
    </xf>
    <xf numFmtId="0" fontId="0" fillId="0" borderId="0" xfId="0" applyAlignment="1" applyProtection="1">
      <alignment horizontal="center"/>
    </xf>
    <xf numFmtId="164" fontId="0" fillId="0" borderId="1" xfId="0" applyNumberFormat="1" applyBorder="1" applyAlignment="1" applyProtection="1">
      <alignment horizontal="center"/>
    </xf>
    <xf numFmtId="0" fontId="0" fillId="0" borderId="0" xfId="0" applyBorder="1" applyAlignment="1" applyProtection="1">
      <alignment horizontal="left"/>
    </xf>
    <xf numFmtId="0" fontId="0" fillId="0" borderId="0" xfId="0" applyBorder="1" applyAlignment="1" applyProtection="1">
      <alignment horizontal="center"/>
    </xf>
    <xf numFmtId="0" fontId="0" fillId="0" borderId="0" xfId="0" applyAlignment="1" applyProtection="1">
      <alignment horizontal="left"/>
    </xf>
  </cellXfs>
  <cellStyles count="1">
    <cellStyle name="Normal" xfId="0" builtinId="0"/>
  </cellStyles>
  <dxfs count="1">
    <dxf>
      <fill>
        <patternFill patternType="solid">
          <fgColor rgb="FFF8CBAD"/>
          <bgColor rgb="FF000000"/>
        </patternFill>
      </fill>
    </dxf>
  </dxfs>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174172</xdr:colOff>
      <xdr:row>5</xdr:row>
      <xdr:rowOff>93890</xdr:rowOff>
    </xdr:from>
    <xdr:to>
      <xdr:col>13</xdr:col>
      <xdr:colOff>480036</xdr:colOff>
      <xdr:row>22</xdr:row>
      <xdr:rowOff>27658</xdr:rowOff>
    </xdr:to>
    <xdr:pic>
      <xdr:nvPicPr>
        <xdr:cNvPr id="3" name="Picture 2">
          <a:extLst>
            <a:ext uri="{FF2B5EF4-FFF2-40B4-BE49-F238E27FC236}">
              <a16:creationId xmlns:a16="http://schemas.microsoft.com/office/drawing/2014/main" id="{3196CCF3-8E52-130D-69EB-5A2D5AE92475}"/>
            </a:ext>
          </a:extLst>
        </xdr:cNvPr>
        <xdr:cNvPicPr>
          <a:picLocks noChangeAspect="1"/>
        </xdr:cNvPicPr>
      </xdr:nvPicPr>
      <xdr:blipFill>
        <a:blip xmlns:r="http://schemas.openxmlformats.org/officeDocument/2006/relationships" r:embed="rId1"/>
        <a:stretch>
          <a:fillRect/>
        </a:stretch>
      </xdr:blipFill>
      <xdr:spPr>
        <a:xfrm>
          <a:off x="459922" y="1046390"/>
          <a:ext cx="7621064" cy="3172268"/>
        </a:xfrm>
        <a:prstGeom prst="rect">
          <a:avLst/>
        </a:prstGeom>
      </xdr:spPr>
    </xdr:pic>
    <xdr:clientData/>
  </xdr:twoCellAnchor>
  <xdr:twoCellAnchor editAs="oneCell">
    <xdr:from>
      <xdr:col>1</xdr:col>
      <xdr:colOff>121104</xdr:colOff>
      <xdr:row>22</xdr:row>
      <xdr:rowOff>13607</xdr:rowOff>
    </xdr:from>
    <xdr:to>
      <xdr:col>13</xdr:col>
      <xdr:colOff>474599</xdr:colOff>
      <xdr:row>60</xdr:row>
      <xdr:rowOff>138460</xdr:rowOff>
    </xdr:to>
    <xdr:pic>
      <xdr:nvPicPr>
        <xdr:cNvPr id="4" name="Picture 3">
          <a:extLst>
            <a:ext uri="{FF2B5EF4-FFF2-40B4-BE49-F238E27FC236}">
              <a16:creationId xmlns:a16="http://schemas.microsoft.com/office/drawing/2014/main" id="{ABBB7770-0240-39FF-6318-78DE8E3CB4B4}"/>
            </a:ext>
          </a:extLst>
        </xdr:cNvPr>
        <xdr:cNvPicPr>
          <a:picLocks noChangeAspect="1"/>
        </xdr:cNvPicPr>
      </xdr:nvPicPr>
      <xdr:blipFill>
        <a:blip xmlns:r="http://schemas.openxmlformats.org/officeDocument/2006/relationships" r:embed="rId2"/>
        <a:stretch>
          <a:fillRect/>
        </a:stretch>
      </xdr:blipFill>
      <xdr:spPr>
        <a:xfrm>
          <a:off x="406854" y="4204607"/>
          <a:ext cx="7668695" cy="7363853"/>
        </a:xfrm>
        <a:prstGeom prst="rect">
          <a:avLst/>
        </a:prstGeom>
      </xdr:spPr>
    </xdr:pic>
    <xdr:clientData/>
  </xdr:twoCellAnchor>
  <xdr:twoCellAnchor editAs="oneCell">
    <xdr:from>
      <xdr:col>14</xdr:col>
      <xdr:colOff>57150</xdr:colOff>
      <xdr:row>5</xdr:row>
      <xdr:rowOff>65314</xdr:rowOff>
    </xdr:from>
    <xdr:to>
      <xdr:col>25</xdr:col>
      <xdr:colOff>45838</xdr:colOff>
      <xdr:row>22</xdr:row>
      <xdr:rowOff>180082</xdr:rowOff>
    </xdr:to>
    <xdr:pic>
      <xdr:nvPicPr>
        <xdr:cNvPr id="5" name="Picture 4">
          <a:extLst>
            <a:ext uri="{FF2B5EF4-FFF2-40B4-BE49-F238E27FC236}">
              <a16:creationId xmlns:a16="http://schemas.microsoft.com/office/drawing/2014/main" id="{824C80A5-FD9C-DF71-85D5-B8385153E5C1}"/>
            </a:ext>
          </a:extLst>
        </xdr:cNvPr>
        <xdr:cNvPicPr>
          <a:picLocks noChangeAspect="1"/>
        </xdr:cNvPicPr>
      </xdr:nvPicPr>
      <xdr:blipFill>
        <a:blip xmlns:r="http://schemas.openxmlformats.org/officeDocument/2006/relationships" r:embed="rId3"/>
        <a:stretch>
          <a:fillRect/>
        </a:stretch>
      </xdr:blipFill>
      <xdr:spPr>
        <a:xfrm>
          <a:off x="8267700" y="1017814"/>
          <a:ext cx="6694288" cy="33532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Tox\2019%20Starts\Full%20text%20Screen\Further%20Filtering_1,3-BTD&amp;Phthalates\Working%20files\Phthalates%20Further%20Filtering%2011.8.2023_CM.xlsx" TargetMode="External"/><Relationship Id="rId1" Type="http://schemas.openxmlformats.org/officeDocument/2006/relationships/externalLinkPath" Target="/Tox/2019%20Starts/Full%20text%20Screen/Further%20Filtering_1,3-BTD&amp;Phthalates/Working%20files/Phthalates%20Further%20Filtering%2011.8.2023_CM.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Tox\2019%20Starts\Full%20text%20Screen\Further%20Filtering_1,3-BTD&amp;Phthalates\Working%20files\Phthalates%20Further%20Filtering%2011.8.2023-EAG-1.26.24.xlsx" TargetMode="External"/><Relationship Id="rId1" Type="http://schemas.openxmlformats.org/officeDocument/2006/relationships/externalLinkPath" Target="/Tox/2019%20Starts/Full%20text%20Screen/Further%20Filtering_1,3-BTD&amp;Phthalates/Working%20files/Phthalates%20Further%20Filtering%2011.8.2023-EAG-1.26.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Tox\2019%20Starts\Full%20text%20Screen\Further%20Filtering_1,3-BTD&amp;Phthalates\Working%20files\Phthalates%20Further%20Filtering%2011.8.2023_DH.xlsx" TargetMode="External"/><Relationship Id="rId1" Type="http://schemas.openxmlformats.org/officeDocument/2006/relationships/externalLinkPath" Target="/Tox/2019%20Starts/Full%20text%20Screen/Further%20Filtering_1,3-BTD&amp;Phthalates/Working%20files/Phthalates%20Further%20Filtering%2011.8.2023_D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F"/>
      <sheetName val="Dose Conversion"/>
      <sheetName val="DBP"/>
      <sheetName val="BBP"/>
    </sheetNames>
    <sheetDataSet>
      <sheetData sheetId="0" refreshError="1">
        <row r="4">
          <cell r="D4">
            <v>0.23643540225079396</v>
          </cell>
        </row>
        <row r="5">
          <cell r="D5">
            <v>0.13295739742362475</v>
          </cell>
        </row>
        <row r="6">
          <cell r="D6">
            <v>0.62233297728847836</v>
          </cell>
        </row>
        <row r="7">
          <cell r="D7">
            <v>0.31116648864423913</v>
          </cell>
        </row>
        <row r="8">
          <cell r="D8">
            <v>0.39763536438352531</v>
          </cell>
        </row>
        <row r="9">
          <cell r="D9">
            <v>0.5</v>
          </cell>
        </row>
        <row r="10">
          <cell r="D10">
            <v>0.39763536438352531</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F"/>
      <sheetName val="Dose Conversion"/>
      <sheetName val="DBP"/>
    </sheetNames>
    <sheetDataSet>
      <sheetData sheetId="0" refreshError="1">
        <row r="4">
          <cell r="D4">
            <v>0.23643540225079396</v>
          </cell>
        </row>
        <row r="5">
          <cell r="D5">
            <v>0.13295739742362475</v>
          </cell>
        </row>
        <row r="6">
          <cell r="D6">
            <v>0.62233297728847836</v>
          </cell>
        </row>
        <row r="7">
          <cell r="D7">
            <v>0.31116648864423913</v>
          </cell>
        </row>
        <row r="8">
          <cell r="D8">
            <v>0.39763536438352531</v>
          </cell>
        </row>
        <row r="9">
          <cell r="D9">
            <v>0.5</v>
          </cell>
        </row>
        <row r="10">
          <cell r="D10">
            <v>0.39763536438352531</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F"/>
      <sheetName val="Dose Conversion"/>
      <sheetName val="DBP"/>
      <sheetName val="BBP"/>
      <sheetName val="DEHP"/>
    </sheetNames>
    <sheetDataSet>
      <sheetData sheetId="0" refreshError="1">
        <row r="4">
          <cell r="D4">
            <v>0.23643540225079396</v>
          </cell>
        </row>
        <row r="5">
          <cell r="D5">
            <v>0.13295739742362475</v>
          </cell>
        </row>
        <row r="6">
          <cell r="D6">
            <v>0.62233297728847836</v>
          </cell>
        </row>
        <row r="7">
          <cell r="D7">
            <v>0.31116648864423913</v>
          </cell>
        </row>
        <row r="8">
          <cell r="D8">
            <v>0.39763536438352531</v>
          </cell>
        </row>
        <row r="9">
          <cell r="D9">
            <v>0.5</v>
          </cell>
        </row>
        <row r="10">
          <cell r="D10">
            <v>0.39763536438352531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1E7C0-D82B-4531-BBCF-1CA7A394D0E9}">
  <sheetPr codeName="Sheet1">
    <tabColor rgb="FF92D050"/>
  </sheetPr>
  <dimension ref="B3:F11"/>
  <sheetViews>
    <sheetView workbookViewId="0">
      <selection activeCell="G16" sqref="G16"/>
    </sheetView>
  </sheetViews>
  <sheetFormatPr defaultColWidth="9.140625" defaultRowHeight="15" x14ac:dyDescent="0.25"/>
  <cols>
    <col min="1" max="1" width="13.42578125" style="2" customWidth="1"/>
    <col min="2" max="2" width="11.5703125" style="2" customWidth="1"/>
    <col min="3" max="3" width="10.85546875" style="2" customWidth="1"/>
    <col min="4" max="4" width="11.42578125" style="2" customWidth="1"/>
    <col min="5" max="5" width="11.85546875" style="2" customWidth="1"/>
    <col min="6" max="6" width="9.140625" style="2" customWidth="1"/>
    <col min="7" max="16384" width="9.140625" style="2"/>
  </cols>
  <sheetData>
    <row r="3" spans="2:6" s="2" customFormat="1" ht="36.75" customHeight="1" x14ac:dyDescent="0.25">
      <c r="B3" s="1" t="s">
        <v>0</v>
      </c>
      <c r="C3" s="1"/>
      <c r="D3" s="1"/>
      <c r="E3" s="1"/>
      <c r="F3" s="1"/>
    </row>
    <row r="4" spans="2:6" s="2" customFormat="1" ht="58.5" customHeight="1" x14ac:dyDescent="0.25">
      <c r="B4" s="1"/>
      <c r="C4" s="1"/>
      <c r="D4" s="1"/>
      <c r="E4" s="1"/>
      <c r="F4" s="1"/>
    </row>
    <row r="7" spans="2:6" s="2" customFormat="1" ht="20.25" x14ac:dyDescent="0.25">
      <c r="B7" s="1"/>
      <c r="C7" s="1"/>
      <c r="D7" s="1"/>
      <c r="E7" s="1"/>
      <c r="F7" s="1"/>
    </row>
    <row r="9" spans="2:6" s="2" customFormat="1" ht="20.25" x14ac:dyDescent="0.25">
      <c r="B9" s="1" t="s">
        <v>1</v>
      </c>
      <c r="C9" s="1"/>
      <c r="D9" s="1"/>
      <c r="E9" s="1"/>
      <c r="F9" s="1"/>
    </row>
    <row r="11" spans="2:6" s="2" customFormat="1" ht="19.5" x14ac:dyDescent="0.35">
      <c r="B11" s="3" t="s">
        <v>300</v>
      </c>
      <c r="C11" s="3"/>
      <c r="D11" s="3"/>
      <c r="E11" s="3"/>
      <c r="F11" s="3"/>
    </row>
  </sheetData>
  <sheetProtection sheet="1" objects="1" scenarios="1" formatCells="0" formatColumns="0" formatRows="0" sort="0" autoFilter="0"/>
  <mergeCells count="4">
    <mergeCell ref="B3:F4"/>
    <mergeCell ref="B7:F7"/>
    <mergeCell ref="B9:F9"/>
    <mergeCell ref="B11:F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FBE71-BF52-43B5-BFA4-7D1C04344430}">
  <sheetPr codeName="Sheet2">
    <tabColor rgb="FF92D050"/>
  </sheetPr>
  <dimension ref="A1:B7"/>
  <sheetViews>
    <sheetView workbookViewId="0">
      <selection activeCell="B14" sqref="B14"/>
    </sheetView>
  </sheetViews>
  <sheetFormatPr defaultColWidth="9.140625" defaultRowHeight="12.75" x14ac:dyDescent="0.2"/>
  <cols>
    <col min="1" max="1" width="18.140625" style="6" customWidth="1"/>
    <col min="2" max="2" width="176.85546875" style="6" customWidth="1"/>
    <col min="3" max="16384" width="9.140625" style="6"/>
  </cols>
  <sheetData>
    <row r="1" spans="1:2" ht="15.75" x14ac:dyDescent="0.2">
      <c r="A1" s="4" t="s">
        <v>2</v>
      </c>
      <c r="B1" s="5"/>
    </row>
    <row r="2" spans="1:2" ht="48.75" customHeight="1" x14ac:dyDescent="0.2">
      <c r="A2" s="7" t="s">
        <v>3</v>
      </c>
      <c r="B2" s="7"/>
    </row>
    <row r="3" spans="1:2" x14ac:dyDescent="0.2">
      <c r="A3" s="5"/>
      <c r="B3" s="5"/>
    </row>
    <row r="4" spans="1:2" x14ac:dyDescent="0.2">
      <c r="A4" s="8" t="s">
        <v>4</v>
      </c>
      <c r="B4" s="8" t="s">
        <v>5</v>
      </c>
    </row>
    <row r="5" spans="1:2" ht="51" x14ac:dyDescent="0.2">
      <c r="A5" s="8" t="s">
        <v>6</v>
      </c>
      <c r="B5" s="8" t="s">
        <v>7</v>
      </c>
    </row>
    <row r="6" spans="1:2" ht="25.5" x14ac:dyDescent="0.2">
      <c r="A6" s="8" t="s">
        <v>8</v>
      </c>
      <c r="B6" s="8" t="s">
        <v>9</v>
      </c>
    </row>
    <row r="7" spans="1:2" x14ac:dyDescent="0.2">
      <c r="A7" s="8" t="s">
        <v>10</v>
      </c>
      <c r="B7" s="8" t="s">
        <v>11</v>
      </c>
    </row>
  </sheetData>
  <sheetProtection sheet="1" objects="1" scenarios="1" formatCells="0" formatColumns="0" formatRows="0" sort="0" autoFilter="0"/>
  <mergeCells count="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9F9C-75F1-4FDB-BA5F-573B64D51E34}">
  <sheetPr codeName="Sheet3">
    <tabColor rgb="FF92D050"/>
  </sheetPr>
  <dimension ref="A1:AV97"/>
  <sheetViews>
    <sheetView topLeftCell="AA1" zoomScaleNormal="100" workbookViewId="0">
      <pane ySplit="2" topLeftCell="A3" activePane="bottomLeft" state="frozen"/>
      <selection pane="bottomLeft" activeCell="B2" sqref="A2:XFD2"/>
    </sheetView>
  </sheetViews>
  <sheetFormatPr defaultColWidth="8.7109375" defaultRowHeight="14.25" x14ac:dyDescent="0.3"/>
  <cols>
    <col min="1" max="2" width="13.85546875" style="32" customWidth="1"/>
    <col min="3" max="3" width="25.42578125" style="33" customWidth="1"/>
    <col min="4" max="4" width="24.28515625" style="34" hidden="1" customWidth="1"/>
    <col min="5" max="5" width="11.42578125" style="33" hidden="1" customWidth="1"/>
    <col min="6" max="6" width="11.42578125" style="34" hidden="1" customWidth="1"/>
    <col min="7" max="13" width="13.5703125" style="33" hidden="1" customWidth="1"/>
    <col min="14" max="14" width="13.5703125" style="34" hidden="1" customWidth="1"/>
    <col min="15" max="15" width="11.7109375" style="33" hidden="1" customWidth="1"/>
    <col min="16" max="16" width="13.140625" style="33" hidden="1" customWidth="1"/>
    <col min="17" max="17" width="28.7109375" style="33" hidden="1" customWidth="1"/>
    <col min="18" max="22" width="19.42578125" style="33" hidden="1" customWidth="1"/>
    <col min="23" max="23" width="22.7109375" style="33" hidden="1" customWidth="1"/>
    <col min="24" max="35" width="19.42578125" style="33" hidden="1" customWidth="1"/>
    <col min="36" max="36" width="19.42578125" style="34" hidden="1" customWidth="1"/>
    <col min="37" max="37" width="12.5703125" style="33" customWidth="1"/>
    <col min="38" max="38" width="13.5703125" style="35" customWidth="1"/>
    <col min="39" max="39" width="11.5703125" style="18" customWidth="1"/>
    <col min="40" max="40" width="14.140625" style="35" customWidth="1"/>
    <col min="41" max="41" width="55.140625" style="35" customWidth="1"/>
    <col min="42" max="42" width="15.42578125" style="36" customWidth="1"/>
    <col min="43" max="43" width="12.42578125" style="36" customWidth="1"/>
    <col min="44" max="44" width="16.85546875" style="18" customWidth="1"/>
    <col min="45" max="45" width="23.140625" style="18" customWidth="1"/>
    <col min="46" max="46" width="25" style="18" customWidth="1"/>
    <col min="47" max="47" width="16.140625" style="35" customWidth="1"/>
    <col min="48" max="48" width="17.7109375" style="18" customWidth="1"/>
    <col min="49" max="16384" width="8.7109375" style="18"/>
  </cols>
  <sheetData>
    <row r="1" spans="1:48" ht="15" customHeight="1" x14ac:dyDescent="0.3">
      <c r="A1" s="9" t="s">
        <v>12</v>
      </c>
      <c r="B1" s="10"/>
      <c r="C1" s="11" t="s">
        <v>13</v>
      </c>
      <c r="D1" s="12" t="s">
        <v>14</v>
      </c>
      <c r="E1" s="11" t="s">
        <v>15</v>
      </c>
      <c r="F1" s="12" t="s">
        <v>16</v>
      </c>
      <c r="G1" s="13" t="s">
        <v>17</v>
      </c>
      <c r="H1" s="14"/>
      <c r="I1" s="14"/>
      <c r="J1" s="14"/>
      <c r="K1" s="14"/>
      <c r="L1" s="14"/>
      <c r="M1" s="14"/>
      <c r="N1" s="14"/>
      <c r="O1" s="11" t="s">
        <v>18</v>
      </c>
      <c r="P1" s="11" t="s">
        <v>19</v>
      </c>
      <c r="Q1" s="11" t="s">
        <v>20</v>
      </c>
      <c r="R1" s="11" t="s">
        <v>21</v>
      </c>
      <c r="S1" s="13" t="s">
        <v>22</v>
      </c>
      <c r="T1" s="14"/>
      <c r="U1" s="14"/>
      <c r="V1" s="14"/>
      <c r="W1" s="14"/>
      <c r="X1" s="14"/>
      <c r="Y1" s="14"/>
      <c r="Z1" s="14"/>
      <c r="AA1" s="14"/>
      <c r="AB1" s="14"/>
      <c r="AC1" s="14"/>
      <c r="AD1" s="14"/>
      <c r="AE1" s="14"/>
      <c r="AF1" s="14"/>
      <c r="AG1" s="14"/>
      <c r="AH1" s="14"/>
      <c r="AI1" s="14"/>
      <c r="AJ1" s="14"/>
      <c r="AK1" s="11" t="s">
        <v>23</v>
      </c>
      <c r="AL1" s="15" t="s">
        <v>24</v>
      </c>
      <c r="AM1" s="16" t="s">
        <v>25</v>
      </c>
      <c r="AN1" s="15" t="s">
        <v>26</v>
      </c>
      <c r="AO1" s="15" t="s">
        <v>27</v>
      </c>
      <c r="AP1" s="17" t="s">
        <v>28</v>
      </c>
      <c r="AQ1" s="17" t="s">
        <v>29</v>
      </c>
      <c r="AR1" s="16" t="s">
        <v>30</v>
      </c>
      <c r="AS1" s="16" t="s">
        <v>31</v>
      </c>
      <c r="AT1" s="16" t="s">
        <v>32</v>
      </c>
      <c r="AU1" s="15" t="s">
        <v>33</v>
      </c>
      <c r="AV1" s="16" t="s">
        <v>34</v>
      </c>
    </row>
    <row r="2" spans="1:48" s="23" customFormat="1" ht="80.099999999999994" customHeight="1" x14ac:dyDescent="0.3">
      <c r="A2" s="9"/>
      <c r="B2" s="19" t="s">
        <v>35</v>
      </c>
      <c r="C2" s="11"/>
      <c r="D2" s="12"/>
      <c r="E2" s="11"/>
      <c r="F2" s="12"/>
      <c r="G2" s="20" t="s">
        <v>36</v>
      </c>
      <c r="H2" s="20" t="s">
        <v>37</v>
      </c>
      <c r="I2" s="20" t="s">
        <v>38</v>
      </c>
      <c r="J2" s="20" t="s">
        <v>39</v>
      </c>
      <c r="K2" s="20" t="s">
        <v>40</v>
      </c>
      <c r="L2" s="20" t="s">
        <v>41</v>
      </c>
      <c r="M2" s="20" t="s">
        <v>42</v>
      </c>
      <c r="N2" s="21" t="s">
        <v>43</v>
      </c>
      <c r="O2" s="11"/>
      <c r="P2" s="11"/>
      <c r="Q2" s="11"/>
      <c r="R2" s="11"/>
      <c r="S2" s="20" t="s">
        <v>44</v>
      </c>
      <c r="T2" s="20" t="s">
        <v>45</v>
      </c>
      <c r="U2" s="20" t="s">
        <v>46</v>
      </c>
      <c r="V2" s="20" t="s">
        <v>47</v>
      </c>
      <c r="W2" s="20" t="s">
        <v>48</v>
      </c>
      <c r="X2" s="20" t="s">
        <v>49</v>
      </c>
      <c r="Y2" s="20" t="s">
        <v>50</v>
      </c>
      <c r="Z2" s="20" t="s">
        <v>51</v>
      </c>
      <c r="AA2" s="20" t="s">
        <v>52</v>
      </c>
      <c r="AB2" s="20" t="s">
        <v>53</v>
      </c>
      <c r="AC2" s="20" t="s">
        <v>54</v>
      </c>
      <c r="AD2" s="20" t="s">
        <v>55</v>
      </c>
      <c r="AE2" s="20" t="s">
        <v>56</v>
      </c>
      <c r="AF2" s="20" t="s">
        <v>57</v>
      </c>
      <c r="AG2" s="20" t="s">
        <v>58</v>
      </c>
      <c r="AH2" s="20" t="s">
        <v>59</v>
      </c>
      <c r="AI2" s="20" t="s">
        <v>60</v>
      </c>
      <c r="AJ2" s="21" t="s">
        <v>43</v>
      </c>
      <c r="AK2" s="11"/>
      <c r="AL2" s="15"/>
      <c r="AM2" s="16"/>
      <c r="AN2" s="15"/>
      <c r="AO2" s="15"/>
      <c r="AP2" s="22"/>
      <c r="AQ2" s="22"/>
      <c r="AR2" s="16"/>
      <c r="AS2" s="16"/>
      <c r="AT2" s="16"/>
      <c r="AU2" s="15"/>
      <c r="AV2" s="16"/>
    </row>
    <row r="3" spans="1:48" s="25" customFormat="1" ht="15.6" customHeight="1" x14ac:dyDescent="0.3">
      <c r="A3" s="24">
        <v>1249830</v>
      </c>
      <c r="B3" s="24" t="s">
        <v>61</v>
      </c>
      <c r="C3" s="25" t="s">
        <v>62</v>
      </c>
      <c r="D3" s="26"/>
      <c r="E3" s="25" t="s">
        <v>63</v>
      </c>
      <c r="F3" s="26"/>
      <c r="G3" s="25" t="s">
        <v>64</v>
      </c>
      <c r="H3" s="25" t="s">
        <v>65</v>
      </c>
      <c r="I3" s="25" t="s">
        <v>65</v>
      </c>
      <c r="J3" s="25" t="s">
        <v>65</v>
      </c>
      <c r="K3" s="25" t="s">
        <v>65</v>
      </c>
      <c r="L3" s="25" t="s">
        <v>65</v>
      </c>
      <c r="M3" s="25" t="s">
        <v>65</v>
      </c>
      <c r="N3" s="26"/>
      <c r="O3" s="25" t="s">
        <v>66</v>
      </c>
      <c r="P3" s="25" t="s">
        <v>64</v>
      </c>
      <c r="Q3" s="25" t="s">
        <v>67</v>
      </c>
      <c r="R3" s="25" t="s">
        <v>64</v>
      </c>
      <c r="S3" s="25" t="s">
        <v>68</v>
      </c>
      <c r="T3" s="25" t="s">
        <v>65</v>
      </c>
      <c r="U3" s="25" t="s">
        <v>65</v>
      </c>
      <c r="V3" s="25" t="s">
        <v>65</v>
      </c>
      <c r="W3" s="25" t="s">
        <v>64</v>
      </c>
      <c r="X3" s="25" t="s">
        <v>65</v>
      </c>
      <c r="Y3" s="25" t="s">
        <v>65</v>
      </c>
      <c r="Z3" s="25" t="s">
        <v>65</v>
      </c>
      <c r="AA3" s="25" t="s">
        <v>64</v>
      </c>
      <c r="AB3" s="25" t="s">
        <v>65</v>
      </c>
      <c r="AC3" s="25" t="s">
        <v>65</v>
      </c>
      <c r="AD3" s="25" t="s">
        <v>65</v>
      </c>
      <c r="AE3" s="25" t="s">
        <v>65</v>
      </c>
      <c r="AF3" s="25" t="s">
        <v>65</v>
      </c>
      <c r="AG3" s="25" t="s">
        <v>65</v>
      </c>
      <c r="AH3" s="25" t="s">
        <v>65</v>
      </c>
      <c r="AI3" s="25" t="s">
        <v>65</v>
      </c>
      <c r="AJ3" s="26" t="s">
        <v>69</v>
      </c>
      <c r="AK3" s="25" t="s">
        <v>64</v>
      </c>
      <c r="AL3" s="26">
        <v>100</v>
      </c>
      <c r="AM3" s="25" t="s">
        <v>70</v>
      </c>
      <c r="AN3" s="26"/>
      <c r="AO3" s="26" t="s">
        <v>71</v>
      </c>
      <c r="AP3" s="27">
        <f>IF($AM3="mg/kg-bw/day",IF($E3="Rat",[1]DAF!$D$4,IF($E3="Mouse",[1]DAF!$D$5,IF($E3="Dog",[1]DAF!$D$6,IF($E3="Guinea Pig",[1]DAF!$D$7,IF($E3="Rabbit",[1]DAF!$D$8,IF($E3="Primate",[1]DAF!$D$9,IF($E3="Cat",[1]DAF!$D$10))))))))</f>
        <v>0.23643540225079396</v>
      </c>
      <c r="AQ3" s="27">
        <f>IF(AP3,$AL3*$AP3)</f>
        <v>23.643540225079395</v>
      </c>
      <c r="AR3" s="25" t="s">
        <v>65</v>
      </c>
      <c r="AS3" s="25" t="s">
        <v>65</v>
      </c>
      <c r="AT3" s="25" t="s">
        <v>64</v>
      </c>
      <c r="AU3" s="26"/>
    </row>
    <row r="4" spans="1:48" ht="15.6" customHeight="1" x14ac:dyDescent="0.3">
      <c r="A4" s="24">
        <v>1936013</v>
      </c>
      <c r="B4" s="24" t="s">
        <v>72</v>
      </c>
      <c r="C4" s="25" t="s">
        <v>62</v>
      </c>
      <c r="D4" s="26" t="s">
        <v>73</v>
      </c>
      <c r="E4" s="25" t="s">
        <v>63</v>
      </c>
      <c r="F4" s="26"/>
      <c r="G4" s="25" t="s">
        <v>64</v>
      </c>
      <c r="H4" s="25" t="s">
        <v>65</v>
      </c>
      <c r="I4" s="25" t="s">
        <v>65</v>
      </c>
      <c r="J4" s="25" t="s">
        <v>65</v>
      </c>
      <c r="K4" s="25" t="s">
        <v>65</v>
      </c>
      <c r="L4" s="25" t="s">
        <v>65</v>
      </c>
      <c r="M4" s="25" t="s">
        <v>65</v>
      </c>
      <c r="N4" s="26"/>
      <c r="O4" s="25"/>
      <c r="P4" s="25" t="s">
        <v>64</v>
      </c>
      <c r="Q4" s="25" t="s">
        <v>67</v>
      </c>
      <c r="R4" s="25" t="s">
        <v>64</v>
      </c>
      <c r="S4" s="25" t="s">
        <v>65</v>
      </c>
      <c r="T4" s="25" t="s">
        <v>65</v>
      </c>
      <c r="U4" s="25" t="s">
        <v>65</v>
      </c>
      <c r="V4" s="25" t="s">
        <v>65</v>
      </c>
      <c r="W4" s="25" t="s">
        <v>64</v>
      </c>
      <c r="X4" s="25" t="s">
        <v>65</v>
      </c>
      <c r="Y4" s="25" t="s">
        <v>65</v>
      </c>
      <c r="Z4" s="25" t="s">
        <v>65</v>
      </c>
      <c r="AA4" s="25" t="s">
        <v>65</v>
      </c>
      <c r="AB4" s="25" t="s">
        <v>65</v>
      </c>
      <c r="AC4" s="25" t="s">
        <v>64</v>
      </c>
      <c r="AD4" s="25" t="s">
        <v>65</v>
      </c>
      <c r="AE4" s="25" t="s">
        <v>65</v>
      </c>
      <c r="AF4" s="25" t="s">
        <v>65</v>
      </c>
      <c r="AG4" s="25" t="s">
        <v>65</v>
      </c>
      <c r="AH4" s="25" t="s">
        <v>65</v>
      </c>
      <c r="AI4" s="25" t="s">
        <v>65</v>
      </c>
      <c r="AJ4" s="26" t="s">
        <v>69</v>
      </c>
      <c r="AK4" s="25" t="s">
        <v>64</v>
      </c>
      <c r="AL4" s="26">
        <v>100</v>
      </c>
      <c r="AM4" s="25" t="s">
        <v>70</v>
      </c>
      <c r="AN4" s="26"/>
      <c r="AO4" s="26" t="s">
        <v>74</v>
      </c>
      <c r="AP4" s="27">
        <v>0.23643540225079396</v>
      </c>
      <c r="AQ4" s="27">
        <v>23.643540225079395</v>
      </c>
      <c r="AR4" s="25" t="s">
        <v>65</v>
      </c>
      <c r="AS4" s="25" t="s">
        <v>65</v>
      </c>
      <c r="AT4" s="25" t="s">
        <v>64</v>
      </c>
      <c r="AU4" s="26"/>
      <c r="AV4" s="25"/>
    </row>
    <row r="5" spans="1:48" ht="15.6" customHeight="1" x14ac:dyDescent="0.3">
      <c r="A5" s="24">
        <v>1936013</v>
      </c>
      <c r="B5" s="24" t="s">
        <v>72</v>
      </c>
      <c r="C5" s="25" t="s">
        <v>62</v>
      </c>
      <c r="D5" s="26" t="s">
        <v>75</v>
      </c>
      <c r="E5" s="25" t="s">
        <v>63</v>
      </c>
      <c r="F5" s="26"/>
      <c r="G5" s="25" t="s">
        <v>64</v>
      </c>
      <c r="H5" s="25" t="s">
        <v>65</v>
      </c>
      <c r="I5" s="25" t="s">
        <v>65</v>
      </c>
      <c r="J5" s="25" t="s">
        <v>65</v>
      </c>
      <c r="K5" s="25" t="s">
        <v>65</v>
      </c>
      <c r="L5" s="25" t="s">
        <v>65</v>
      </c>
      <c r="M5" s="25" t="s">
        <v>65</v>
      </c>
      <c r="N5" s="26"/>
      <c r="O5" s="25"/>
      <c r="P5" s="25" t="s">
        <v>64</v>
      </c>
      <c r="Q5" s="25" t="s">
        <v>67</v>
      </c>
      <c r="R5" s="25" t="s">
        <v>64</v>
      </c>
      <c r="S5" s="25" t="s">
        <v>65</v>
      </c>
      <c r="T5" s="25" t="s">
        <v>65</v>
      </c>
      <c r="U5" s="25" t="s">
        <v>65</v>
      </c>
      <c r="V5" s="25" t="s">
        <v>65</v>
      </c>
      <c r="W5" s="25" t="s">
        <v>64</v>
      </c>
      <c r="X5" s="25" t="s">
        <v>65</v>
      </c>
      <c r="Y5" s="25" t="s">
        <v>65</v>
      </c>
      <c r="Z5" s="25" t="s">
        <v>65</v>
      </c>
      <c r="AA5" s="25" t="s">
        <v>65</v>
      </c>
      <c r="AB5" s="25" t="s">
        <v>65</v>
      </c>
      <c r="AC5" s="25" t="s">
        <v>64</v>
      </c>
      <c r="AD5" s="25" t="s">
        <v>65</v>
      </c>
      <c r="AE5" s="25" t="s">
        <v>65</v>
      </c>
      <c r="AF5" s="25" t="s">
        <v>65</v>
      </c>
      <c r="AG5" s="25" t="s">
        <v>65</v>
      </c>
      <c r="AH5" s="25" t="s">
        <v>65</v>
      </c>
      <c r="AI5" s="25" t="s">
        <v>65</v>
      </c>
      <c r="AJ5" s="26"/>
      <c r="AK5" s="25" t="s">
        <v>64</v>
      </c>
      <c r="AL5" s="26">
        <v>10</v>
      </c>
      <c r="AM5" s="25" t="s">
        <v>70</v>
      </c>
      <c r="AN5" s="26"/>
      <c r="AO5" s="26" t="s">
        <v>76</v>
      </c>
      <c r="AP5" s="27">
        <v>0.23643540225079396</v>
      </c>
      <c r="AQ5" s="27">
        <v>2.3643540225079396</v>
      </c>
      <c r="AR5" s="25" t="s">
        <v>65</v>
      </c>
      <c r="AS5" s="25" t="s">
        <v>65</v>
      </c>
      <c r="AT5" s="25" t="s">
        <v>64</v>
      </c>
      <c r="AU5" s="26"/>
      <c r="AV5" s="25"/>
    </row>
    <row r="6" spans="1:48" s="25" customFormat="1" ht="15.6" customHeight="1" x14ac:dyDescent="0.3">
      <c r="A6" s="24">
        <v>2219796</v>
      </c>
      <c r="B6" s="24" t="s">
        <v>77</v>
      </c>
      <c r="C6" s="25" t="s">
        <v>62</v>
      </c>
      <c r="D6" s="26"/>
      <c r="E6" s="25" t="s">
        <v>63</v>
      </c>
      <c r="F6" s="26"/>
      <c r="G6" s="25" t="s">
        <v>64</v>
      </c>
      <c r="H6" s="25" t="s">
        <v>65</v>
      </c>
      <c r="I6" s="25" t="s">
        <v>65</v>
      </c>
      <c r="J6" s="25" t="s">
        <v>65</v>
      </c>
      <c r="K6" s="25" t="s">
        <v>65</v>
      </c>
      <c r="L6" s="25" t="s">
        <v>65</v>
      </c>
      <c r="M6" s="25" t="s">
        <v>65</v>
      </c>
      <c r="N6" s="26"/>
      <c r="O6" s="25" t="s">
        <v>66</v>
      </c>
      <c r="P6" s="25" t="s">
        <v>64</v>
      </c>
      <c r="Q6" s="25" t="s">
        <v>67</v>
      </c>
      <c r="R6" s="25" t="s">
        <v>64</v>
      </c>
      <c r="S6" s="25" t="s">
        <v>65</v>
      </c>
      <c r="T6" s="25" t="s">
        <v>65</v>
      </c>
      <c r="U6" s="25" t="s">
        <v>65</v>
      </c>
      <c r="V6" s="25" t="s">
        <v>65</v>
      </c>
      <c r="W6" s="25" t="s">
        <v>64</v>
      </c>
      <c r="X6" s="25" t="s">
        <v>65</v>
      </c>
      <c r="Y6" s="25" t="s">
        <v>65</v>
      </c>
      <c r="Z6" s="25" t="s">
        <v>65</v>
      </c>
      <c r="AA6" s="25" t="s">
        <v>64</v>
      </c>
      <c r="AB6" s="25" t="s">
        <v>65</v>
      </c>
      <c r="AC6" s="25" t="s">
        <v>64</v>
      </c>
      <c r="AD6" s="25" t="s">
        <v>65</v>
      </c>
      <c r="AE6" s="25" t="s">
        <v>65</v>
      </c>
      <c r="AF6" s="25" t="s">
        <v>65</v>
      </c>
      <c r="AG6" s="25" t="s">
        <v>65</v>
      </c>
      <c r="AH6" s="25" t="s">
        <v>65</v>
      </c>
      <c r="AI6" s="25" t="s">
        <v>65</v>
      </c>
      <c r="AJ6" s="26"/>
      <c r="AK6" s="25" t="s">
        <v>64</v>
      </c>
      <c r="AL6" s="26">
        <v>2</v>
      </c>
      <c r="AM6" s="25" t="s">
        <v>70</v>
      </c>
      <c r="AN6" s="26"/>
      <c r="AO6" s="26" t="s">
        <v>78</v>
      </c>
      <c r="AP6" s="27">
        <f>IF($AM6="mg/kg-bw/day",IF($E6="Rat",[1]DAF!$D$4,IF($E6="Mouse",[1]DAF!$D$5,IF($E6="Dog",[1]DAF!$D$6,IF($E6="Guinea Pig",[1]DAF!$D$7,IF($E6="Rabbit",[1]DAF!$D$8,IF($E6="Primate",[1]DAF!$D$9,IF($E6="Cat",[1]DAF!$D$10))))))))</f>
        <v>0.23643540225079396</v>
      </c>
      <c r="AQ6" s="27">
        <f>IF(AP6,$AL6*$AP6)</f>
        <v>0.47287080450158792</v>
      </c>
      <c r="AR6" s="25" t="s">
        <v>65</v>
      </c>
      <c r="AS6" s="25" t="s">
        <v>65</v>
      </c>
      <c r="AT6" s="25" t="s">
        <v>64</v>
      </c>
      <c r="AU6" s="26"/>
    </row>
    <row r="7" spans="1:48" s="25" customFormat="1" ht="15.6" customHeight="1" x14ac:dyDescent="0.3">
      <c r="A7" s="24">
        <v>2219798</v>
      </c>
      <c r="B7" s="24" t="s">
        <v>79</v>
      </c>
      <c r="C7" s="25" t="s">
        <v>62</v>
      </c>
      <c r="D7" s="26"/>
      <c r="E7" s="25" t="s">
        <v>63</v>
      </c>
      <c r="F7" s="26"/>
      <c r="G7" s="25" t="s">
        <v>64</v>
      </c>
      <c r="H7" s="25" t="s">
        <v>65</v>
      </c>
      <c r="I7" s="25" t="s">
        <v>65</v>
      </c>
      <c r="J7" s="25" t="s">
        <v>65</v>
      </c>
      <c r="K7" s="25" t="s">
        <v>65</v>
      </c>
      <c r="L7" s="25" t="s">
        <v>65</v>
      </c>
      <c r="M7" s="25" t="s">
        <v>65</v>
      </c>
      <c r="N7" s="26"/>
      <c r="O7" s="25" t="s">
        <v>66</v>
      </c>
      <c r="P7" s="25" t="s">
        <v>64</v>
      </c>
      <c r="Q7" s="25" t="s">
        <v>67</v>
      </c>
      <c r="R7" s="25" t="s">
        <v>65</v>
      </c>
      <c r="S7" s="25" t="s">
        <v>65</v>
      </c>
      <c r="T7" s="25" t="s">
        <v>65</v>
      </c>
      <c r="U7" s="25" t="s">
        <v>65</v>
      </c>
      <c r="V7" s="25" t="s">
        <v>65</v>
      </c>
      <c r="W7" s="25" t="s">
        <v>64</v>
      </c>
      <c r="X7" s="25" t="s">
        <v>65</v>
      </c>
      <c r="Y7" s="25" t="s">
        <v>65</v>
      </c>
      <c r="Z7" s="25" t="s">
        <v>65</v>
      </c>
      <c r="AA7" s="25" t="s">
        <v>65</v>
      </c>
      <c r="AB7" s="25" t="s">
        <v>65</v>
      </c>
      <c r="AC7" s="25" t="s">
        <v>64</v>
      </c>
      <c r="AD7" s="25" t="s">
        <v>65</v>
      </c>
      <c r="AE7" s="25" t="s">
        <v>65</v>
      </c>
      <c r="AF7" s="25" t="s">
        <v>65</v>
      </c>
      <c r="AG7" s="25" t="s">
        <v>65</v>
      </c>
      <c r="AH7" s="25" t="s">
        <v>65</v>
      </c>
      <c r="AI7" s="25" t="s">
        <v>65</v>
      </c>
      <c r="AJ7" s="26"/>
      <c r="AK7" s="25" t="s">
        <v>64</v>
      </c>
      <c r="AL7" s="26">
        <v>100</v>
      </c>
      <c r="AM7" s="25" t="s">
        <v>70</v>
      </c>
      <c r="AN7" s="26"/>
      <c r="AO7" s="26" t="s">
        <v>80</v>
      </c>
      <c r="AP7" s="27">
        <v>0.23643540225079396</v>
      </c>
      <c r="AQ7" s="27">
        <v>23.643540225079395</v>
      </c>
      <c r="AR7" s="25" t="s">
        <v>65</v>
      </c>
      <c r="AS7" s="25" t="s">
        <v>65</v>
      </c>
      <c r="AT7" s="25" t="s">
        <v>64</v>
      </c>
      <c r="AU7" s="26"/>
    </row>
    <row r="8" spans="1:48" ht="15.6" customHeight="1" x14ac:dyDescent="0.3">
      <c r="A8" s="24">
        <v>2345929</v>
      </c>
      <c r="B8" s="24" t="s">
        <v>81</v>
      </c>
      <c r="C8" s="25" t="s">
        <v>82</v>
      </c>
      <c r="D8" s="26"/>
      <c r="E8" s="25" t="s">
        <v>83</v>
      </c>
      <c r="F8" s="26"/>
      <c r="G8" s="25"/>
      <c r="H8" s="25"/>
      <c r="I8" s="25"/>
      <c r="J8" s="25"/>
      <c r="K8" s="25"/>
      <c r="L8" s="25"/>
      <c r="M8" s="25"/>
      <c r="N8" s="26"/>
      <c r="O8" s="25"/>
      <c r="P8" s="25"/>
      <c r="Q8" s="25"/>
      <c r="R8" s="25"/>
      <c r="S8" s="25"/>
      <c r="T8" s="25"/>
      <c r="U8" s="25"/>
      <c r="V8" s="25"/>
      <c r="W8" s="25"/>
      <c r="X8" s="25"/>
      <c r="Y8" s="25"/>
      <c r="Z8" s="25"/>
      <c r="AA8" s="25"/>
      <c r="AB8" s="25"/>
      <c r="AC8" s="25"/>
      <c r="AD8" s="25"/>
      <c r="AE8" s="25"/>
      <c r="AF8" s="25"/>
      <c r="AG8" s="25"/>
      <c r="AH8" s="25"/>
      <c r="AI8" s="25"/>
      <c r="AJ8" s="26"/>
      <c r="AK8" s="25"/>
      <c r="AL8" s="26"/>
      <c r="AM8" s="25"/>
      <c r="AN8" s="26"/>
      <c r="AO8" s="26"/>
      <c r="AP8" s="27" t="b">
        <f>IF($AM8="mg/kg-bw/day",IF($E8="Rat",DAF!$D$4,IF($E8="Mouse",DAF!$D$5,IF($E8="Dog",DAF!$D$6,IF($E8="Guinea Pig",DAF!$D$7,IF($E8="Rabbit",DAF!$D$8,IF($E8="Primate",DAF!$D$9,IF($E8="Cat",DAF!$D$10))))))))</f>
        <v>0</v>
      </c>
      <c r="AQ8" s="27" t="b">
        <f>IF(AP8,$AL8*$AP8)</f>
        <v>0</v>
      </c>
      <c r="AR8" s="25"/>
      <c r="AS8" s="25"/>
      <c r="AT8" s="25"/>
      <c r="AU8" s="26"/>
      <c r="AV8" s="25"/>
    </row>
    <row r="9" spans="1:48" ht="15.6" customHeight="1" x14ac:dyDescent="0.3">
      <c r="A9" s="24">
        <v>2345982</v>
      </c>
      <c r="B9" s="24" t="s">
        <v>84</v>
      </c>
      <c r="C9" s="25" t="s">
        <v>62</v>
      </c>
      <c r="D9" s="26"/>
      <c r="E9" s="25" t="s">
        <v>83</v>
      </c>
      <c r="F9" s="26"/>
      <c r="G9" s="25" t="s">
        <v>65</v>
      </c>
      <c r="H9" s="25" t="s">
        <v>64</v>
      </c>
      <c r="I9" s="25" t="s">
        <v>65</v>
      </c>
      <c r="J9" s="25" t="s">
        <v>65</v>
      </c>
      <c r="K9" s="25" t="s">
        <v>65</v>
      </c>
      <c r="L9" s="25" t="s">
        <v>65</v>
      </c>
      <c r="M9" s="25" t="s">
        <v>65</v>
      </c>
      <c r="N9" s="26"/>
      <c r="O9" s="25"/>
      <c r="P9" s="25" t="s">
        <v>65</v>
      </c>
      <c r="Q9" s="25" t="s">
        <v>85</v>
      </c>
      <c r="R9" s="25" t="s">
        <v>64</v>
      </c>
      <c r="S9" s="25" t="s">
        <v>65</v>
      </c>
      <c r="T9" s="25" t="s">
        <v>65</v>
      </c>
      <c r="U9" s="25" t="s">
        <v>65</v>
      </c>
      <c r="V9" s="25" t="s">
        <v>65</v>
      </c>
      <c r="W9" s="25" t="s">
        <v>65</v>
      </c>
      <c r="X9" s="25" t="s">
        <v>65</v>
      </c>
      <c r="Y9" s="25" t="s">
        <v>64</v>
      </c>
      <c r="Z9" s="25" t="s">
        <v>65</v>
      </c>
      <c r="AA9" s="25" t="s">
        <v>65</v>
      </c>
      <c r="AB9" s="25" t="s">
        <v>65</v>
      </c>
      <c r="AC9" s="25" t="s">
        <v>65</v>
      </c>
      <c r="AD9" s="25" t="s">
        <v>65</v>
      </c>
      <c r="AE9" s="25" t="s">
        <v>65</v>
      </c>
      <c r="AF9" s="25" t="s">
        <v>65</v>
      </c>
      <c r="AG9" s="25" t="s">
        <v>64</v>
      </c>
      <c r="AH9" s="25" t="s">
        <v>65</v>
      </c>
      <c r="AI9" s="25" t="s">
        <v>64</v>
      </c>
      <c r="AJ9" s="26"/>
      <c r="AK9" s="25" t="s">
        <v>64</v>
      </c>
      <c r="AL9" s="26">
        <v>4</v>
      </c>
      <c r="AM9" s="25" t="s">
        <v>70</v>
      </c>
      <c r="AN9" s="26"/>
      <c r="AO9" s="26" t="s">
        <v>86</v>
      </c>
      <c r="AP9" s="27">
        <f>IF($AM9="mg/kg-bw/day",IF($E9="Rat",[2]DAF!$D$4,IF($E9="Mouse",[2]DAF!$D$5,IF($E9="Dog",[2]DAF!$D$6,IF($E9="Guinea Pig",[2]DAF!$D$7,IF($E9="Rabbit",[2]DAF!$D$8,IF($E9="Primate",[2]DAF!$D$9,IF($E9="Cat",[2]DAF!$D$10))))))))</f>
        <v>0.13295739742362475</v>
      </c>
      <c r="AQ9" s="27">
        <f>IF(AP9,$AL9*$AP9)</f>
        <v>0.53182958969449901</v>
      </c>
      <c r="AR9" s="25" t="s">
        <v>65</v>
      </c>
      <c r="AS9" s="25" t="s">
        <v>65</v>
      </c>
      <c r="AT9" s="25" t="s">
        <v>65</v>
      </c>
      <c r="AU9" s="26"/>
      <c r="AV9" s="25"/>
    </row>
    <row r="10" spans="1:48" ht="15.6" customHeight="1" x14ac:dyDescent="0.3">
      <c r="A10" s="24">
        <v>2510762</v>
      </c>
      <c r="B10" s="24" t="s">
        <v>84</v>
      </c>
      <c r="C10" s="25" t="s">
        <v>62</v>
      </c>
      <c r="D10" s="26"/>
      <c r="E10" s="25" t="s">
        <v>63</v>
      </c>
      <c r="F10" s="26"/>
      <c r="G10" s="25" t="s">
        <v>64</v>
      </c>
      <c r="H10" s="25" t="s">
        <v>65</v>
      </c>
      <c r="I10" s="25" t="s">
        <v>65</v>
      </c>
      <c r="J10" s="25" t="s">
        <v>65</v>
      </c>
      <c r="K10" s="25" t="s">
        <v>65</v>
      </c>
      <c r="L10" s="25" t="s">
        <v>65</v>
      </c>
      <c r="M10" s="25" t="s">
        <v>65</v>
      </c>
      <c r="N10" s="26"/>
      <c r="O10" s="25" t="s">
        <v>66</v>
      </c>
      <c r="P10" s="25" t="s">
        <v>64</v>
      </c>
      <c r="Q10" s="25" t="s">
        <v>67</v>
      </c>
      <c r="R10" s="25" t="s">
        <v>65</v>
      </c>
      <c r="S10" s="25" t="s">
        <v>65</v>
      </c>
      <c r="T10" s="25" t="s">
        <v>65</v>
      </c>
      <c r="U10" s="25" t="s">
        <v>65</v>
      </c>
      <c r="V10" s="25" t="s">
        <v>65</v>
      </c>
      <c r="W10" s="25" t="s">
        <v>64</v>
      </c>
      <c r="X10" s="25" t="s">
        <v>65</v>
      </c>
      <c r="Y10" s="25" t="s">
        <v>65</v>
      </c>
      <c r="Z10" s="25" t="s">
        <v>65</v>
      </c>
      <c r="AA10" s="25" t="s">
        <v>64</v>
      </c>
      <c r="AB10" s="25" t="s">
        <v>65</v>
      </c>
      <c r="AC10" s="25" t="s">
        <v>64</v>
      </c>
      <c r="AD10" s="25" t="s">
        <v>65</v>
      </c>
      <c r="AE10" s="25" t="s">
        <v>65</v>
      </c>
      <c r="AF10" s="25" t="s">
        <v>65</v>
      </c>
      <c r="AG10" s="25" t="s">
        <v>65</v>
      </c>
      <c r="AH10" s="25" t="s">
        <v>65</v>
      </c>
      <c r="AI10" s="25" t="s">
        <v>65</v>
      </c>
      <c r="AJ10" s="26"/>
      <c r="AK10" s="25" t="s">
        <v>64</v>
      </c>
      <c r="AL10" s="26">
        <v>850</v>
      </c>
      <c r="AM10" s="25" t="s">
        <v>70</v>
      </c>
      <c r="AN10" s="26"/>
      <c r="AO10" s="26" t="s">
        <v>87</v>
      </c>
      <c r="AP10" s="27">
        <v>0.23643540225079396</v>
      </c>
      <c r="AQ10" s="27">
        <v>200.97009191317485</v>
      </c>
      <c r="AR10" s="25" t="s">
        <v>65</v>
      </c>
      <c r="AS10" s="25" t="s">
        <v>65</v>
      </c>
      <c r="AT10" s="25" t="s">
        <v>64</v>
      </c>
      <c r="AU10" s="26"/>
      <c r="AV10" s="25"/>
    </row>
    <row r="11" spans="1:48" ht="15.6" customHeight="1" x14ac:dyDescent="0.3">
      <c r="A11" s="24">
        <v>2510780</v>
      </c>
      <c r="B11" s="24" t="s">
        <v>88</v>
      </c>
      <c r="C11" s="25" t="s">
        <v>62</v>
      </c>
      <c r="D11" s="26"/>
      <c r="E11" s="25" t="s">
        <v>63</v>
      </c>
      <c r="F11" s="26"/>
      <c r="G11" s="25" t="s">
        <v>64</v>
      </c>
      <c r="H11" s="25" t="s">
        <v>65</v>
      </c>
      <c r="I11" s="25" t="s">
        <v>65</v>
      </c>
      <c r="J11" s="25" t="s">
        <v>65</v>
      </c>
      <c r="K11" s="25" t="s">
        <v>65</v>
      </c>
      <c r="L11" s="25" t="s">
        <v>65</v>
      </c>
      <c r="M11" s="25" t="s">
        <v>65</v>
      </c>
      <c r="N11" s="26"/>
      <c r="O11" s="25" t="s">
        <v>66</v>
      </c>
      <c r="P11" s="25" t="s">
        <v>64</v>
      </c>
      <c r="Q11" s="25" t="s">
        <v>67</v>
      </c>
      <c r="R11" s="25" t="s">
        <v>65</v>
      </c>
      <c r="S11" s="25" t="s">
        <v>65</v>
      </c>
      <c r="T11" s="25" t="s">
        <v>65</v>
      </c>
      <c r="U11" s="25" t="s">
        <v>65</v>
      </c>
      <c r="V11" s="25" t="s">
        <v>65</v>
      </c>
      <c r="W11" s="25" t="s">
        <v>64</v>
      </c>
      <c r="X11" s="25" t="s">
        <v>64</v>
      </c>
      <c r="Y11" s="25" t="s">
        <v>65</v>
      </c>
      <c r="Z11" s="25" t="s">
        <v>65</v>
      </c>
      <c r="AA11" s="25" t="s">
        <v>65</v>
      </c>
      <c r="AB11" s="25" t="s">
        <v>65</v>
      </c>
      <c r="AC11" s="25" t="s">
        <v>65</v>
      </c>
      <c r="AD11" s="25" t="s">
        <v>65</v>
      </c>
      <c r="AE11" s="25" t="s">
        <v>65</v>
      </c>
      <c r="AF11" s="25" t="s">
        <v>65</v>
      </c>
      <c r="AG11" s="25" t="s">
        <v>65</v>
      </c>
      <c r="AH11" s="25" t="s">
        <v>65</v>
      </c>
      <c r="AI11" s="25" t="s">
        <v>65</v>
      </c>
      <c r="AJ11" s="26" t="s">
        <v>89</v>
      </c>
      <c r="AK11" s="25" t="s">
        <v>64</v>
      </c>
      <c r="AL11" s="26">
        <v>850</v>
      </c>
      <c r="AM11" s="25" t="s">
        <v>70</v>
      </c>
      <c r="AN11" s="26"/>
      <c r="AO11" s="26" t="s">
        <v>90</v>
      </c>
      <c r="AP11" s="27">
        <v>0.23643540225079396</v>
      </c>
      <c r="AQ11" s="27">
        <v>200.97009191317485</v>
      </c>
      <c r="AR11" s="25" t="s">
        <v>65</v>
      </c>
      <c r="AS11" s="25" t="s">
        <v>65</v>
      </c>
      <c r="AT11" s="25" t="s">
        <v>64</v>
      </c>
      <c r="AU11" s="26"/>
      <c r="AV11" s="25"/>
    </row>
    <row r="12" spans="1:48" ht="15.6" customHeight="1" x14ac:dyDescent="0.3">
      <c r="A12" s="24">
        <v>2510781</v>
      </c>
      <c r="B12" s="24" t="s">
        <v>91</v>
      </c>
      <c r="C12" s="25" t="s">
        <v>62</v>
      </c>
      <c r="D12" s="26"/>
      <c r="E12" s="25" t="s">
        <v>63</v>
      </c>
      <c r="F12" s="26"/>
      <c r="G12" s="25" t="s">
        <v>64</v>
      </c>
      <c r="H12" s="25" t="s">
        <v>65</v>
      </c>
      <c r="I12" s="25" t="s">
        <v>65</v>
      </c>
      <c r="J12" s="25" t="s">
        <v>65</v>
      </c>
      <c r="K12" s="25" t="s">
        <v>65</v>
      </c>
      <c r="L12" s="25" t="s">
        <v>65</v>
      </c>
      <c r="M12" s="25" t="s">
        <v>65</v>
      </c>
      <c r="N12" s="26"/>
      <c r="O12" s="25" t="s">
        <v>66</v>
      </c>
      <c r="P12" s="25" t="s">
        <v>65</v>
      </c>
      <c r="Q12" s="25" t="s">
        <v>67</v>
      </c>
      <c r="R12" s="25" t="s">
        <v>64</v>
      </c>
      <c r="S12" s="25" t="s">
        <v>65</v>
      </c>
      <c r="T12" s="25" t="s">
        <v>65</v>
      </c>
      <c r="U12" s="25" t="s">
        <v>65</v>
      </c>
      <c r="V12" s="25" t="s">
        <v>65</v>
      </c>
      <c r="W12" s="25" t="s">
        <v>64</v>
      </c>
      <c r="X12" s="25" t="s">
        <v>65</v>
      </c>
      <c r="Y12" s="25" t="s">
        <v>65</v>
      </c>
      <c r="Z12" s="25" t="s">
        <v>65</v>
      </c>
      <c r="AA12" s="25" t="s">
        <v>65</v>
      </c>
      <c r="AB12" s="25" t="s">
        <v>65</v>
      </c>
      <c r="AC12" s="25" t="s">
        <v>64</v>
      </c>
      <c r="AD12" s="25" t="s">
        <v>65</v>
      </c>
      <c r="AE12" s="25" t="s">
        <v>65</v>
      </c>
      <c r="AF12" s="25" t="s">
        <v>65</v>
      </c>
      <c r="AG12" s="25" t="s">
        <v>65</v>
      </c>
      <c r="AH12" s="25" t="s">
        <v>65</v>
      </c>
      <c r="AI12" s="25" t="s">
        <v>65</v>
      </c>
      <c r="AJ12" s="26"/>
      <c r="AK12" s="25" t="s">
        <v>64</v>
      </c>
      <c r="AL12" s="26">
        <v>50</v>
      </c>
      <c r="AM12" s="25" t="s">
        <v>70</v>
      </c>
      <c r="AN12" s="26"/>
      <c r="AO12" s="26" t="s">
        <v>92</v>
      </c>
      <c r="AP12" s="27">
        <v>0.23643540225079396</v>
      </c>
      <c r="AQ12" s="28">
        <v>11.821770112539697</v>
      </c>
      <c r="AR12" s="25" t="s">
        <v>65</v>
      </c>
      <c r="AS12" s="25" t="s">
        <v>65</v>
      </c>
      <c r="AT12" s="25" t="s">
        <v>65</v>
      </c>
      <c r="AU12" s="26"/>
      <c r="AV12" s="25" t="s">
        <v>64</v>
      </c>
    </row>
    <row r="13" spans="1:48" ht="15.6" customHeight="1" x14ac:dyDescent="0.3">
      <c r="A13" s="24">
        <v>2510783</v>
      </c>
      <c r="B13" s="24" t="s">
        <v>93</v>
      </c>
      <c r="C13" s="25" t="s">
        <v>62</v>
      </c>
      <c r="D13" s="26"/>
      <c r="E13" s="25" t="s">
        <v>63</v>
      </c>
      <c r="F13" s="26"/>
      <c r="G13" s="25" t="s">
        <v>64</v>
      </c>
      <c r="H13" s="25" t="s">
        <v>65</v>
      </c>
      <c r="I13" s="25" t="s">
        <v>65</v>
      </c>
      <c r="J13" s="25" t="s">
        <v>65</v>
      </c>
      <c r="K13" s="25" t="s">
        <v>65</v>
      </c>
      <c r="L13" s="25" t="s">
        <v>65</v>
      </c>
      <c r="M13" s="25" t="s">
        <v>65</v>
      </c>
      <c r="N13" s="26"/>
      <c r="O13" s="25" t="s">
        <v>66</v>
      </c>
      <c r="P13" s="25" t="s">
        <v>65</v>
      </c>
      <c r="Q13" s="25" t="s">
        <v>67</v>
      </c>
      <c r="R13" s="25" t="s">
        <v>64</v>
      </c>
      <c r="S13" s="25" t="s">
        <v>65</v>
      </c>
      <c r="T13" s="25" t="s">
        <v>65</v>
      </c>
      <c r="U13" s="25" t="s">
        <v>65</v>
      </c>
      <c r="V13" s="25" t="s">
        <v>65</v>
      </c>
      <c r="W13" s="25" t="s">
        <v>64</v>
      </c>
      <c r="X13" s="25" t="s">
        <v>65</v>
      </c>
      <c r="Y13" s="25" t="s">
        <v>65</v>
      </c>
      <c r="Z13" s="25" t="s">
        <v>65</v>
      </c>
      <c r="AA13" s="25" t="s">
        <v>65</v>
      </c>
      <c r="AB13" s="25" t="s">
        <v>65</v>
      </c>
      <c r="AC13" s="25" t="s">
        <v>65</v>
      </c>
      <c r="AD13" s="25" t="s">
        <v>65</v>
      </c>
      <c r="AE13" s="25" t="s">
        <v>65</v>
      </c>
      <c r="AF13" s="25" t="s">
        <v>65</v>
      </c>
      <c r="AG13" s="25" t="s">
        <v>65</v>
      </c>
      <c r="AH13" s="25" t="s">
        <v>65</v>
      </c>
      <c r="AI13" s="25" t="s">
        <v>65</v>
      </c>
      <c r="AJ13" s="26"/>
      <c r="AK13" s="25" t="s">
        <v>64</v>
      </c>
      <c r="AL13" s="26">
        <v>500</v>
      </c>
      <c r="AM13" s="25" t="s">
        <v>70</v>
      </c>
      <c r="AN13" s="26"/>
      <c r="AO13" s="26" t="s">
        <v>94</v>
      </c>
      <c r="AP13" s="27">
        <v>0.23643540225079396</v>
      </c>
      <c r="AQ13" s="28">
        <v>118.21770112539699</v>
      </c>
      <c r="AR13" s="25" t="s">
        <v>65</v>
      </c>
      <c r="AS13" s="25" t="s">
        <v>65</v>
      </c>
      <c r="AT13" s="25" t="s">
        <v>65</v>
      </c>
      <c r="AU13" s="26"/>
      <c r="AV13" s="25" t="s">
        <v>64</v>
      </c>
    </row>
    <row r="14" spans="1:48" s="25" customFormat="1" ht="15.6" customHeight="1" x14ac:dyDescent="0.3">
      <c r="A14" s="24">
        <v>2519182</v>
      </c>
      <c r="B14" s="24" t="s">
        <v>95</v>
      </c>
      <c r="C14" s="25" t="s">
        <v>62</v>
      </c>
      <c r="D14" s="26"/>
      <c r="E14" s="25" t="s">
        <v>83</v>
      </c>
      <c r="F14" s="26"/>
      <c r="G14" s="25" t="s">
        <v>64</v>
      </c>
      <c r="H14" s="25" t="s">
        <v>65</v>
      </c>
      <c r="I14" s="25" t="s">
        <v>65</v>
      </c>
      <c r="J14" s="25" t="s">
        <v>65</v>
      </c>
      <c r="K14" s="25" t="s">
        <v>65</v>
      </c>
      <c r="L14" s="25" t="s">
        <v>65</v>
      </c>
      <c r="M14" s="25" t="s">
        <v>65</v>
      </c>
      <c r="N14" s="26"/>
      <c r="O14" s="25" t="s">
        <v>66</v>
      </c>
      <c r="P14" s="25" t="s">
        <v>65</v>
      </c>
      <c r="Q14" s="25" t="s">
        <v>85</v>
      </c>
      <c r="R14" s="25" t="s">
        <v>65</v>
      </c>
      <c r="S14" s="25" t="s">
        <v>65</v>
      </c>
      <c r="T14" s="25" t="s">
        <v>65</v>
      </c>
      <c r="U14" s="25" t="s">
        <v>65</v>
      </c>
      <c r="V14" s="25" t="s">
        <v>65</v>
      </c>
      <c r="W14" s="25" t="s">
        <v>65</v>
      </c>
      <c r="X14" s="25" t="s">
        <v>65</v>
      </c>
      <c r="Y14" s="25" t="s">
        <v>65</v>
      </c>
      <c r="Z14" s="25" t="s">
        <v>65</v>
      </c>
      <c r="AA14" s="25" t="s">
        <v>65</v>
      </c>
      <c r="AB14" s="25" t="s">
        <v>65</v>
      </c>
      <c r="AC14" s="25" t="s">
        <v>64</v>
      </c>
      <c r="AD14" s="25" t="s">
        <v>65</v>
      </c>
      <c r="AE14" s="25" t="s">
        <v>64</v>
      </c>
      <c r="AF14" s="25" t="s">
        <v>65</v>
      </c>
      <c r="AG14" s="25" t="s">
        <v>65</v>
      </c>
      <c r="AH14" s="25" t="s">
        <v>65</v>
      </c>
      <c r="AI14" s="25" t="s">
        <v>65</v>
      </c>
      <c r="AJ14" s="26"/>
      <c r="AK14" s="25" t="s">
        <v>65</v>
      </c>
      <c r="AL14" s="26"/>
      <c r="AN14" s="26"/>
      <c r="AO14" s="26"/>
      <c r="AP14" s="27" t="b">
        <v>0</v>
      </c>
      <c r="AQ14" s="27" t="b">
        <v>0</v>
      </c>
      <c r="AR14" s="25" t="s">
        <v>65</v>
      </c>
      <c r="AS14" s="25" t="s">
        <v>65</v>
      </c>
      <c r="AT14" s="25" t="s">
        <v>65</v>
      </c>
      <c r="AU14" s="26"/>
    </row>
    <row r="15" spans="1:48" s="25" customFormat="1" ht="15.6" customHeight="1" x14ac:dyDescent="0.3">
      <c r="A15" s="24">
        <v>2816860</v>
      </c>
      <c r="B15" s="24" t="s">
        <v>96</v>
      </c>
      <c r="C15" s="25" t="s">
        <v>62</v>
      </c>
      <c r="D15" s="26"/>
      <c r="E15" s="25" t="s">
        <v>97</v>
      </c>
      <c r="F15" s="26" t="s">
        <v>98</v>
      </c>
      <c r="G15" s="25" t="s">
        <v>64</v>
      </c>
      <c r="H15" s="25" t="s">
        <v>65</v>
      </c>
      <c r="I15" s="25" t="s">
        <v>65</v>
      </c>
      <c r="J15" s="25" t="s">
        <v>65</v>
      </c>
      <c r="K15" s="25" t="s">
        <v>65</v>
      </c>
      <c r="L15" s="25" t="s">
        <v>65</v>
      </c>
      <c r="M15" s="25" t="s">
        <v>65</v>
      </c>
      <c r="N15" s="26"/>
      <c r="O15" s="25" t="s">
        <v>99</v>
      </c>
      <c r="P15" s="25" t="s">
        <v>64</v>
      </c>
      <c r="Q15" s="25" t="s">
        <v>85</v>
      </c>
      <c r="R15" s="25" t="s">
        <v>65</v>
      </c>
      <c r="S15" s="25" t="s">
        <v>65</v>
      </c>
      <c r="T15" s="25" t="s">
        <v>65</v>
      </c>
      <c r="U15" s="25" t="s">
        <v>65</v>
      </c>
      <c r="V15" s="25" t="s">
        <v>65</v>
      </c>
      <c r="W15" s="25" t="s">
        <v>64</v>
      </c>
      <c r="X15" s="25" t="s">
        <v>65</v>
      </c>
      <c r="Y15" s="25" t="s">
        <v>65</v>
      </c>
      <c r="Z15" s="25" t="s">
        <v>65</v>
      </c>
      <c r="AA15" s="25" t="s">
        <v>65</v>
      </c>
      <c r="AB15" s="25" t="s">
        <v>65</v>
      </c>
      <c r="AC15" s="25" t="s">
        <v>65</v>
      </c>
      <c r="AD15" s="25" t="s">
        <v>65</v>
      </c>
      <c r="AE15" s="25" t="s">
        <v>65</v>
      </c>
      <c r="AF15" s="25" t="s">
        <v>65</v>
      </c>
      <c r="AG15" s="25" t="s">
        <v>65</v>
      </c>
      <c r="AH15" s="25" t="s">
        <v>65</v>
      </c>
      <c r="AI15" s="25" t="s">
        <v>65</v>
      </c>
      <c r="AJ15" s="26"/>
      <c r="AK15" s="25" t="s">
        <v>64</v>
      </c>
      <c r="AL15" s="26">
        <v>5</v>
      </c>
      <c r="AM15" s="25" t="s">
        <v>70</v>
      </c>
      <c r="AN15" s="26"/>
      <c r="AO15" s="26" t="s">
        <v>100</v>
      </c>
      <c r="AP15" s="27" t="b">
        <v>0</v>
      </c>
      <c r="AQ15" s="27" t="b">
        <v>0</v>
      </c>
      <c r="AR15" s="25" t="s">
        <v>65</v>
      </c>
      <c r="AS15" s="25" t="s">
        <v>65</v>
      </c>
      <c r="AT15" s="25" t="s">
        <v>64</v>
      </c>
      <c r="AU15" s="26"/>
    </row>
    <row r="16" spans="1:48" s="25" customFormat="1" ht="15.6" customHeight="1" x14ac:dyDescent="0.3">
      <c r="A16" s="24">
        <v>2816861</v>
      </c>
      <c r="B16" s="24" t="s">
        <v>101</v>
      </c>
      <c r="C16" s="25" t="s">
        <v>62</v>
      </c>
      <c r="D16" s="26"/>
      <c r="E16" s="25" t="s">
        <v>63</v>
      </c>
      <c r="F16" s="26"/>
      <c r="G16" s="25" t="s">
        <v>64</v>
      </c>
      <c r="H16" s="25" t="s">
        <v>65</v>
      </c>
      <c r="I16" s="25" t="s">
        <v>65</v>
      </c>
      <c r="J16" s="25" t="s">
        <v>65</v>
      </c>
      <c r="K16" s="25" t="s">
        <v>65</v>
      </c>
      <c r="L16" s="25" t="s">
        <v>65</v>
      </c>
      <c r="M16" s="25" t="s">
        <v>65</v>
      </c>
      <c r="N16" s="26"/>
      <c r="O16" s="25" t="s">
        <v>66</v>
      </c>
      <c r="P16" s="25" t="s">
        <v>65</v>
      </c>
      <c r="Q16" s="25" t="s">
        <v>67</v>
      </c>
      <c r="R16" s="25" t="s">
        <v>64</v>
      </c>
      <c r="S16" s="25" t="s">
        <v>65</v>
      </c>
      <c r="T16" s="25" t="s">
        <v>65</v>
      </c>
      <c r="U16" s="25" t="s">
        <v>65</v>
      </c>
      <c r="V16" s="25" t="s">
        <v>65</v>
      </c>
      <c r="W16" s="25" t="s">
        <v>64</v>
      </c>
      <c r="X16" s="25" t="s">
        <v>65</v>
      </c>
      <c r="Y16" s="25" t="s">
        <v>65</v>
      </c>
      <c r="Z16" s="25" t="s">
        <v>65</v>
      </c>
      <c r="AA16" s="25" t="s">
        <v>65</v>
      </c>
      <c r="AB16" s="25" t="s">
        <v>65</v>
      </c>
      <c r="AC16" s="25" t="s">
        <v>65</v>
      </c>
      <c r="AD16" s="25" t="s">
        <v>65</v>
      </c>
      <c r="AE16" s="25" t="s">
        <v>65</v>
      </c>
      <c r="AF16" s="25" t="s">
        <v>65</v>
      </c>
      <c r="AG16" s="25" t="s">
        <v>65</v>
      </c>
      <c r="AH16" s="25" t="s">
        <v>65</v>
      </c>
      <c r="AI16" s="25" t="s">
        <v>65</v>
      </c>
      <c r="AJ16" s="26"/>
      <c r="AK16" s="25" t="s">
        <v>64</v>
      </c>
      <c r="AL16" s="26">
        <v>200</v>
      </c>
      <c r="AM16" s="25" t="s">
        <v>70</v>
      </c>
      <c r="AN16" s="26"/>
      <c r="AO16" s="26" t="s">
        <v>102</v>
      </c>
      <c r="AP16" s="27">
        <v>0.23643540225079396</v>
      </c>
      <c r="AQ16" s="27">
        <v>47.28708045015879</v>
      </c>
      <c r="AR16" s="25" t="s">
        <v>65</v>
      </c>
      <c r="AS16" s="25" t="s">
        <v>65</v>
      </c>
      <c r="AT16" s="25" t="s">
        <v>65</v>
      </c>
      <c r="AU16" s="26"/>
      <c r="AV16" s="25" t="s">
        <v>65</v>
      </c>
    </row>
    <row r="17" spans="1:48" s="25" customFormat="1" ht="15.6" customHeight="1" x14ac:dyDescent="0.3">
      <c r="A17" s="24">
        <v>2823283</v>
      </c>
      <c r="B17" s="24" t="s">
        <v>103</v>
      </c>
      <c r="C17" s="25" t="s">
        <v>62</v>
      </c>
      <c r="D17" s="26"/>
      <c r="E17" s="25" t="s">
        <v>83</v>
      </c>
      <c r="F17" s="26"/>
      <c r="G17" s="25" t="s">
        <v>64</v>
      </c>
      <c r="H17" s="25" t="s">
        <v>65</v>
      </c>
      <c r="I17" s="25" t="s">
        <v>65</v>
      </c>
      <c r="J17" s="25" t="s">
        <v>65</v>
      </c>
      <c r="K17" s="25" t="s">
        <v>65</v>
      </c>
      <c r="L17" s="25" t="s">
        <v>65</v>
      </c>
      <c r="M17" s="25" t="s">
        <v>65</v>
      </c>
      <c r="N17" s="26" t="s">
        <v>104</v>
      </c>
      <c r="P17" s="25" t="s">
        <v>64</v>
      </c>
      <c r="Q17" s="25" t="s">
        <v>67</v>
      </c>
      <c r="R17" s="25" t="s">
        <v>64</v>
      </c>
      <c r="S17" s="25" t="s">
        <v>65</v>
      </c>
      <c r="T17" s="25" t="s">
        <v>65</v>
      </c>
      <c r="U17" s="25" t="s">
        <v>65</v>
      </c>
      <c r="V17" s="25" t="s">
        <v>65</v>
      </c>
      <c r="W17" s="25" t="s">
        <v>64</v>
      </c>
      <c r="X17" s="25" t="s">
        <v>65</v>
      </c>
      <c r="Y17" s="25" t="s">
        <v>64</v>
      </c>
      <c r="Z17" s="25" t="s">
        <v>64</v>
      </c>
      <c r="AA17" s="25" t="s">
        <v>65</v>
      </c>
      <c r="AB17" s="25" t="s">
        <v>65</v>
      </c>
      <c r="AC17" s="25" t="s">
        <v>64</v>
      </c>
      <c r="AD17" s="25" t="s">
        <v>65</v>
      </c>
      <c r="AE17" s="25" t="s">
        <v>64</v>
      </c>
      <c r="AF17" s="25" t="s">
        <v>65</v>
      </c>
      <c r="AG17" s="25" t="s">
        <v>65</v>
      </c>
      <c r="AH17" s="25" t="s">
        <v>65</v>
      </c>
      <c r="AI17" s="25" t="s">
        <v>65</v>
      </c>
      <c r="AJ17" s="26" t="s">
        <v>105</v>
      </c>
      <c r="AK17" s="25" t="s">
        <v>64</v>
      </c>
      <c r="AL17" s="26">
        <v>0.01</v>
      </c>
      <c r="AM17" s="25" t="s">
        <v>70</v>
      </c>
      <c r="AN17" s="26"/>
      <c r="AO17" s="26" t="s">
        <v>106</v>
      </c>
      <c r="AP17" s="27">
        <f>IF($AM17="mg/kg-bw/day",IF($E17="Rat",[3]DAF!$D$4,IF($E17="Mouse",[3]DAF!$D$5, IF($E17="Dog",[3]DAF!$D$6, IF($E17="Guinea Pig",[3]DAF!$D$7, IF($E17="Rabbit",[3]DAF!$D$8, IF($E17="Primate",[3]DAF!$D$9, IF($E17="Cat",[3]DAF!$D$10))))))))</f>
        <v>0.13295739742362475</v>
      </c>
      <c r="AQ17" s="27">
        <f>IF(AP17,$AL17*$AP17)</f>
        <v>1.3295739742362476E-3</v>
      </c>
      <c r="AR17" s="25" t="s">
        <v>65</v>
      </c>
      <c r="AS17" s="25" t="s">
        <v>65</v>
      </c>
      <c r="AT17" s="25" t="s">
        <v>64</v>
      </c>
      <c r="AU17" s="26"/>
    </row>
    <row r="18" spans="1:48" s="25" customFormat="1" ht="15.6" customHeight="1" x14ac:dyDescent="0.3">
      <c r="A18" s="24">
        <v>2915544</v>
      </c>
      <c r="B18" s="24" t="s">
        <v>107</v>
      </c>
      <c r="C18" s="25" t="s">
        <v>62</v>
      </c>
      <c r="D18" s="26"/>
      <c r="E18" s="25" t="s">
        <v>83</v>
      </c>
      <c r="F18" s="26"/>
      <c r="G18" s="25" t="s">
        <v>65</v>
      </c>
      <c r="H18" s="25" t="s">
        <v>64</v>
      </c>
      <c r="I18" s="25" t="s">
        <v>65</v>
      </c>
      <c r="J18" s="25" t="s">
        <v>65</v>
      </c>
      <c r="K18" s="25" t="s">
        <v>65</v>
      </c>
      <c r="L18" s="25" t="s">
        <v>65</v>
      </c>
      <c r="M18" s="25" t="s">
        <v>65</v>
      </c>
      <c r="N18" s="26" t="s">
        <v>108</v>
      </c>
      <c r="P18" s="25" t="s">
        <v>65</v>
      </c>
      <c r="Q18" s="25" t="s">
        <v>67</v>
      </c>
      <c r="R18" s="25" t="s">
        <v>65</v>
      </c>
      <c r="S18" s="25" t="s">
        <v>65</v>
      </c>
      <c r="T18" s="25" t="s">
        <v>65</v>
      </c>
      <c r="U18" s="25" t="s">
        <v>65</v>
      </c>
      <c r="V18" s="25" t="s">
        <v>65</v>
      </c>
      <c r="W18" s="25" t="s">
        <v>65</v>
      </c>
      <c r="X18" s="25" t="s">
        <v>65</v>
      </c>
      <c r="Y18" s="25" t="s">
        <v>65</v>
      </c>
      <c r="Z18" s="25" t="s">
        <v>65</v>
      </c>
      <c r="AA18" s="25" t="s">
        <v>65</v>
      </c>
      <c r="AB18" s="25" t="s">
        <v>65</v>
      </c>
      <c r="AC18" s="25" t="s">
        <v>65</v>
      </c>
      <c r="AD18" s="25" t="s">
        <v>65</v>
      </c>
      <c r="AE18" s="25" t="s">
        <v>65</v>
      </c>
      <c r="AF18" s="25" t="s">
        <v>65</v>
      </c>
      <c r="AG18" s="25" t="s">
        <v>65</v>
      </c>
      <c r="AH18" s="25" t="s">
        <v>65</v>
      </c>
      <c r="AI18" s="25" t="s">
        <v>64</v>
      </c>
      <c r="AJ18" s="26"/>
      <c r="AK18" s="25" t="s">
        <v>64</v>
      </c>
      <c r="AL18" s="26" t="s">
        <v>109</v>
      </c>
      <c r="AM18" s="25" t="s">
        <v>97</v>
      </c>
      <c r="AN18" s="26" t="s">
        <v>110</v>
      </c>
      <c r="AO18" s="26" t="s">
        <v>111</v>
      </c>
      <c r="AP18" s="27" t="b">
        <v>0</v>
      </c>
      <c r="AQ18" s="27" t="b">
        <v>0</v>
      </c>
      <c r="AR18" s="25" t="s">
        <v>65</v>
      </c>
      <c r="AS18" s="25" t="s">
        <v>65</v>
      </c>
      <c r="AT18" s="25" t="s">
        <v>65</v>
      </c>
      <c r="AU18" s="26"/>
    </row>
    <row r="19" spans="1:48" s="25" customFormat="1" ht="15.6" customHeight="1" x14ac:dyDescent="0.3">
      <c r="A19" s="24">
        <v>2915557</v>
      </c>
      <c r="B19" s="24" t="s">
        <v>112</v>
      </c>
      <c r="C19" s="25" t="s">
        <v>62</v>
      </c>
      <c r="D19" s="26" t="s">
        <v>113</v>
      </c>
      <c r="E19" s="25" t="s">
        <v>63</v>
      </c>
      <c r="F19" s="26"/>
      <c r="G19" s="25" t="s">
        <v>64</v>
      </c>
      <c r="H19" s="25" t="s">
        <v>65</v>
      </c>
      <c r="I19" s="25" t="s">
        <v>65</v>
      </c>
      <c r="J19" s="25" t="s">
        <v>65</v>
      </c>
      <c r="K19" s="25" t="s">
        <v>65</v>
      </c>
      <c r="L19" s="25" t="s">
        <v>65</v>
      </c>
      <c r="M19" s="25" t="s">
        <v>65</v>
      </c>
      <c r="N19" s="26"/>
      <c r="O19" s="25" t="s">
        <v>66</v>
      </c>
      <c r="P19" s="25" t="s">
        <v>64</v>
      </c>
      <c r="Q19" s="25" t="s">
        <v>67</v>
      </c>
      <c r="R19" s="25" t="s">
        <v>64</v>
      </c>
      <c r="S19" s="25" t="s">
        <v>65</v>
      </c>
      <c r="T19" s="25" t="s">
        <v>64</v>
      </c>
      <c r="U19" s="25" t="s">
        <v>65</v>
      </c>
      <c r="V19" s="25" t="s">
        <v>65</v>
      </c>
      <c r="W19" s="25" t="s">
        <v>64</v>
      </c>
      <c r="X19" s="25" t="s">
        <v>65</v>
      </c>
      <c r="Y19" s="25" t="s">
        <v>65</v>
      </c>
      <c r="Z19" s="25" t="s">
        <v>65</v>
      </c>
      <c r="AA19" s="25" t="s">
        <v>65</v>
      </c>
      <c r="AB19" s="25" t="s">
        <v>65</v>
      </c>
      <c r="AC19" s="25" t="s">
        <v>65</v>
      </c>
      <c r="AD19" s="25" t="s">
        <v>65</v>
      </c>
      <c r="AE19" s="25" t="s">
        <v>65</v>
      </c>
      <c r="AF19" s="25" t="s">
        <v>65</v>
      </c>
      <c r="AG19" s="25" t="s">
        <v>65</v>
      </c>
      <c r="AH19" s="25" t="s">
        <v>65</v>
      </c>
      <c r="AI19" s="25" t="s">
        <v>65</v>
      </c>
      <c r="AJ19" s="26"/>
      <c r="AK19" s="25" t="s">
        <v>64</v>
      </c>
      <c r="AL19" s="26">
        <v>100</v>
      </c>
      <c r="AM19" s="25" t="s">
        <v>70</v>
      </c>
      <c r="AN19" s="26"/>
      <c r="AO19" s="26" t="s">
        <v>114</v>
      </c>
      <c r="AP19" s="27">
        <v>0.23643540225079396</v>
      </c>
      <c r="AQ19" s="27">
        <v>23.643540225079395</v>
      </c>
      <c r="AR19" s="25" t="s">
        <v>65</v>
      </c>
      <c r="AS19" s="25" t="s">
        <v>65</v>
      </c>
      <c r="AT19" s="25" t="s">
        <v>64</v>
      </c>
      <c r="AU19" s="26"/>
    </row>
    <row r="20" spans="1:48" ht="15.6" customHeight="1" x14ac:dyDescent="0.3">
      <c r="A20" s="24">
        <v>2915557</v>
      </c>
      <c r="B20" s="24" t="s">
        <v>112</v>
      </c>
      <c r="C20" s="25" t="s">
        <v>62</v>
      </c>
      <c r="D20" s="26" t="s">
        <v>115</v>
      </c>
      <c r="E20" s="25" t="s">
        <v>63</v>
      </c>
      <c r="F20" s="26"/>
      <c r="G20" s="25" t="s">
        <v>64</v>
      </c>
      <c r="H20" s="25" t="s">
        <v>65</v>
      </c>
      <c r="I20" s="25" t="s">
        <v>65</v>
      </c>
      <c r="J20" s="25" t="s">
        <v>65</v>
      </c>
      <c r="K20" s="25" t="s">
        <v>65</v>
      </c>
      <c r="L20" s="25" t="s">
        <v>65</v>
      </c>
      <c r="M20" s="25" t="s">
        <v>65</v>
      </c>
      <c r="N20" s="26"/>
      <c r="O20" s="25" t="s">
        <v>66</v>
      </c>
      <c r="P20" s="25" t="s">
        <v>64</v>
      </c>
      <c r="Q20" s="25" t="s">
        <v>85</v>
      </c>
      <c r="R20" s="25" t="s">
        <v>64</v>
      </c>
      <c r="S20" s="25" t="s">
        <v>65</v>
      </c>
      <c r="T20" s="25" t="s">
        <v>65</v>
      </c>
      <c r="U20" s="25" t="s">
        <v>65</v>
      </c>
      <c r="V20" s="25" t="s">
        <v>65</v>
      </c>
      <c r="W20" s="25" t="s">
        <v>64</v>
      </c>
      <c r="X20" s="25" t="s">
        <v>65</v>
      </c>
      <c r="Y20" s="25" t="s">
        <v>65</v>
      </c>
      <c r="Z20" s="25" t="s">
        <v>65</v>
      </c>
      <c r="AA20" s="25" t="s">
        <v>65</v>
      </c>
      <c r="AB20" s="25" t="s">
        <v>65</v>
      </c>
      <c r="AC20" s="25" t="s">
        <v>64</v>
      </c>
      <c r="AD20" s="25" t="s">
        <v>65</v>
      </c>
      <c r="AE20" s="25" t="s">
        <v>65</v>
      </c>
      <c r="AF20" s="25" t="s">
        <v>65</v>
      </c>
      <c r="AG20" s="25" t="s">
        <v>65</v>
      </c>
      <c r="AH20" s="25" t="s">
        <v>65</v>
      </c>
      <c r="AI20" s="25" t="s">
        <v>65</v>
      </c>
      <c r="AJ20" s="26"/>
      <c r="AK20" s="25" t="s">
        <v>64</v>
      </c>
      <c r="AL20" s="26">
        <v>500</v>
      </c>
      <c r="AM20" s="25" t="s">
        <v>70</v>
      </c>
      <c r="AN20" s="26"/>
      <c r="AO20" s="26" t="s">
        <v>116</v>
      </c>
      <c r="AP20" s="27">
        <v>0.23643540225079396</v>
      </c>
      <c r="AQ20" s="27">
        <v>118.21770112539699</v>
      </c>
      <c r="AR20" s="25" t="s">
        <v>65</v>
      </c>
      <c r="AS20" s="25" t="s">
        <v>65</v>
      </c>
      <c r="AT20" s="25" t="s">
        <v>64</v>
      </c>
      <c r="AU20" s="26"/>
      <c r="AV20" s="25"/>
    </row>
    <row r="21" spans="1:48" s="25" customFormat="1" ht="15.6" customHeight="1" x14ac:dyDescent="0.3">
      <c r="A21" s="24">
        <v>3005433</v>
      </c>
      <c r="B21" s="24" t="s">
        <v>117</v>
      </c>
      <c r="C21" s="25" t="s">
        <v>62</v>
      </c>
      <c r="D21" s="26"/>
      <c r="E21" s="25" t="s">
        <v>83</v>
      </c>
      <c r="F21" s="26"/>
      <c r="G21" s="25" t="s">
        <v>64</v>
      </c>
      <c r="H21" s="25" t="s">
        <v>65</v>
      </c>
      <c r="I21" s="25" t="s">
        <v>65</v>
      </c>
      <c r="J21" s="25" t="s">
        <v>65</v>
      </c>
      <c r="K21" s="25" t="s">
        <v>65</v>
      </c>
      <c r="L21" s="25" t="s">
        <v>65</v>
      </c>
      <c r="M21" s="25" t="s">
        <v>65</v>
      </c>
      <c r="N21" s="26"/>
      <c r="O21" s="25" t="s">
        <v>66</v>
      </c>
      <c r="P21" s="25" t="s">
        <v>65</v>
      </c>
      <c r="Q21" s="25" t="s">
        <v>85</v>
      </c>
      <c r="R21" s="25" t="s">
        <v>65</v>
      </c>
      <c r="S21" s="25" t="s">
        <v>64</v>
      </c>
      <c r="T21" s="25" t="s">
        <v>65</v>
      </c>
      <c r="U21" s="25" t="s">
        <v>65</v>
      </c>
      <c r="V21" s="25" t="s">
        <v>65</v>
      </c>
      <c r="W21" s="25" t="s">
        <v>65</v>
      </c>
      <c r="X21" s="25" t="s">
        <v>65</v>
      </c>
      <c r="Y21" s="25" t="s">
        <v>65</v>
      </c>
      <c r="Z21" s="25" t="s">
        <v>64</v>
      </c>
      <c r="AA21" s="25" t="s">
        <v>65</v>
      </c>
      <c r="AB21" s="25" t="s">
        <v>65</v>
      </c>
      <c r="AC21" s="25" t="s">
        <v>65</v>
      </c>
      <c r="AD21" s="25" t="s">
        <v>65</v>
      </c>
      <c r="AE21" s="25" t="s">
        <v>64</v>
      </c>
      <c r="AF21" s="25" t="s">
        <v>65</v>
      </c>
      <c r="AG21" s="25" t="s">
        <v>65</v>
      </c>
      <c r="AH21" s="25" t="s">
        <v>65</v>
      </c>
      <c r="AI21" s="25" t="s">
        <v>65</v>
      </c>
      <c r="AJ21" s="26"/>
      <c r="AK21" s="25" t="s">
        <v>65</v>
      </c>
      <c r="AL21" s="26"/>
      <c r="AN21" s="26"/>
      <c r="AO21" s="26"/>
      <c r="AP21" s="27" t="b">
        <v>0</v>
      </c>
      <c r="AQ21" s="27" t="b">
        <v>0</v>
      </c>
      <c r="AR21" s="25" t="s">
        <v>64</v>
      </c>
      <c r="AS21" s="25" t="s">
        <v>65</v>
      </c>
      <c r="AT21" s="25" t="s">
        <v>65</v>
      </c>
      <c r="AU21" s="26"/>
    </row>
    <row r="22" spans="1:48" ht="15.6" customHeight="1" x14ac:dyDescent="0.3">
      <c r="A22" s="24">
        <v>3005706</v>
      </c>
      <c r="B22" s="24" t="s">
        <v>118</v>
      </c>
      <c r="C22" s="25" t="s">
        <v>62</v>
      </c>
      <c r="D22" s="26" t="s">
        <v>119</v>
      </c>
      <c r="E22" s="25" t="s">
        <v>63</v>
      </c>
      <c r="F22" s="26"/>
      <c r="G22" s="25" t="s">
        <v>64</v>
      </c>
      <c r="H22" s="25" t="s">
        <v>65</v>
      </c>
      <c r="I22" s="25" t="s">
        <v>65</v>
      </c>
      <c r="J22" s="25" t="s">
        <v>65</v>
      </c>
      <c r="K22" s="25" t="s">
        <v>65</v>
      </c>
      <c r="L22" s="25" t="s">
        <v>65</v>
      </c>
      <c r="M22" s="25" t="s">
        <v>65</v>
      </c>
      <c r="N22" s="26"/>
      <c r="O22" s="25" t="s">
        <v>66</v>
      </c>
      <c r="P22" s="25" t="s">
        <v>64</v>
      </c>
      <c r="Q22" s="25" t="s">
        <v>120</v>
      </c>
      <c r="R22" s="25" t="s">
        <v>65</v>
      </c>
      <c r="S22" s="25" t="s">
        <v>65</v>
      </c>
      <c r="T22" s="25" t="s">
        <v>65</v>
      </c>
      <c r="U22" s="25" t="s">
        <v>65</v>
      </c>
      <c r="V22" s="25" t="s">
        <v>65</v>
      </c>
      <c r="W22" s="25" t="s">
        <v>64</v>
      </c>
      <c r="X22" s="25" t="s">
        <v>65</v>
      </c>
      <c r="Y22" s="25" t="s">
        <v>65</v>
      </c>
      <c r="Z22" s="25" t="s">
        <v>65</v>
      </c>
      <c r="AA22" s="25" t="s">
        <v>65</v>
      </c>
      <c r="AB22" s="25" t="s">
        <v>65</v>
      </c>
      <c r="AC22" s="25" t="s">
        <v>65</v>
      </c>
      <c r="AD22" s="25" t="s">
        <v>65</v>
      </c>
      <c r="AE22" s="25" t="s">
        <v>65</v>
      </c>
      <c r="AF22" s="25" t="s">
        <v>65</v>
      </c>
      <c r="AG22" s="25" t="s">
        <v>65</v>
      </c>
      <c r="AH22" s="25" t="s">
        <v>65</v>
      </c>
      <c r="AI22" s="25" t="s">
        <v>65</v>
      </c>
      <c r="AJ22" s="26"/>
      <c r="AK22" s="25" t="s">
        <v>65</v>
      </c>
      <c r="AL22" s="26"/>
      <c r="AM22" s="25"/>
      <c r="AN22" s="26"/>
      <c r="AO22" s="26"/>
      <c r="AP22" s="27" t="b">
        <f>IF($AM22="mg/kg-bw/day",IF($E22="Rat",[3]DAF!$D$4,IF($E22="Mouse",[3]DAF!$D$5, IF($E22="Dog",[3]DAF!$D$6, IF($E22="Guinea Pig",[3]DAF!$D$7, IF($E22="Rabbit",[3]DAF!$D$8, IF($E22="Primate",[3]DAF!$D$9, IF($E22="Cat",[3]DAF!$D$10))))))))</f>
        <v>0</v>
      </c>
      <c r="AQ22" s="27" t="b">
        <f>IF(AP22,$AL22*$AP22)</f>
        <v>0</v>
      </c>
      <c r="AR22" s="25" t="s">
        <v>64</v>
      </c>
      <c r="AS22" s="25" t="s">
        <v>65</v>
      </c>
      <c r="AT22" s="25" t="s">
        <v>64</v>
      </c>
      <c r="AU22" s="26"/>
      <c r="AV22" s="25"/>
    </row>
    <row r="23" spans="1:48" ht="15.6" customHeight="1" x14ac:dyDescent="0.3">
      <c r="A23" s="24">
        <v>3005706</v>
      </c>
      <c r="B23" s="24" t="s">
        <v>118</v>
      </c>
      <c r="C23" s="25" t="s">
        <v>62</v>
      </c>
      <c r="D23" s="26" t="s">
        <v>121</v>
      </c>
      <c r="E23" s="25" t="s">
        <v>63</v>
      </c>
      <c r="F23" s="26"/>
      <c r="G23" s="25" t="s">
        <v>64</v>
      </c>
      <c r="H23" s="25" t="s">
        <v>65</v>
      </c>
      <c r="I23" s="25" t="s">
        <v>65</v>
      </c>
      <c r="J23" s="25" t="s">
        <v>65</v>
      </c>
      <c r="K23" s="25" t="s">
        <v>65</v>
      </c>
      <c r="L23" s="25" t="s">
        <v>65</v>
      </c>
      <c r="M23" s="25" t="s">
        <v>65</v>
      </c>
      <c r="N23" s="26"/>
      <c r="O23" s="25" t="s">
        <v>66</v>
      </c>
      <c r="P23" s="25" t="s">
        <v>64</v>
      </c>
      <c r="Q23" s="25" t="s">
        <v>120</v>
      </c>
      <c r="R23" s="25" t="s">
        <v>65</v>
      </c>
      <c r="S23" s="25" t="s">
        <v>65</v>
      </c>
      <c r="T23" s="25" t="s">
        <v>65</v>
      </c>
      <c r="U23" s="25" t="s">
        <v>65</v>
      </c>
      <c r="V23" s="25" t="s">
        <v>65</v>
      </c>
      <c r="W23" s="25" t="s">
        <v>64</v>
      </c>
      <c r="X23" s="25" t="s">
        <v>65</v>
      </c>
      <c r="Y23" s="25" t="s">
        <v>65</v>
      </c>
      <c r="Z23" s="25" t="s">
        <v>65</v>
      </c>
      <c r="AA23" s="25" t="s">
        <v>65</v>
      </c>
      <c r="AB23" s="25" t="s">
        <v>65</v>
      </c>
      <c r="AC23" s="25" t="s">
        <v>65</v>
      </c>
      <c r="AD23" s="25" t="s">
        <v>65</v>
      </c>
      <c r="AE23" s="25" t="s">
        <v>65</v>
      </c>
      <c r="AF23" s="25" t="s">
        <v>65</v>
      </c>
      <c r="AG23" s="25" t="s">
        <v>65</v>
      </c>
      <c r="AH23" s="25" t="s">
        <v>65</v>
      </c>
      <c r="AI23" s="25" t="s">
        <v>65</v>
      </c>
      <c r="AJ23" s="26"/>
      <c r="AK23" s="25" t="s">
        <v>64</v>
      </c>
      <c r="AL23" s="26">
        <v>500</v>
      </c>
      <c r="AM23" s="25" t="s">
        <v>70</v>
      </c>
      <c r="AN23" s="26"/>
      <c r="AO23" s="26" t="s">
        <v>122</v>
      </c>
      <c r="AP23" s="27">
        <f>IF($AM23="mg/kg-bw/day",IF($E23="Rat",DAF!$D$4,IF($E23="Mouse",DAF!$D$5,IF($E23="Dog",DAF!$D$6,IF($E23="Guinea Pig",DAF!$D$7,IF($E23="Rabbit",DAF!$D$8,IF($E23="Primate",DAF!$D$9,IF($E23="Cat",DAF!$D$10))))))))</f>
        <v>0.23643540225079396</v>
      </c>
      <c r="AQ23" s="27">
        <f>IF(AP23,$AL23*$AP23)</f>
        <v>118.21770112539699</v>
      </c>
      <c r="AR23" s="25" t="s">
        <v>65</v>
      </c>
      <c r="AS23" s="25" t="s">
        <v>65</v>
      </c>
      <c r="AT23" s="25" t="s">
        <v>64</v>
      </c>
      <c r="AU23" s="26"/>
      <c r="AV23" s="25"/>
    </row>
    <row r="24" spans="1:48" s="25" customFormat="1" ht="15.6" customHeight="1" x14ac:dyDescent="0.3">
      <c r="A24" s="24">
        <v>3005706</v>
      </c>
      <c r="B24" s="24" t="s">
        <v>118</v>
      </c>
      <c r="C24" s="25" t="s">
        <v>62</v>
      </c>
      <c r="D24" s="26" t="s">
        <v>123</v>
      </c>
      <c r="E24" s="25" t="s">
        <v>63</v>
      </c>
      <c r="F24" s="26"/>
      <c r="G24" s="25" t="s">
        <v>64</v>
      </c>
      <c r="H24" s="25" t="s">
        <v>65</v>
      </c>
      <c r="I24" s="25" t="s">
        <v>65</v>
      </c>
      <c r="J24" s="25" t="s">
        <v>65</v>
      </c>
      <c r="K24" s="25" t="s">
        <v>65</v>
      </c>
      <c r="L24" s="25" t="s">
        <v>65</v>
      </c>
      <c r="M24" s="25" t="s">
        <v>65</v>
      </c>
      <c r="N24" s="26"/>
      <c r="O24" s="25" t="s">
        <v>66</v>
      </c>
      <c r="P24" s="25" t="s">
        <v>64</v>
      </c>
      <c r="Q24" s="25" t="s">
        <v>120</v>
      </c>
      <c r="R24" s="25" t="s">
        <v>65</v>
      </c>
      <c r="S24" s="25" t="s">
        <v>65</v>
      </c>
      <c r="T24" s="25" t="s">
        <v>65</v>
      </c>
      <c r="U24" s="25" t="s">
        <v>65</v>
      </c>
      <c r="V24" s="25" t="s">
        <v>65</v>
      </c>
      <c r="W24" s="25" t="s">
        <v>64</v>
      </c>
      <c r="X24" s="25" t="s">
        <v>65</v>
      </c>
      <c r="Y24" s="25" t="s">
        <v>65</v>
      </c>
      <c r="Z24" s="25" t="s">
        <v>65</v>
      </c>
      <c r="AA24" s="25" t="s">
        <v>65</v>
      </c>
      <c r="AB24" s="25" t="s">
        <v>65</v>
      </c>
      <c r="AC24" s="25" t="s">
        <v>65</v>
      </c>
      <c r="AD24" s="25" t="s">
        <v>65</v>
      </c>
      <c r="AE24" s="25" t="s">
        <v>65</v>
      </c>
      <c r="AF24" s="25" t="s">
        <v>65</v>
      </c>
      <c r="AG24" s="25" t="s">
        <v>65</v>
      </c>
      <c r="AH24" s="25" t="s">
        <v>65</v>
      </c>
      <c r="AI24" s="25" t="s">
        <v>65</v>
      </c>
      <c r="AJ24" s="26"/>
      <c r="AK24" s="25" t="s">
        <v>64</v>
      </c>
      <c r="AL24" s="26">
        <v>500</v>
      </c>
      <c r="AM24" s="25" t="s">
        <v>70</v>
      </c>
      <c r="AN24" s="26"/>
      <c r="AO24" s="26" t="s">
        <v>124</v>
      </c>
      <c r="AP24" s="27">
        <f>IF($AM24="mg/kg-bw/day",IF($E24="Rat",DAF!$D$4,IF($E24="Mouse",DAF!$D$5,IF($E24="Dog",DAF!$D$6,IF($E24="Guinea Pig",DAF!$D$7,IF($E24="Rabbit",DAF!$D$8,IF($E24="Primate",DAF!$D$9,IF($E24="Cat",DAF!$D$10))))))))</f>
        <v>0.23643540225079396</v>
      </c>
      <c r="AQ24" s="27">
        <f>IF(AP24,$AL24*$AP24)</f>
        <v>118.21770112539699</v>
      </c>
      <c r="AR24" s="25" t="s">
        <v>65</v>
      </c>
      <c r="AS24" s="25" t="s">
        <v>65</v>
      </c>
      <c r="AT24" s="25" t="s">
        <v>64</v>
      </c>
      <c r="AU24" s="26"/>
    </row>
    <row r="25" spans="1:48" s="25" customFormat="1" ht="15.6" customHeight="1" x14ac:dyDescent="0.3">
      <c r="A25" s="24">
        <v>3045465</v>
      </c>
      <c r="B25" s="24" t="s">
        <v>125</v>
      </c>
      <c r="C25" s="25" t="s">
        <v>82</v>
      </c>
      <c r="D25" s="26"/>
      <c r="E25" s="25" t="s">
        <v>97</v>
      </c>
      <c r="F25" s="26" t="s">
        <v>126</v>
      </c>
      <c r="N25" s="26"/>
      <c r="AJ25" s="26"/>
      <c r="AL25" s="26"/>
      <c r="AN25" s="26"/>
      <c r="AO25" s="26"/>
      <c r="AP25" s="27" t="b">
        <f>IF($AM25="mg/kg-bw/day",IF($E25="Rat",DAF!$D$4,IF($E25="Mouse",DAF!$D$5,IF($E25="Dog",DAF!$D$6,IF($E25="Guinea Pig",DAF!$D$7,IF($E25="Rabbit",DAF!$D$8,IF($E25="Primate",DAF!$D$9,IF($E25="Cat",DAF!$D$10))))))))</f>
        <v>0</v>
      </c>
      <c r="AQ25" s="27" t="b">
        <f>IF(AP25,$AL25*$AP25)</f>
        <v>0</v>
      </c>
      <c r="AU25" s="26"/>
    </row>
    <row r="26" spans="1:48" ht="15.6" customHeight="1" x14ac:dyDescent="0.3">
      <c r="A26" s="24">
        <v>3052887</v>
      </c>
      <c r="B26" s="24" t="s">
        <v>127</v>
      </c>
      <c r="C26" s="25" t="s">
        <v>82</v>
      </c>
      <c r="D26" s="26"/>
      <c r="E26" s="25"/>
      <c r="F26" s="26"/>
      <c r="G26" s="25"/>
      <c r="H26" s="25"/>
      <c r="I26" s="25"/>
      <c r="J26" s="25"/>
      <c r="K26" s="25"/>
      <c r="L26" s="25"/>
      <c r="M26" s="25"/>
      <c r="N26" s="26"/>
      <c r="O26" s="25"/>
      <c r="P26" s="25"/>
      <c r="Q26" s="25"/>
      <c r="R26" s="25"/>
      <c r="S26" s="25"/>
      <c r="T26" s="25"/>
      <c r="U26" s="25"/>
      <c r="V26" s="25"/>
      <c r="W26" s="25"/>
      <c r="X26" s="25"/>
      <c r="Y26" s="25"/>
      <c r="Z26" s="25"/>
      <c r="AA26" s="25"/>
      <c r="AB26" s="25"/>
      <c r="AC26" s="25"/>
      <c r="AD26" s="25"/>
      <c r="AE26" s="25"/>
      <c r="AF26" s="25"/>
      <c r="AG26" s="25"/>
      <c r="AH26" s="25"/>
      <c r="AI26" s="25"/>
      <c r="AJ26" s="26"/>
      <c r="AK26" s="25"/>
      <c r="AL26" s="26"/>
      <c r="AM26" s="25"/>
      <c r="AN26" s="26"/>
      <c r="AO26" s="26"/>
      <c r="AP26" s="27" t="b">
        <v>0</v>
      </c>
      <c r="AQ26" s="27" t="b">
        <v>0</v>
      </c>
      <c r="AR26" s="25"/>
      <c r="AS26" s="25"/>
      <c r="AT26" s="25"/>
      <c r="AU26" s="26"/>
      <c r="AV26" s="25"/>
    </row>
    <row r="27" spans="1:48" s="25" customFormat="1" ht="15.6" customHeight="1" x14ac:dyDescent="0.3">
      <c r="A27" s="24">
        <v>3070989</v>
      </c>
      <c r="B27" s="24" t="s">
        <v>128</v>
      </c>
      <c r="C27" s="25" t="s">
        <v>62</v>
      </c>
      <c r="D27" s="26"/>
      <c r="E27" s="25" t="s">
        <v>63</v>
      </c>
      <c r="F27" s="26"/>
      <c r="G27" s="25" t="s">
        <v>64</v>
      </c>
      <c r="H27" s="25" t="s">
        <v>65</v>
      </c>
      <c r="I27" s="25" t="s">
        <v>65</v>
      </c>
      <c r="J27" s="25" t="s">
        <v>65</v>
      </c>
      <c r="K27" s="25" t="s">
        <v>65</v>
      </c>
      <c r="L27" s="25" t="s">
        <v>65</v>
      </c>
      <c r="M27" s="25" t="s">
        <v>65</v>
      </c>
      <c r="N27" s="26"/>
      <c r="O27" s="25" t="s">
        <v>66</v>
      </c>
      <c r="P27" s="25" t="s">
        <v>64</v>
      </c>
      <c r="Q27" s="25" t="s">
        <v>67</v>
      </c>
      <c r="R27" s="25" t="s">
        <v>65</v>
      </c>
      <c r="S27" s="25" t="s">
        <v>65</v>
      </c>
      <c r="T27" s="25" t="s">
        <v>65</v>
      </c>
      <c r="U27" s="25" t="s">
        <v>65</v>
      </c>
      <c r="V27" s="25" t="s">
        <v>65</v>
      </c>
      <c r="W27" s="25" t="s">
        <v>64</v>
      </c>
      <c r="X27" s="25" t="s">
        <v>65</v>
      </c>
      <c r="Y27" s="25" t="s">
        <v>65</v>
      </c>
      <c r="Z27" s="25" t="s">
        <v>65</v>
      </c>
      <c r="AA27" s="25" t="s">
        <v>65</v>
      </c>
      <c r="AB27" s="25" t="s">
        <v>65</v>
      </c>
      <c r="AC27" s="25" t="s">
        <v>65</v>
      </c>
      <c r="AD27" s="25" t="s">
        <v>65</v>
      </c>
      <c r="AE27" s="25" t="s">
        <v>65</v>
      </c>
      <c r="AF27" s="25" t="s">
        <v>65</v>
      </c>
      <c r="AG27" s="25" t="s">
        <v>65</v>
      </c>
      <c r="AH27" s="25" t="s">
        <v>65</v>
      </c>
      <c r="AI27" s="25" t="s">
        <v>65</v>
      </c>
      <c r="AJ27" s="26"/>
      <c r="AK27" s="25" t="s">
        <v>64</v>
      </c>
      <c r="AL27" s="26">
        <v>850</v>
      </c>
      <c r="AM27" s="25" t="s">
        <v>70</v>
      </c>
      <c r="AN27" s="26"/>
      <c r="AO27" s="26" t="s">
        <v>129</v>
      </c>
      <c r="AP27" s="27">
        <v>0.23643540225079396</v>
      </c>
      <c r="AQ27" s="27">
        <v>200.97009191317485</v>
      </c>
      <c r="AR27" s="25" t="s">
        <v>65</v>
      </c>
      <c r="AS27" s="25" t="s">
        <v>65</v>
      </c>
      <c r="AT27" s="25" t="s">
        <v>64</v>
      </c>
      <c r="AU27" s="26"/>
    </row>
    <row r="28" spans="1:48" ht="15.6" customHeight="1" x14ac:dyDescent="0.3">
      <c r="A28" s="24">
        <v>3071027</v>
      </c>
      <c r="B28" s="24" t="s">
        <v>130</v>
      </c>
      <c r="C28" s="25" t="s">
        <v>62</v>
      </c>
      <c r="D28" s="26" t="s">
        <v>131</v>
      </c>
      <c r="E28" s="25" t="s">
        <v>63</v>
      </c>
      <c r="F28" s="26"/>
      <c r="G28" s="25" t="s">
        <v>64</v>
      </c>
      <c r="H28" s="25" t="s">
        <v>65</v>
      </c>
      <c r="I28" s="25" t="s">
        <v>65</v>
      </c>
      <c r="J28" s="25" t="s">
        <v>65</v>
      </c>
      <c r="K28" s="25" t="s">
        <v>65</v>
      </c>
      <c r="L28" s="25" t="s">
        <v>65</v>
      </c>
      <c r="M28" s="25" t="s">
        <v>65</v>
      </c>
      <c r="N28" s="26"/>
      <c r="O28" s="25" t="s">
        <v>66</v>
      </c>
      <c r="P28" s="25" t="s">
        <v>64</v>
      </c>
      <c r="Q28" s="25" t="s">
        <v>132</v>
      </c>
      <c r="R28" s="25" t="s">
        <v>64</v>
      </c>
      <c r="S28" s="25" t="s">
        <v>65</v>
      </c>
      <c r="T28" s="25" t="s">
        <v>65</v>
      </c>
      <c r="U28" s="25" t="s">
        <v>65</v>
      </c>
      <c r="V28" s="25" t="s">
        <v>65</v>
      </c>
      <c r="W28" s="25" t="s">
        <v>64</v>
      </c>
      <c r="X28" s="25" t="s">
        <v>65</v>
      </c>
      <c r="Y28" s="25" t="s">
        <v>65</v>
      </c>
      <c r="Z28" s="25" t="s">
        <v>65</v>
      </c>
      <c r="AA28" s="25" t="s">
        <v>65</v>
      </c>
      <c r="AB28" s="25" t="s">
        <v>65</v>
      </c>
      <c r="AC28" s="25" t="s">
        <v>65</v>
      </c>
      <c r="AD28" s="25" t="s">
        <v>65</v>
      </c>
      <c r="AE28" s="25" t="s">
        <v>65</v>
      </c>
      <c r="AF28" s="25" t="s">
        <v>65</v>
      </c>
      <c r="AG28" s="25" t="s">
        <v>65</v>
      </c>
      <c r="AH28" s="25" t="s">
        <v>65</v>
      </c>
      <c r="AI28" s="25" t="s">
        <v>65</v>
      </c>
      <c r="AJ28" s="26"/>
      <c r="AK28" s="25" t="s">
        <v>65</v>
      </c>
      <c r="AL28" s="26"/>
      <c r="AM28" s="25"/>
      <c r="AN28" s="26"/>
      <c r="AO28" s="26"/>
      <c r="AP28" s="27" t="b">
        <f>IF($AM28="mg/kg-bw/day",IF($E28="Rat",DAF!$D$4,IF($E28="Mouse",DAF!$D$5,IF($E28="Dog",DAF!$D$6,IF($E28="Guinea Pig",DAF!$D$7,IF($E28="Rabbit",DAF!$D$8,IF($E28="Primate",DAF!$D$9,IF($E28="Cat",DAF!$D$10))))))))</f>
        <v>0</v>
      </c>
      <c r="AQ28" s="27" t="b">
        <f>IF(AP28,$AL28*$AP28)</f>
        <v>0</v>
      </c>
      <c r="AR28" s="25" t="s">
        <v>65</v>
      </c>
      <c r="AS28" s="25" t="s">
        <v>65</v>
      </c>
      <c r="AT28" s="25" t="s">
        <v>65</v>
      </c>
      <c r="AU28" s="26"/>
      <c r="AV28" s="25"/>
    </row>
    <row r="29" spans="1:48" ht="15.6" customHeight="1" x14ac:dyDescent="0.3">
      <c r="A29" s="24">
        <v>3071027</v>
      </c>
      <c r="B29" s="24" t="s">
        <v>130</v>
      </c>
      <c r="C29" s="25" t="s">
        <v>62</v>
      </c>
      <c r="D29" s="26" t="s">
        <v>133</v>
      </c>
      <c r="E29" s="25" t="s">
        <v>63</v>
      </c>
      <c r="F29" s="26"/>
      <c r="G29" s="25" t="s">
        <v>64</v>
      </c>
      <c r="H29" s="25" t="s">
        <v>65</v>
      </c>
      <c r="I29" s="25" t="s">
        <v>65</v>
      </c>
      <c r="J29" s="25" t="s">
        <v>65</v>
      </c>
      <c r="K29" s="25" t="s">
        <v>65</v>
      </c>
      <c r="L29" s="25" t="s">
        <v>65</v>
      </c>
      <c r="M29" s="25" t="s">
        <v>65</v>
      </c>
      <c r="N29" s="26"/>
      <c r="O29" s="25" t="s">
        <v>66</v>
      </c>
      <c r="P29" s="25" t="s">
        <v>64</v>
      </c>
      <c r="Q29" s="25" t="s">
        <v>67</v>
      </c>
      <c r="R29" s="25" t="s">
        <v>64</v>
      </c>
      <c r="S29" s="25" t="s">
        <v>65</v>
      </c>
      <c r="T29" s="25" t="s">
        <v>65</v>
      </c>
      <c r="U29" s="25" t="s">
        <v>65</v>
      </c>
      <c r="V29" s="25" t="s">
        <v>65</v>
      </c>
      <c r="W29" s="25" t="s">
        <v>64</v>
      </c>
      <c r="X29" s="25" t="s">
        <v>65</v>
      </c>
      <c r="Y29" s="25" t="s">
        <v>65</v>
      </c>
      <c r="Z29" s="25" t="s">
        <v>65</v>
      </c>
      <c r="AA29" s="25" t="s">
        <v>65</v>
      </c>
      <c r="AB29" s="25" t="s">
        <v>65</v>
      </c>
      <c r="AC29" s="25" t="s">
        <v>65</v>
      </c>
      <c r="AD29" s="25" t="s">
        <v>65</v>
      </c>
      <c r="AE29" s="25" t="s">
        <v>65</v>
      </c>
      <c r="AF29" s="25" t="s">
        <v>65</v>
      </c>
      <c r="AG29" s="25" t="s">
        <v>65</v>
      </c>
      <c r="AH29" s="25" t="s">
        <v>65</v>
      </c>
      <c r="AI29" s="25" t="s">
        <v>65</v>
      </c>
      <c r="AJ29" s="26"/>
      <c r="AK29" s="25" t="s">
        <v>64</v>
      </c>
      <c r="AL29" s="26">
        <v>300</v>
      </c>
      <c r="AM29" s="25" t="s">
        <v>70</v>
      </c>
      <c r="AN29" s="26"/>
      <c r="AO29" s="26" t="s">
        <v>134</v>
      </c>
      <c r="AP29" s="27">
        <f>IF($AM29="mg/kg-bw/day",IF($E29="Rat",[3]DAF!$D$4,IF($E29="Mouse",[3]DAF!$D$5,IF($E29="Dog",[3]DAF!$D$6,IF($E29="Guinea Pig",[3]DAF!$D$7,IF($E29="Rabbit",[3]DAF!$D$8,IF($E29="Primate",[3]DAF!$D$9,IF($E29="Cat",[3]DAF!$D$10))))))))</f>
        <v>0.23643540225079396</v>
      </c>
      <c r="AQ29" s="27">
        <f>IF(AP29,$AL29*$AP29)</f>
        <v>70.930620675238188</v>
      </c>
      <c r="AR29" s="25" t="s">
        <v>65</v>
      </c>
      <c r="AS29" s="25" t="s">
        <v>65</v>
      </c>
      <c r="AT29" s="25" t="s">
        <v>64</v>
      </c>
      <c r="AU29" s="26"/>
      <c r="AV29" s="25"/>
    </row>
    <row r="30" spans="1:48" ht="15.6" customHeight="1" x14ac:dyDescent="0.3">
      <c r="A30" s="24">
        <v>3071027</v>
      </c>
      <c r="B30" s="24" t="s">
        <v>130</v>
      </c>
      <c r="C30" s="25" t="s">
        <v>62</v>
      </c>
      <c r="D30" s="26" t="s">
        <v>135</v>
      </c>
      <c r="E30" s="25" t="s">
        <v>63</v>
      </c>
      <c r="F30" s="26"/>
      <c r="G30" s="25" t="s">
        <v>64</v>
      </c>
      <c r="H30" s="25" t="s">
        <v>65</v>
      </c>
      <c r="I30" s="25" t="s">
        <v>65</v>
      </c>
      <c r="J30" s="25" t="s">
        <v>65</v>
      </c>
      <c r="K30" s="25" t="s">
        <v>65</v>
      </c>
      <c r="L30" s="25" t="s">
        <v>65</v>
      </c>
      <c r="M30" s="25" t="s">
        <v>65</v>
      </c>
      <c r="N30" s="26"/>
      <c r="O30" s="25" t="s">
        <v>66</v>
      </c>
      <c r="P30" s="25" t="s">
        <v>64</v>
      </c>
      <c r="Q30" s="25" t="s">
        <v>67</v>
      </c>
      <c r="R30" s="25" t="s">
        <v>64</v>
      </c>
      <c r="S30" s="25" t="s">
        <v>65</v>
      </c>
      <c r="T30" s="25" t="s">
        <v>65</v>
      </c>
      <c r="U30" s="25" t="s">
        <v>65</v>
      </c>
      <c r="V30" s="25" t="s">
        <v>65</v>
      </c>
      <c r="W30" s="25" t="s">
        <v>64</v>
      </c>
      <c r="X30" s="25" t="s">
        <v>65</v>
      </c>
      <c r="Y30" s="25" t="s">
        <v>65</v>
      </c>
      <c r="Z30" s="25" t="s">
        <v>65</v>
      </c>
      <c r="AA30" s="25" t="s">
        <v>65</v>
      </c>
      <c r="AB30" s="25" t="s">
        <v>65</v>
      </c>
      <c r="AC30" s="25" t="s">
        <v>65</v>
      </c>
      <c r="AD30" s="25" t="s">
        <v>65</v>
      </c>
      <c r="AE30" s="25" t="s">
        <v>65</v>
      </c>
      <c r="AF30" s="25" t="s">
        <v>65</v>
      </c>
      <c r="AG30" s="25" t="s">
        <v>65</v>
      </c>
      <c r="AH30" s="25" t="s">
        <v>65</v>
      </c>
      <c r="AI30" s="25" t="s">
        <v>65</v>
      </c>
      <c r="AJ30" s="26"/>
      <c r="AK30" s="25" t="s">
        <v>64</v>
      </c>
      <c r="AL30" s="26">
        <v>300</v>
      </c>
      <c r="AM30" s="25" t="s">
        <v>70</v>
      </c>
      <c r="AN30" s="26"/>
      <c r="AO30" s="26" t="s">
        <v>136</v>
      </c>
      <c r="AP30" s="27">
        <f>IF($AM30="mg/kg-bw/day",IF($E30="Rat",[3]DAF!$D$4,IF($E30="Mouse",[3]DAF!$D$5,IF($E30="Dog",[3]DAF!$D$6,IF($E30="Guinea Pig",[3]DAF!$D$7,IF($E30="Rabbit",[3]DAF!$D$8,IF($E30="Primate",[3]DAF!$D$9,IF($E30="Cat",[3]DAF!$D$10))))))))</f>
        <v>0.23643540225079396</v>
      </c>
      <c r="AQ30" s="27">
        <f>IF(AP30,$AL30*$AP30)</f>
        <v>70.930620675238188</v>
      </c>
      <c r="AR30" s="25" t="s">
        <v>65</v>
      </c>
      <c r="AS30" s="25" t="s">
        <v>65</v>
      </c>
      <c r="AT30" s="25" t="s">
        <v>64</v>
      </c>
      <c r="AU30" s="26"/>
      <c r="AV30" s="25"/>
    </row>
    <row r="31" spans="1:48" s="25" customFormat="1" ht="15.6" customHeight="1" x14ac:dyDescent="0.3">
      <c r="A31" s="24">
        <v>3071027</v>
      </c>
      <c r="B31" s="24" t="s">
        <v>130</v>
      </c>
      <c r="C31" s="25" t="s">
        <v>62</v>
      </c>
      <c r="D31" s="26" t="s">
        <v>137</v>
      </c>
      <c r="E31" s="25" t="s">
        <v>63</v>
      </c>
      <c r="F31" s="26"/>
      <c r="G31" s="25" t="s">
        <v>64</v>
      </c>
      <c r="H31" s="25" t="s">
        <v>65</v>
      </c>
      <c r="I31" s="25" t="s">
        <v>65</v>
      </c>
      <c r="J31" s="25" t="s">
        <v>65</v>
      </c>
      <c r="K31" s="25" t="s">
        <v>65</v>
      </c>
      <c r="L31" s="25" t="s">
        <v>65</v>
      </c>
      <c r="M31" s="25" t="s">
        <v>65</v>
      </c>
      <c r="N31" s="26"/>
      <c r="O31" s="25" t="s">
        <v>66</v>
      </c>
      <c r="P31" s="25" t="s">
        <v>64</v>
      </c>
      <c r="Q31" s="25" t="s">
        <v>67</v>
      </c>
      <c r="R31" s="25" t="s">
        <v>64</v>
      </c>
      <c r="S31" s="25" t="s">
        <v>65</v>
      </c>
      <c r="T31" s="25" t="s">
        <v>65</v>
      </c>
      <c r="U31" s="25" t="s">
        <v>65</v>
      </c>
      <c r="V31" s="25" t="s">
        <v>65</v>
      </c>
      <c r="W31" s="25" t="s">
        <v>64</v>
      </c>
      <c r="X31" s="25" t="s">
        <v>65</v>
      </c>
      <c r="Y31" s="25" t="s">
        <v>65</v>
      </c>
      <c r="Z31" s="25" t="s">
        <v>65</v>
      </c>
      <c r="AA31" s="25" t="s">
        <v>65</v>
      </c>
      <c r="AB31" s="25" t="s">
        <v>65</v>
      </c>
      <c r="AC31" s="25" t="s">
        <v>65</v>
      </c>
      <c r="AD31" s="25" t="s">
        <v>65</v>
      </c>
      <c r="AE31" s="25" t="s">
        <v>65</v>
      </c>
      <c r="AF31" s="25" t="s">
        <v>65</v>
      </c>
      <c r="AG31" s="25" t="s">
        <v>65</v>
      </c>
      <c r="AH31" s="25" t="s">
        <v>65</v>
      </c>
      <c r="AI31" s="25" t="s">
        <v>65</v>
      </c>
      <c r="AJ31" s="26"/>
      <c r="AK31" s="25" t="s">
        <v>64</v>
      </c>
      <c r="AL31" s="26">
        <v>300</v>
      </c>
      <c r="AM31" s="25" t="s">
        <v>70</v>
      </c>
      <c r="AN31" s="26"/>
      <c r="AO31" s="26" t="s">
        <v>138</v>
      </c>
      <c r="AP31" s="27">
        <f>IF($AM31="mg/kg-bw/day",IF($E31="Rat",[3]DAF!$D$4,IF($E31="Mouse",[3]DAF!$D$5,IF($E31="Dog",[3]DAF!$D$6,IF($E31="Guinea Pig",[3]DAF!$D$7,IF($E31="Rabbit",[3]DAF!$D$8,IF($E31="Primate",[3]DAF!$D$9,IF($E31="Cat",[3]DAF!$D$10))))))))</f>
        <v>0.23643540225079396</v>
      </c>
      <c r="AQ31" s="27">
        <f>IF(AP31,$AL31*$AP31)</f>
        <v>70.930620675238188</v>
      </c>
      <c r="AR31" s="25" t="s">
        <v>65</v>
      </c>
      <c r="AS31" s="25" t="s">
        <v>65</v>
      </c>
      <c r="AT31" s="25" t="s">
        <v>64</v>
      </c>
      <c r="AU31" s="26"/>
    </row>
    <row r="32" spans="1:48" s="25" customFormat="1" ht="15.6" customHeight="1" x14ac:dyDescent="0.3">
      <c r="A32" s="24">
        <v>3230342</v>
      </c>
      <c r="B32" s="24" t="s">
        <v>139</v>
      </c>
      <c r="C32" s="25" t="s">
        <v>62</v>
      </c>
      <c r="D32" s="26"/>
      <c r="E32" s="25" t="s">
        <v>83</v>
      </c>
      <c r="F32" s="26"/>
      <c r="G32" s="25" t="s">
        <v>64</v>
      </c>
      <c r="H32" s="25" t="s">
        <v>65</v>
      </c>
      <c r="I32" s="25" t="s">
        <v>65</v>
      </c>
      <c r="J32" s="25" t="s">
        <v>65</v>
      </c>
      <c r="K32" s="25" t="s">
        <v>65</v>
      </c>
      <c r="L32" s="25" t="s">
        <v>65</v>
      </c>
      <c r="M32" s="25" t="s">
        <v>65</v>
      </c>
      <c r="N32" s="26"/>
      <c r="P32" s="25" t="s">
        <v>65</v>
      </c>
      <c r="Q32" s="25" t="s">
        <v>67</v>
      </c>
      <c r="R32" s="25" t="s">
        <v>64</v>
      </c>
      <c r="S32" s="25" t="s">
        <v>64</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6"/>
      <c r="AK32" s="25" t="s">
        <v>64</v>
      </c>
      <c r="AL32" s="26">
        <v>12.5</v>
      </c>
      <c r="AM32" s="25" t="s">
        <v>70</v>
      </c>
      <c r="AN32" s="26"/>
      <c r="AO32" s="26" t="s">
        <v>140</v>
      </c>
      <c r="AP32" s="27">
        <v>0.13295739742362475</v>
      </c>
      <c r="AQ32" s="27">
        <v>1.6619674677953094</v>
      </c>
      <c r="AR32" s="25" t="s">
        <v>65</v>
      </c>
      <c r="AS32" s="25" t="s">
        <v>65</v>
      </c>
      <c r="AT32" s="25" t="s">
        <v>65</v>
      </c>
      <c r="AU32" s="26"/>
    </row>
    <row r="33" spans="1:48" s="25" customFormat="1" ht="15.6" customHeight="1" x14ac:dyDescent="0.3">
      <c r="A33" s="24">
        <v>3230410</v>
      </c>
      <c r="B33" s="24" t="s">
        <v>141</v>
      </c>
      <c r="C33" s="25" t="s">
        <v>62</v>
      </c>
      <c r="D33" s="26"/>
      <c r="E33" s="25" t="s">
        <v>63</v>
      </c>
      <c r="F33" s="26"/>
      <c r="G33" s="25" t="s">
        <v>64</v>
      </c>
      <c r="H33" s="25" t="s">
        <v>65</v>
      </c>
      <c r="I33" s="25" t="s">
        <v>65</v>
      </c>
      <c r="J33" s="25" t="s">
        <v>65</v>
      </c>
      <c r="K33" s="25" t="s">
        <v>65</v>
      </c>
      <c r="L33" s="25" t="s">
        <v>65</v>
      </c>
      <c r="M33" s="25" t="s">
        <v>65</v>
      </c>
      <c r="N33" s="26"/>
      <c r="O33" s="25" t="s">
        <v>66</v>
      </c>
      <c r="P33" s="25" t="s">
        <v>64</v>
      </c>
      <c r="Q33" s="25" t="s">
        <v>85</v>
      </c>
      <c r="R33" s="25" t="s">
        <v>64</v>
      </c>
      <c r="S33" s="25" t="s">
        <v>65</v>
      </c>
      <c r="T33" s="25" t="s">
        <v>65</v>
      </c>
      <c r="U33" s="25" t="s">
        <v>65</v>
      </c>
      <c r="V33" s="25" t="s">
        <v>65</v>
      </c>
      <c r="W33" s="25" t="s">
        <v>64</v>
      </c>
      <c r="X33" s="25" t="s">
        <v>65</v>
      </c>
      <c r="Y33" s="25" t="s">
        <v>65</v>
      </c>
      <c r="Z33" s="25" t="s">
        <v>65</v>
      </c>
      <c r="AA33" s="25" t="s">
        <v>65</v>
      </c>
      <c r="AB33" s="25" t="s">
        <v>65</v>
      </c>
      <c r="AC33" s="25" t="s">
        <v>65</v>
      </c>
      <c r="AD33" s="25" t="s">
        <v>65</v>
      </c>
      <c r="AE33" s="25" t="s">
        <v>65</v>
      </c>
      <c r="AF33" s="25" t="s">
        <v>65</v>
      </c>
      <c r="AG33" s="25" t="s">
        <v>65</v>
      </c>
      <c r="AH33" s="25" t="s">
        <v>65</v>
      </c>
      <c r="AI33" s="25" t="s">
        <v>65</v>
      </c>
      <c r="AJ33" s="26"/>
      <c r="AK33" s="25" t="s">
        <v>64</v>
      </c>
      <c r="AL33" s="26">
        <v>10</v>
      </c>
      <c r="AM33" s="25" t="s">
        <v>70</v>
      </c>
      <c r="AN33" s="26"/>
      <c r="AO33" s="26" t="s">
        <v>142</v>
      </c>
      <c r="AP33" s="27">
        <v>0.23643540225079396</v>
      </c>
      <c r="AQ33" s="27">
        <v>2.3643540225079396</v>
      </c>
      <c r="AR33" s="25" t="s">
        <v>65</v>
      </c>
      <c r="AS33" s="25" t="s">
        <v>65</v>
      </c>
      <c r="AT33" s="25" t="s">
        <v>64</v>
      </c>
      <c r="AU33" s="26"/>
    </row>
    <row r="34" spans="1:48" ht="15.6" customHeight="1" x14ac:dyDescent="0.3">
      <c r="A34" s="24">
        <v>3324167</v>
      </c>
      <c r="B34" s="24" t="s">
        <v>143</v>
      </c>
      <c r="C34" s="25" t="s">
        <v>62</v>
      </c>
      <c r="D34" s="26"/>
      <c r="E34" s="25" t="s">
        <v>63</v>
      </c>
      <c r="F34" s="26"/>
      <c r="G34" s="25" t="s">
        <v>64</v>
      </c>
      <c r="H34" s="25" t="s">
        <v>65</v>
      </c>
      <c r="I34" s="25" t="s">
        <v>65</v>
      </c>
      <c r="J34" s="25" t="s">
        <v>65</v>
      </c>
      <c r="K34" s="25" t="s">
        <v>65</v>
      </c>
      <c r="L34" s="25" t="s">
        <v>65</v>
      </c>
      <c r="M34" s="25" t="s">
        <v>65</v>
      </c>
      <c r="N34" s="26"/>
      <c r="O34" s="25" t="s">
        <v>66</v>
      </c>
      <c r="P34" s="25" t="s">
        <v>64</v>
      </c>
      <c r="Q34" s="25" t="s">
        <v>67</v>
      </c>
      <c r="R34" s="25" t="s">
        <v>64</v>
      </c>
      <c r="S34" s="25" t="s">
        <v>65</v>
      </c>
      <c r="T34" s="25" t="s">
        <v>65</v>
      </c>
      <c r="U34" s="25" t="s">
        <v>65</v>
      </c>
      <c r="V34" s="25" t="s">
        <v>65</v>
      </c>
      <c r="W34" s="25" t="s">
        <v>64</v>
      </c>
      <c r="X34" s="25" t="s">
        <v>65</v>
      </c>
      <c r="Y34" s="25" t="s">
        <v>65</v>
      </c>
      <c r="Z34" s="25" t="s">
        <v>65</v>
      </c>
      <c r="AA34" s="25" t="s">
        <v>65</v>
      </c>
      <c r="AB34" s="25" t="s">
        <v>65</v>
      </c>
      <c r="AC34" s="25" t="s">
        <v>64</v>
      </c>
      <c r="AD34" s="25" t="s">
        <v>65</v>
      </c>
      <c r="AE34" s="25" t="s">
        <v>65</v>
      </c>
      <c r="AF34" s="25" t="s">
        <v>65</v>
      </c>
      <c r="AG34" s="25" t="s">
        <v>65</v>
      </c>
      <c r="AH34" s="25" t="s">
        <v>65</v>
      </c>
      <c r="AI34" s="25" t="s">
        <v>65</v>
      </c>
      <c r="AJ34" s="26"/>
      <c r="AK34" s="25" t="s">
        <v>64</v>
      </c>
      <c r="AL34" s="26">
        <v>100</v>
      </c>
      <c r="AM34" s="25" t="s">
        <v>70</v>
      </c>
      <c r="AN34" s="26"/>
      <c r="AO34" s="26" t="s">
        <v>144</v>
      </c>
      <c r="AP34" s="27">
        <v>0.23643540225079396</v>
      </c>
      <c r="AQ34" s="27">
        <v>23.643540225079395</v>
      </c>
      <c r="AR34" s="25" t="s">
        <v>65</v>
      </c>
      <c r="AS34" s="25" t="s">
        <v>65</v>
      </c>
      <c r="AT34" s="25" t="s">
        <v>64</v>
      </c>
      <c r="AU34" s="26"/>
      <c r="AV34" s="25"/>
    </row>
    <row r="35" spans="1:48" ht="15.6" customHeight="1" x14ac:dyDescent="0.3">
      <c r="A35" s="24">
        <v>3350228</v>
      </c>
      <c r="B35" s="24" t="s">
        <v>145</v>
      </c>
      <c r="C35" s="25" t="s">
        <v>62</v>
      </c>
      <c r="D35" s="26" t="s">
        <v>146</v>
      </c>
      <c r="E35" s="25" t="s">
        <v>83</v>
      </c>
      <c r="F35" s="26"/>
      <c r="G35" s="25" t="s">
        <v>64</v>
      </c>
      <c r="H35" s="25" t="s">
        <v>65</v>
      </c>
      <c r="I35" s="25" t="s">
        <v>65</v>
      </c>
      <c r="J35" s="25" t="s">
        <v>65</v>
      </c>
      <c r="K35" s="25" t="s">
        <v>65</v>
      </c>
      <c r="L35" s="25" t="s">
        <v>65</v>
      </c>
      <c r="M35" s="25" t="s">
        <v>65</v>
      </c>
      <c r="N35" s="26"/>
      <c r="O35" s="25" t="s">
        <v>66</v>
      </c>
      <c r="P35" s="25" t="s">
        <v>65</v>
      </c>
      <c r="Q35" s="25" t="s">
        <v>67</v>
      </c>
      <c r="R35" s="25" t="s">
        <v>64</v>
      </c>
      <c r="S35" s="25" t="s">
        <v>64</v>
      </c>
      <c r="T35" s="25" t="s">
        <v>65</v>
      </c>
      <c r="U35" s="25" t="s">
        <v>65</v>
      </c>
      <c r="V35" s="25" t="s">
        <v>65</v>
      </c>
      <c r="W35" s="25" t="s">
        <v>65</v>
      </c>
      <c r="X35" s="25" t="s">
        <v>65</v>
      </c>
      <c r="Y35" s="25" t="s">
        <v>65</v>
      </c>
      <c r="Z35" s="25" t="s">
        <v>65</v>
      </c>
      <c r="AA35" s="25" t="s">
        <v>65</v>
      </c>
      <c r="AB35" s="25" t="s">
        <v>65</v>
      </c>
      <c r="AC35" s="25" t="s">
        <v>65</v>
      </c>
      <c r="AD35" s="25" t="s">
        <v>65</v>
      </c>
      <c r="AE35" s="25" t="s">
        <v>65</v>
      </c>
      <c r="AF35" s="25" t="s">
        <v>65</v>
      </c>
      <c r="AG35" s="25" t="s">
        <v>65</v>
      </c>
      <c r="AH35" s="25" t="s">
        <v>65</v>
      </c>
      <c r="AI35" s="25" t="s">
        <v>65</v>
      </c>
      <c r="AJ35" s="26"/>
      <c r="AK35" s="25" t="s">
        <v>64</v>
      </c>
      <c r="AL35" s="26">
        <v>5</v>
      </c>
      <c r="AM35" s="25" t="s">
        <v>70</v>
      </c>
      <c r="AN35" s="26"/>
      <c r="AO35" s="26" t="s">
        <v>147</v>
      </c>
      <c r="AP35" s="27">
        <f>IF($AM35="mg/kg-bw/day",IF($E35="Rat",DAF!$D$4,IF($E35="Mouse",DAF!$D$5, IF($E35="Dog",DAF!$D$6, IF($E35="Guinea Pig",DAF!$D$7, IF($E35="Rabbit",DAF!$D$8, IF($E35="Primate",DAF!$D$9, IF($E35="Cat",DAF!$D$10))))))))</f>
        <v>0.13295739742362475</v>
      </c>
      <c r="AQ35" s="27">
        <f>IF(AP35,$AL35*$AP35)</f>
        <v>0.66478698711812378</v>
      </c>
      <c r="AR35" s="25" t="s">
        <v>65</v>
      </c>
      <c r="AS35" s="25" t="s">
        <v>65</v>
      </c>
      <c r="AT35" s="25" t="s">
        <v>65</v>
      </c>
      <c r="AU35" s="26"/>
      <c r="AV35" s="25"/>
    </row>
    <row r="36" spans="1:48" ht="15.6" customHeight="1" x14ac:dyDescent="0.3">
      <c r="A36" s="24">
        <v>3350228</v>
      </c>
      <c r="B36" s="24" t="s">
        <v>145</v>
      </c>
      <c r="C36" s="25" t="s">
        <v>62</v>
      </c>
      <c r="D36" s="26" t="s">
        <v>148</v>
      </c>
      <c r="E36" s="25" t="s">
        <v>83</v>
      </c>
      <c r="F36" s="26"/>
      <c r="G36" s="25" t="s">
        <v>64</v>
      </c>
      <c r="H36" s="25" t="s">
        <v>65</v>
      </c>
      <c r="I36" s="25" t="s">
        <v>65</v>
      </c>
      <c r="J36" s="25" t="s">
        <v>65</v>
      </c>
      <c r="K36" s="25" t="s">
        <v>65</v>
      </c>
      <c r="L36" s="25" t="s">
        <v>65</v>
      </c>
      <c r="M36" s="25" t="s">
        <v>65</v>
      </c>
      <c r="N36" s="26"/>
      <c r="O36" s="25" t="s">
        <v>66</v>
      </c>
      <c r="P36" s="25" t="s">
        <v>65</v>
      </c>
      <c r="Q36" s="25" t="s">
        <v>67</v>
      </c>
      <c r="R36" s="25" t="s">
        <v>65</v>
      </c>
      <c r="S36" s="25" t="s">
        <v>64</v>
      </c>
      <c r="T36" s="25" t="s">
        <v>65</v>
      </c>
      <c r="U36" s="25" t="s">
        <v>65</v>
      </c>
      <c r="V36" s="25" t="s">
        <v>65</v>
      </c>
      <c r="W36" s="25" t="s">
        <v>65</v>
      </c>
      <c r="X36" s="25" t="s">
        <v>65</v>
      </c>
      <c r="Y36" s="25" t="s">
        <v>65</v>
      </c>
      <c r="Z36" s="25" t="s">
        <v>65</v>
      </c>
      <c r="AA36" s="25" t="s">
        <v>65</v>
      </c>
      <c r="AB36" s="25" t="s">
        <v>65</v>
      </c>
      <c r="AC36" s="25" t="s">
        <v>65</v>
      </c>
      <c r="AD36" s="25" t="s">
        <v>65</v>
      </c>
      <c r="AE36" s="25" t="s">
        <v>65</v>
      </c>
      <c r="AF36" s="25" t="s">
        <v>65</v>
      </c>
      <c r="AG36" s="25" t="s">
        <v>65</v>
      </c>
      <c r="AH36" s="25" t="s">
        <v>65</v>
      </c>
      <c r="AI36" s="25" t="s">
        <v>65</v>
      </c>
      <c r="AJ36" s="26"/>
      <c r="AK36" s="25" t="s">
        <v>64</v>
      </c>
      <c r="AL36" s="26">
        <v>125</v>
      </c>
      <c r="AM36" s="25" t="s">
        <v>70</v>
      </c>
      <c r="AN36" s="26"/>
      <c r="AO36" s="26" t="s">
        <v>149</v>
      </c>
      <c r="AP36" s="27">
        <f>IF($AM36="mg/kg-bw/day",IF($E36="Rat",DAF!$D$4,IF($E36="Mouse",DAF!$D$5, IF($E36="Dog",DAF!$D$6, IF($E36="Guinea Pig",DAF!$D$7, IF($E36="Rabbit",DAF!$D$8, IF($E36="Primate",DAF!$D$9, IF($E36="Cat",DAF!$D$10))))))))</f>
        <v>0.13295739742362475</v>
      </c>
      <c r="AQ36" s="27">
        <f>IF(AP36,$AL36*$AP36)</f>
        <v>16.619674677953093</v>
      </c>
      <c r="AR36" s="25" t="s">
        <v>65</v>
      </c>
      <c r="AS36" s="25" t="s">
        <v>65</v>
      </c>
      <c r="AT36" s="25" t="s">
        <v>65</v>
      </c>
      <c r="AU36" s="26"/>
      <c r="AV36" s="25"/>
    </row>
    <row r="37" spans="1:48" s="25" customFormat="1" ht="15.6" customHeight="1" x14ac:dyDescent="0.3">
      <c r="A37" s="24">
        <v>3350293</v>
      </c>
      <c r="B37" s="24" t="s">
        <v>150</v>
      </c>
      <c r="C37" s="25" t="s">
        <v>62</v>
      </c>
      <c r="D37" s="26"/>
      <c r="E37" s="25" t="s">
        <v>63</v>
      </c>
      <c r="F37" s="26"/>
      <c r="G37" s="25" t="s">
        <v>64</v>
      </c>
      <c r="H37" s="25" t="s">
        <v>65</v>
      </c>
      <c r="I37" s="25" t="s">
        <v>65</v>
      </c>
      <c r="J37" s="25" t="s">
        <v>65</v>
      </c>
      <c r="K37" s="25" t="s">
        <v>65</v>
      </c>
      <c r="L37" s="25" t="s">
        <v>65</v>
      </c>
      <c r="M37" s="25" t="s">
        <v>65</v>
      </c>
      <c r="N37" s="26"/>
      <c r="O37" s="25" t="s">
        <v>66</v>
      </c>
      <c r="P37" s="25" t="s">
        <v>64</v>
      </c>
      <c r="Q37" s="25" t="s">
        <v>67</v>
      </c>
      <c r="R37" s="25" t="s">
        <v>65</v>
      </c>
      <c r="S37" s="25" t="s">
        <v>65</v>
      </c>
      <c r="T37" s="25" t="s">
        <v>65</v>
      </c>
      <c r="U37" s="25" t="s">
        <v>65</v>
      </c>
      <c r="V37" s="25" t="s">
        <v>65</v>
      </c>
      <c r="W37" s="25" t="s">
        <v>64</v>
      </c>
      <c r="X37" s="25" t="s">
        <v>65</v>
      </c>
      <c r="Y37" s="25" t="s">
        <v>65</v>
      </c>
      <c r="Z37" s="25" t="s">
        <v>65</v>
      </c>
      <c r="AA37" s="25" t="s">
        <v>65</v>
      </c>
      <c r="AB37" s="25" t="s">
        <v>65</v>
      </c>
      <c r="AC37" s="25" t="s">
        <v>65</v>
      </c>
      <c r="AD37" s="25" t="s">
        <v>65</v>
      </c>
      <c r="AE37" s="25" t="s">
        <v>65</v>
      </c>
      <c r="AF37" s="25" t="s">
        <v>65</v>
      </c>
      <c r="AG37" s="25" t="s">
        <v>65</v>
      </c>
      <c r="AH37" s="25" t="s">
        <v>65</v>
      </c>
      <c r="AI37" s="25" t="s">
        <v>65</v>
      </c>
      <c r="AJ37" s="26"/>
      <c r="AK37" s="25" t="s">
        <v>64</v>
      </c>
      <c r="AL37" s="26">
        <v>850</v>
      </c>
      <c r="AM37" s="25" t="s">
        <v>70</v>
      </c>
      <c r="AN37" s="26"/>
      <c r="AO37" s="26" t="s">
        <v>151</v>
      </c>
      <c r="AP37" s="27">
        <v>0.23643540225079396</v>
      </c>
      <c r="AQ37" s="27">
        <v>200.97009191317485</v>
      </c>
      <c r="AR37" s="25" t="s">
        <v>65</v>
      </c>
      <c r="AS37" s="25" t="s">
        <v>65</v>
      </c>
      <c r="AT37" s="25" t="s">
        <v>64</v>
      </c>
      <c r="AU37" s="26"/>
    </row>
    <row r="38" spans="1:48" s="25" customFormat="1" ht="15.6" customHeight="1" x14ac:dyDescent="0.3">
      <c r="A38" s="24">
        <v>3350297</v>
      </c>
      <c r="B38" s="24" t="s">
        <v>152</v>
      </c>
      <c r="C38" s="25" t="s">
        <v>62</v>
      </c>
      <c r="D38" s="26" t="s">
        <v>153</v>
      </c>
      <c r="E38" s="25" t="s">
        <v>83</v>
      </c>
      <c r="F38" s="26"/>
      <c r="G38" s="25" t="s">
        <v>64</v>
      </c>
      <c r="H38" s="25" t="s">
        <v>65</v>
      </c>
      <c r="I38" s="25" t="s">
        <v>65</v>
      </c>
      <c r="J38" s="25" t="s">
        <v>65</v>
      </c>
      <c r="K38" s="25" t="s">
        <v>65</v>
      </c>
      <c r="L38" s="25" t="s">
        <v>65</v>
      </c>
      <c r="M38" s="25" t="s">
        <v>65</v>
      </c>
      <c r="N38" s="26" t="s">
        <v>154</v>
      </c>
      <c r="P38" s="25" t="s">
        <v>64</v>
      </c>
      <c r="Q38" s="25" t="s">
        <v>67</v>
      </c>
      <c r="R38" s="25" t="s">
        <v>64</v>
      </c>
      <c r="S38" s="25" t="s">
        <v>65</v>
      </c>
      <c r="T38" s="25" t="s">
        <v>65</v>
      </c>
      <c r="U38" s="25" t="s">
        <v>65</v>
      </c>
      <c r="V38" s="25" t="s">
        <v>65</v>
      </c>
      <c r="W38" s="25" t="s">
        <v>64</v>
      </c>
      <c r="X38" s="25" t="s">
        <v>65</v>
      </c>
      <c r="Y38" s="25" t="s">
        <v>65</v>
      </c>
      <c r="Z38" s="25" t="s">
        <v>65</v>
      </c>
      <c r="AA38" s="25" t="s">
        <v>65</v>
      </c>
      <c r="AB38" s="25" t="s">
        <v>65</v>
      </c>
      <c r="AC38" s="25" t="s">
        <v>65</v>
      </c>
      <c r="AD38" s="25" t="s">
        <v>65</v>
      </c>
      <c r="AE38" s="25" t="s">
        <v>65</v>
      </c>
      <c r="AF38" s="25" t="s">
        <v>65</v>
      </c>
      <c r="AG38" s="25" t="s">
        <v>65</v>
      </c>
      <c r="AH38" s="25" t="s">
        <v>65</v>
      </c>
      <c r="AI38" s="25" t="s">
        <v>65</v>
      </c>
      <c r="AJ38" s="26"/>
      <c r="AK38" s="25" t="s">
        <v>64</v>
      </c>
      <c r="AL38" s="26">
        <v>500</v>
      </c>
      <c r="AM38" s="25" t="s">
        <v>70</v>
      </c>
      <c r="AN38" s="26"/>
      <c r="AO38" s="26" t="s">
        <v>155</v>
      </c>
      <c r="AP38" s="27">
        <v>0.13295739742362475</v>
      </c>
      <c r="AQ38" s="27">
        <v>66.47869871181237</v>
      </c>
      <c r="AR38" s="25" t="s">
        <v>65</v>
      </c>
      <c r="AS38" s="25" t="s">
        <v>65</v>
      </c>
      <c r="AT38" s="25" t="s">
        <v>64</v>
      </c>
      <c r="AU38" s="26"/>
    </row>
    <row r="39" spans="1:48" s="25" customFormat="1" ht="15.6" customHeight="1" x14ac:dyDescent="0.3">
      <c r="A39" s="24">
        <v>3350297</v>
      </c>
      <c r="B39" s="24" t="s">
        <v>152</v>
      </c>
      <c r="C39" s="25" t="s">
        <v>62</v>
      </c>
      <c r="D39" s="26" t="s">
        <v>156</v>
      </c>
      <c r="E39" s="25" t="s">
        <v>83</v>
      </c>
      <c r="F39" s="26"/>
      <c r="G39" s="25" t="s">
        <v>64</v>
      </c>
      <c r="H39" s="25" t="s">
        <v>65</v>
      </c>
      <c r="I39" s="25" t="s">
        <v>65</v>
      </c>
      <c r="J39" s="25" t="s">
        <v>65</v>
      </c>
      <c r="K39" s="25" t="s">
        <v>65</v>
      </c>
      <c r="L39" s="25" t="s">
        <v>65</v>
      </c>
      <c r="M39" s="25" t="s">
        <v>65</v>
      </c>
      <c r="N39" s="26" t="s">
        <v>154</v>
      </c>
      <c r="P39" s="25" t="s">
        <v>64</v>
      </c>
      <c r="Q39" s="25" t="s">
        <v>67</v>
      </c>
      <c r="R39" s="25" t="s">
        <v>64</v>
      </c>
      <c r="S39" s="25" t="s">
        <v>65</v>
      </c>
      <c r="T39" s="25" t="s">
        <v>65</v>
      </c>
      <c r="U39" s="25" t="s">
        <v>65</v>
      </c>
      <c r="V39" s="25" t="s">
        <v>65</v>
      </c>
      <c r="W39" s="25" t="s">
        <v>64</v>
      </c>
      <c r="X39" s="25" t="s">
        <v>65</v>
      </c>
      <c r="Y39" s="25" t="s">
        <v>65</v>
      </c>
      <c r="Z39" s="25" t="s">
        <v>65</v>
      </c>
      <c r="AA39" s="25" t="s">
        <v>65</v>
      </c>
      <c r="AB39" s="25" t="s">
        <v>65</v>
      </c>
      <c r="AC39" s="25" t="s">
        <v>65</v>
      </c>
      <c r="AD39" s="25" t="s">
        <v>65</v>
      </c>
      <c r="AE39" s="25" t="s">
        <v>65</v>
      </c>
      <c r="AF39" s="25" t="s">
        <v>65</v>
      </c>
      <c r="AG39" s="25" t="s">
        <v>65</v>
      </c>
      <c r="AH39" s="25" t="s">
        <v>65</v>
      </c>
      <c r="AI39" s="25" t="s">
        <v>65</v>
      </c>
      <c r="AJ39" s="26"/>
      <c r="AK39" s="25" t="s">
        <v>65</v>
      </c>
      <c r="AL39" s="26"/>
      <c r="AN39" s="26"/>
      <c r="AO39" s="26"/>
      <c r="AP39" s="27" t="b">
        <v>0</v>
      </c>
      <c r="AQ39" s="27" t="b">
        <v>0</v>
      </c>
      <c r="AR39" s="25" t="s">
        <v>64</v>
      </c>
      <c r="AS39" s="25" t="s">
        <v>65</v>
      </c>
      <c r="AT39" s="25" t="s">
        <v>64</v>
      </c>
      <c r="AU39" s="26"/>
    </row>
    <row r="40" spans="1:48" ht="15.6" customHeight="1" x14ac:dyDescent="0.3">
      <c r="A40" s="24">
        <v>3350314</v>
      </c>
      <c r="B40" s="24" t="s">
        <v>157</v>
      </c>
      <c r="C40" s="25" t="s">
        <v>62</v>
      </c>
      <c r="D40" s="26"/>
      <c r="E40" s="25" t="s">
        <v>63</v>
      </c>
      <c r="F40" s="26"/>
      <c r="G40" s="25" t="s">
        <v>64</v>
      </c>
      <c r="H40" s="25" t="s">
        <v>65</v>
      </c>
      <c r="I40" s="25" t="s">
        <v>65</v>
      </c>
      <c r="J40" s="25" t="s">
        <v>65</v>
      </c>
      <c r="K40" s="25" t="s">
        <v>65</v>
      </c>
      <c r="L40" s="25" t="s">
        <v>65</v>
      </c>
      <c r="M40" s="25" t="s">
        <v>65</v>
      </c>
      <c r="N40" s="26"/>
      <c r="O40" s="25" t="s">
        <v>66</v>
      </c>
      <c r="P40" s="25" t="s">
        <v>64</v>
      </c>
      <c r="Q40" s="25" t="s">
        <v>67</v>
      </c>
      <c r="R40" s="25" t="s">
        <v>65</v>
      </c>
      <c r="S40" s="25" t="s">
        <v>65</v>
      </c>
      <c r="T40" s="25" t="s">
        <v>65</v>
      </c>
      <c r="U40" s="25" t="s">
        <v>65</v>
      </c>
      <c r="V40" s="25" t="s">
        <v>65</v>
      </c>
      <c r="W40" s="25" t="s">
        <v>64</v>
      </c>
      <c r="X40" s="25" t="s">
        <v>65</v>
      </c>
      <c r="Y40" s="25" t="s">
        <v>65</v>
      </c>
      <c r="Z40" s="25" t="s">
        <v>65</v>
      </c>
      <c r="AA40" s="25" t="s">
        <v>65</v>
      </c>
      <c r="AB40" s="25" t="s">
        <v>65</v>
      </c>
      <c r="AC40" s="25" t="s">
        <v>65</v>
      </c>
      <c r="AD40" s="25" t="s">
        <v>65</v>
      </c>
      <c r="AE40" s="25" t="s">
        <v>65</v>
      </c>
      <c r="AF40" s="25" t="s">
        <v>65</v>
      </c>
      <c r="AG40" s="25" t="s">
        <v>65</v>
      </c>
      <c r="AH40" s="25" t="s">
        <v>65</v>
      </c>
      <c r="AI40" s="25" t="s">
        <v>65</v>
      </c>
      <c r="AJ40" s="26"/>
      <c r="AK40" s="25" t="s">
        <v>64</v>
      </c>
      <c r="AL40" s="26">
        <v>750</v>
      </c>
      <c r="AM40" s="25" t="s">
        <v>70</v>
      </c>
      <c r="AN40" s="26"/>
      <c r="AO40" s="26" t="s">
        <v>158</v>
      </c>
      <c r="AP40" s="27">
        <v>0.23643540225079396</v>
      </c>
      <c r="AQ40" s="27">
        <v>177.32655168809546</v>
      </c>
      <c r="AR40" s="25" t="s">
        <v>65</v>
      </c>
      <c r="AS40" s="25" t="s">
        <v>65</v>
      </c>
      <c r="AT40" s="25" t="s">
        <v>64</v>
      </c>
      <c r="AU40" s="26"/>
      <c r="AV40" s="25"/>
    </row>
    <row r="41" spans="1:48" s="25" customFormat="1" ht="15.6" customHeight="1" x14ac:dyDescent="0.3">
      <c r="A41" s="24">
        <v>3494550</v>
      </c>
      <c r="B41" s="24" t="s">
        <v>159</v>
      </c>
      <c r="C41" s="25" t="s">
        <v>62</v>
      </c>
      <c r="D41" s="26" t="s">
        <v>160</v>
      </c>
      <c r="E41" s="25" t="s">
        <v>63</v>
      </c>
      <c r="F41" s="26"/>
      <c r="G41" s="25" t="s">
        <v>64</v>
      </c>
      <c r="H41" s="25" t="s">
        <v>65</v>
      </c>
      <c r="I41" s="25" t="s">
        <v>65</v>
      </c>
      <c r="J41" s="25" t="s">
        <v>65</v>
      </c>
      <c r="K41" s="25" t="s">
        <v>65</v>
      </c>
      <c r="L41" s="25" t="s">
        <v>65</v>
      </c>
      <c r="M41" s="25" t="s">
        <v>65</v>
      </c>
      <c r="N41" s="26"/>
      <c r="O41" s="25" t="s">
        <v>66</v>
      </c>
      <c r="P41" s="25" t="s">
        <v>64</v>
      </c>
      <c r="Q41" s="25" t="s">
        <v>67</v>
      </c>
      <c r="R41" s="25" t="s">
        <v>65</v>
      </c>
      <c r="S41" s="25" t="s">
        <v>65</v>
      </c>
      <c r="T41" s="25" t="s">
        <v>65</v>
      </c>
      <c r="U41" s="25" t="s">
        <v>65</v>
      </c>
      <c r="V41" s="25" t="s">
        <v>65</v>
      </c>
      <c r="W41" s="25" t="s">
        <v>64</v>
      </c>
      <c r="X41" s="25" t="s">
        <v>65</v>
      </c>
      <c r="Y41" s="25" t="s">
        <v>65</v>
      </c>
      <c r="Z41" s="25" t="s">
        <v>65</v>
      </c>
      <c r="AA41" s="25" t="s">
        <v>65</v>
      </c>
      <c r="AB41" s="25" t="s">
        <v>65</v>
      </c>
      <c r="AC41" s="25" t="s">
        <v>65</v>
      </c>
      <c r="AD41" s="25" t="s">
        <v>65</v>
      </c>
      <c r="AE41" s="25" t="s">
        <v>65</v>
      </c>
      <c r="AF41" s="25" t="s">
        <v>65</v>
      </c>
      <c r="AG41" s="25" t="s">
        <v>65</v>
      </c>
      <c r="AH41" s="25" t="s">
        <v>65</v>
      </c>
      <c r="AI41" s="25" t="s">
        <v>65</v>
      </c>
      <c r="AJ41" s="26"/>
      <c r="AK41" s="25" t="s">
        <v>64</v>
      </c>
      <c r="AL41" s="26">
        <v>500</v>
      </c>
      <c r="AM41" s="25" t="s">
        <v>70</v>
      </c>
      <c r="AN41" s="26"/>
      <c r="AO41" s="26" t="s">
        <v>161</v>
      </c>
      <c r="AP41" s="27">
        <v>0.23643540225079396</v>
      </c>
      <c r="AQ41" s="27">
        <v>118.21770112539699</v>
      </c>
      <c r="AR41" s="25" t="s">
        <v>65</v>
      </c>
      <c r="AS41" s="25" t="s">
        <v>65</v>
      </c>
      <c r="AT41" s="25" t="s">
        <v>64</v>
      </c>
      <c r="AU41" s="26"/>
    </row>
    <row r="42" spans="1:48" ht="15.6" customHeight="1" x14ac:dyDescent="0.3">
      <c r="A42" s="24">
        <v>3494550</v>
      </c>
      <c r="B42" s="24" t="s">
        <v>159</v>
      </c>
      <c r="C42" s="25" t="s">
        <v>62</v>
      </c>
      <c r="D42" s="26" t="s">
        <v>162</v>
      </c>
      <c r="E42" s="25" t="s">
        <v>63</v>
      </c>
      <c r="F42" s="26"/>
      <c r="G42" s="25" t="s">
        <v>64</v>
      </c>
      <c r="H42" s="25" t="s">
        <v>65</v>
      </c>
      <c r="I42" s="25" t="s">
        <v>65</v>
      </c>
      <c r="J42" s="25" t="s">
        <v>65</v>
      </c>
      <c r="K42" s="25" t="s">
        <v>65</v>
      </c>
      <c r="L42" s="25" t="s">
        <v>65</v>
      </c>
      <c r="M42" s="25" t="s">
        <v>65</v>
      </c>
      <c r="N42" s="26"/>
      <c r="O42" s="25" t="s">
        <v>66</v>
      </c>
      <c r="P42" s="25" t="s">
        <v>64</v>
      </c>
      <c r="Q42" s="25" t="s">
        <v>85</v>
      </c>
      <c r="R42" s="25" t="s">
        <v>65</v>
      </c>
      <c r="S42" s="25" t="s">
        <v>65</v>
      </c>
      <c r="T42" s="25" t="s">
        <v>65</v>
      </c>
      <c r="U42" s="25" t="s">
        <v>65</v>
      </c>
      <c r="V42" s="25" t="s">
        <v>65</v>
      </c>
      <c r="W42" s="25" t="s">
        <v>64</v>
      </c>
      <c r="X42" s="25" t="s">
        <v>65</v>
      </c>
      <c r="Y42" s="25" t="s">
        <v>65</v>
      </c>
      <c r="Z42" s="25" t="s">
        <v>65</v>
      </c>
      <c r="AA42" s="25" t="s">
        <v>64</v>
      </c>
      <c r="AB42" s="25" t="s">
        <v>65</v>
      </c>
      <c r="AC42" s="25" t="s">
        <v>64</v>
      </c>
      <c r="AD42" s="25" t="s">
        <v>65</v>
      </c>
      <c r="AE42" s="25" t="s">
        <v>65</v>
      </c>
      <c r="AF42" s="25" t="s">
        <v>65</v>
      </c>
      <c r="AG42" s="25" t="s">
        <v>65</v>
      </c>
      <c r="AH42" s="25" t="s">
        <v>65</v>
      </c>
      <c r="AI42" s="25" t="s">
        <v>65</v>
      </c>
      <c r="AJ42" s="26" t="s">
        <v>163</v>
      </c>
      <c r="AK42" s="25" t="s">
        <v>64</v>
      </c>
      <c r="AL42" s="26">
        <v>500</v>
      </c>
      <c r="AM42" s="25" t="s">
        <v>70</v>
      </c>
      <c r="AN42" s="26"/>
      <c r="AO42" s="26" t="s">
        <v>164</v>
      </c>
      <c r="AP42" s="27">
        <v>0.23643540225079396</v>
      </c>
      <c r="AQ42" s="27">
        <v>118.21770112539699</v>
      </c>
      <c r="AR42" s="25" t="s">
        <v>65</v>
      </c>
      <c r="AS42" s="25" t="s">
        <v>65</v>
      </c>
      <c r="AT42" s="25" t="s">
        <v>64</v>
      </c>
      <c r="AU42" s="26"/>
      <c r="AV42" s="25"/>
    </row>
    <row r="43" spans="1:48" ht="15.6" customHeight="1" x14ac:dyDescent="0.3">
      <c r="A43" s="24">
        <v>3515124</v>
      </c>
      <c r="B43" s="24" t="s">
        <v>165</v>
      </c>
      <c r="C43" s="25" t="s">
        <v>62</v>
      </c>
      <c r="D43" s="26"/>
      <c r="E43" s="25" t="s">
        <v>63</v>
      </c>
      <c r="F43" s="26"/>
      <c r="G43" s="25" t="s">
        <v>65</v>
      </c>
      <c r="H43" s="25" t="s">
        <v>65</v>
      </c>
      <c r="I43" s="25" t="s">
        <v>65</v>
      </c>
      <c r="J43" s="25" t="s">
        <v>64</v>
      </c>
      <c r="K43" s="25" t="s">
        <v>65</v>
      </c>
      <c r="L43" s="25" t="s">
        <v>65</v>
      </c>
      <c r="M43" s="25" t="s">
        <v>65</v>
      </c>
      <c r="N43" s="26"/>
      <c r="O43" s="25"/>
      <c r="P43" s="25" t="s">
        <v>64</v>
      </c>
      <c r="Q43" s="25" t="s">
        <v>67</v>
      </c>
      <c r="R43" s="25" t="s">
        <v>64</v>
      </c>
      <c r="S43" s="25" t="s">
        <v>65</v>
      </c>
      <c r="T43" s="25" t="s">
        <v>65</v>
      </c>
      <c r="U43" s="25" t="s">
        <v>65</v>
      </c>
      <c r="V43" s="25" t="s">
        <v>65</v>
      </c>
      <c r="W43" s="25" t="s">
        <v>64</v>
      </c>
      <c r="X43" s="25" t="s">
        <v>65</v>
      </c>
      <c r="Y43" s="25" t="s">
        <v>65</v>
      </c>
      <c r="Z43" s="25" t="s">
        <v>65</v>
      </c>
      <c r="AA43" s="25" t="s">
        <v>64</v>
      </c>
      <c r="AB43" s="25" t="s">
        <v>65</v>
      </c>
      <c r="AC43" s="25" t="s">
        <v>65</v>
      </c>
      <c r="AD43" s="25" t="s">
        <v>65</v>
      </c>
      <c r="AE43" s="25" t="s">
        <v>65</v>
      </c>
      <c r="AF43" s="25" t="s">
        <v>65</v>
      </c>
      <c r="AG43" s="25" t="s">
        <v>65</v>
      </c>
      <c r="AH43" s="25" t="s">
        <v>65</v>
      </c>
      <c r="AI43" s="25" t="s">
        <v>65</v>
      </c>
      <c r="AJ43" s="26" t="s">
        <v>163</v>
      </c>
      <c r="AK43" s="25" t="s">
        <v>64</v>
      </c>
      <c r="AL43" s="26">
        <v>100</v>
      </c>
      <c r="AM43" s="25" t="s">
        <v>70</v>
      </c>
      <c r="AN43" s="26"/>
      <c r="AO43" s="26" t="s">
        <v>166</v>
      </c>
      <c r="AP43" s="27">
        <v>0.23643540225079396</v>
      </c>
      <c r="AQ43" s="27">
        <v>23.643540225079395</v>
      </c>
      <c r="AR43" s="25" t="s">
        <v>65</v>
      </c>
      <c r="AS43" s="25" t="s">
        <v>65</v>
      </c>
      <c r="AT43" s="25" t="s">
        <v>64</v>
      </c>
      <c r="AU43" s="26"/>
      <c r="AV43" s="25"/>
    </row>
    <row r="44" spans="1:48" s="25" customFormat="1" ht="15.6" customHeight="1" x14ac:dyDescent="0.3">
      <c r="A44" s="24">
        <v>3515159</v>
      </c>
      <c r="B44" s="24" t="s">
        <v>167</v>
      </c>
      <c r="C44" s="25" t="s">
        <v>62</v>
      </c>
      <c r="D44" s="26"/>
      <c r="E44" s="25" t="s">
        <v>63</v>
      </c>
      <c r="F44" s="26"/>
      <c r="G44" s="25" t="s">
        <v>64</v>
      </c>
      <c r="H44" s="25" t="s">
        <v>65</v>
      </c>
      <c r="I44" s="25" t="s">
        <v>65</v>
      </c>
      <c r="J44" s="25" t="s">
        <v>65</v>
      </c>
      <c r="K44" s="25" t="s">
        <v>65</v>
      </c>
      <c r="L44" s="25" t="s">
        <v>65</v>
      </c>
      <c r="M44" s="25" t="s">
        <v>65</v>
      </c>
      <c r="N44" s="26"/>
      <c r="O44" s="25" t="s">
        <v>66</v>
      </c>
      <c r="P44" s="25" t="s">
        <v>64</v>
      </c>
      <c r="Q44" s="25" t="s">
        <v>67</v>
      </c>
      <c r="R44" s="25" t="s">
        <v>65</v>
      </c>
      <c r="S44" s="25" t="s">
        <v>65</v>
      </c>
      <c r="T44" s="25" t="s">
        <v>65</v>
      </c>
      <c r="U44" s="25" t="s">
        <v>65</v>
      </c>
      <c r="V44" s="25" t="s">
        <v>65</v>
      </c>
      <c r="W44" s="25" t="s">
        <v>64</v>
      </c>
      <c r="X44" s="25" t="s">
        <v>65</v>
      </c>
      <c r="Y44" s="25" t="s">
        <v>65</v>
      </c>
      <c r="Z44" s="25" t="s">
        <v>65</v>
      </c>
      <c r="AA44" s="25" t="s">
        <v>65</v>
      </c>
      <c r="AB44" s="25" t="s">
        <v>65</v>
      </c>
      <c r="AC44" s="25" t="s">
        <v>65</v>
      </c>
      <c r="AD44" s="25" t="s">
        <v>65</v>
      </c>
      <c r="AE44" s="25" t="s">
        <v>65</v>
      </c>
      <c r="AF44" s="25" t="s">
        <v>65</v>
      </c>
      <c r="AG44" s="25" t="s">
        <v>65</v>
      </c>
      <c r="AH44" s="25" t="s">
        <v>65</v>
      </c>
      <c r="AI44" s="25" t="s">
        <v>65</v>
      </c>
      <c r="AJ44" s="26"/>
      <c r="AK44" s="25" t="s">
        <v>64</v>
      </c>
      <c r="AL44" s="26">
        <v>750</v>
      </c>
      <c r="AM44" s="25" t="s">
        <v>70</v>
      </c>
      <c r="AN44" s="26"/>
      <c r="AO44" s="26" t="s">
        <v>168</v>
      </c>
      <c r="AP44" s="27">
        <v>0.23643540225079396</v>
      </c>
      <c r="AQ44" s="27">
        <v>177.32655168809546</v>
      </c>
      <c r="AR44" s="25" t="s">
        <v>65</v>
      </c>
      <c r="AS44" s="25" t="s">
        <v>65</v>
      </c>
      <c r="AT44" s="25" t="s">
        <v>64</v>
      </c>
      <c r="AU44" s="26"/>
    </row>
    <row r="45" spans="1:48" s="25" customFormat="1" ht="15.6" customHeight="1" x14ac:dyDescent="0.3">
      <c r="A45" s="24">
        <v>3859110</v>
      </c>
      <c r="B45" s="24" t="s">
        <v>169</v>
      </c>
      <c r="C45" s="25" t="s">
        <v>62</v>
      </c>
      <c r="D45" s="26" t="s">
        <v>170</v>
      </c>
      <c r="E45" s="25" t="s">
        <v>63</v>
      </c>
      <c r="F45" s="26"/>
      <c r="G45" s="25" t="s">
        <v>64</v>
      </c>
      <c r="H45" s="25" t="s">
        <v>65</v>
      </c>
      <c r="I45" s="25" t="s">
        <v>65</v>
      </c>
      <c r="J45" s="25" t="s">
        <v>65</v>
      </c>
      <c r="K45" s="25" t="s">
        <v>65</v>
      </c>
      <c r="L45" s="25" t="s">
        <v>65</v>
      </c>
      <c r="M45" s="25" t="s">
        <v>65</v>
      </c>
      <c r="N45" s="26" t="s">
        <v>171</v>
      </c>
      <c r="P45" s="25" t="s">
        <v>64</v>
      </c>
      <c r="Q45" s="25" t="s">
        <v>67</v>
      </c>
      <c r="R45" s="25" t="s">
        <v>65</v>
      </c>
      <c r="S45" s="25" t="s">
        <v>65</v>
      </c>
      <c r="T45" s="25" t="s">
        <v>65</v>
      </c>
      <c r="U45" s="25" t="s">
        <v>65</v>
      </c>
      <c r="V45" s="25" t="s">
        <v>65</v>
      </c>
      <c r="W45" s="25" t="s">
        <v>64</v>
      </c>
      <c r="X45" s="25" t="s">
        <v>65</v>
      </c>
      <c r="Y45" s="25" t="s">
        <v>65</v>
      </c>
      <c r="Z45" s="25" t="s">
        <v>65</v>
      </c>
      <c r="AA45" s="25" t="s">
        <v>65</v>
      </c>
      <c r="AB45" s="25" t="s">
        <v>65</v>
      </c>
      <c r="AC45" s="25" t="s">
        <v>65</v>
      </c>
      <c r="AD45" s="25" t="s">
        <v>65</v>
      </c>
      <c r="AE45" s="25" t="s">
        <v>65</v>
      </c>
      <c r="AF45" s="25" t="s">
        <v>65</v>
      </c>
      <c r="AG45" s="25" t="s">
        <v>65</v>
      </c>
      <c r="AH45" s="25" t="s">
        <v>65</v>
      </c>
      <c r="AI45" s="25" t="s">
        <v>65</v>
      </c>
      <c r="AJ45" s="26"/>
      <c r="AK45" s="25" t="s">
        <v>64</v>
      </c>
      <c r="AL45" s="26">
        <v>850</v>
      </c>
      <c r="AM45" s="25" t="s">
        <v>70</v>
      </c>
      <c r="AN45" s="26"/>
      <c r="AO45" s="26" t="s">
        <v>172</v>
      </c>
      <c r="AP45" s="27">
        <v>0.23643540225079396</v>
      </c>
      <c r="AQ45" s="27">
        <v>200.97009191317485</v>
      </c>
      <c r="AR45" s="25" t="s">
        <v>65</v>
      </c>
      <c r="AS45" s="25" t="s">
        <v>65</v>
      </c>
      <c r="AT45" s="25" t="s">
        <v>64</v>
      </c>
      <c r="AU45" s="26"/>
    </row>
    <row r="46" spans="1:48" ht="15.6" customHeight="1" x14ac:dyDescent="0.3">
      <c r="A46" s="24">
        <v>3859110</v>
      </c>
      <c r="B46" s="24" t="s">
        <v>169</v>
      </c>
      <c r="C46" s="25" t="s">
        <v>62</v>
      </c>
      <c r="D46" s="26" t="s">
        <v>173</v>
      </c>
      <c r="E46" s="25" t="s">
        <v>63</v>
      </c>
      <c r="F46" s="26"/>
      <c r="G46" s="25" t="s">
        <v>64</v>
      </c>
      <c r="H46" s="25" t="s">
        <v>65</v>
      </c>
      <c r="I46" s="25" t="s">
        <v>65</v>
      </c>
      <c r="J46" s="25" t="s">
        <v>65</v>
      </c>
      <c r="K46" s="25" t="s">
        <v>65</v>
      </c>
      <c r="L46" s="25" t="s">
        <v>65</v>
      </c>
      <c r="M46" s="25" t="s">
        <v>65</v>
      </c>
      <c r="N46" s="26" t="s">
        <v>171</v>
      </c>
      <c r="O46" s="25"/>
      <c r="P46" s="25" t="s">
        <v>64</v>
      </c>
      <c r="Q46" s="25" t="s">
        <v>67</v>
      </c>
      <c r="R46" s="25" t="s">
        <v>65</v>
      </c>
      <c r="S46" s="25" t="s">
        <v>65</v>
      </c>
      <c r="T46" s="25" t="s">
        <v>65</v>
      </c>
      <c r="U46" s="25" t="s">
        <v>65</v>
      </c>
      <c r="V46" s="25" t="s">
        <v>65</v>
      </c>
      <c r="W46" s="25" t="s">
        <v>64</v>
      </c>
      <c r="X46" s="25" t="s">
        <v>65</v>
      </c>
      <c r="Y46" s="25" t="s">
        <v>65</v>
      </c>
      <c r="Z46" s="25" t="s">
        <v>65</v>
      </c>
      <c r="AA46" s="25" t="s">
        <v>65</v>
      </c>
      <c r="AB46" s="25" t="s">
        <v>65</v>
      </c>
      <c r="AC46" s="25" t="s">
        <v>65</v>
      </c>
      <c r="AD46" s="25" t="s">
        <v>65</v>
      </c>
      <c r="AE46" s="25" t="s">
        <v>65</v>
      </c>
      <c r="AF46" s="25" t="s">
        <v>65</v>
      </c>
      <c r="AG46" s="25" t="s">
        <v>65</v>
      </c>
      <c r="AH46" s="25" t="s">
        <v>65</v>
      </c>
      <c r="AI46" s="25" t="s">
        <v>65</v>
      </c>
      <c r="AJ46" s="26"/>
      <c r="AK46" s="25" t="s">
        <v>65</v>
      </c>
      <c r="AL46" s="26"/>
      <c r="AM46" s="25"/>
      <c r="AN46" s="26"/>
      <c r="AO46" s="26"/>
      <c r="AP46" s="27" t="b">
        <v>0</v>
      </c>
      <c r="AQ46" s="27" t="b">
        <v>0</v>
      </c>
      <c r="AR46" s="25"/>
      <c r="AS46" s="25"/>
      <c r="AT46" s="25"/>
      <c r="AU46" s="26"/>
      <c r="AV46" s="25"/>
    </row>
    <row r="47" spans="1:48" s="25" customFormat="1" ht="15.6" customHeight="1" x14ac:dyDescent="0.3">
      <c r="A47" s="24">
        <v>3859117</v>
      </c>
      <c r="B47" s="24" t="s">
        <v>174</v>
      </c>
      <c r="C47" s="25" t="s">
        <v>62</v>
      </c>
      <c r="D47" s="26" t="s">
        <v>175</v>
      </c>
      <c r="E47" s="25" t="s">
        <v>83</v>
      </c>
      <c r="F47" s="26"/>
      <c r="G47" s="25" t="s">
        <v>64</v>
      </c>
      <c r="H47" s="25" t="s">
        <v>65</v>
      </c>
      <c r="I47" s="25" t="s">
        <v>65</v>
      </c>
      <c r="J47" s="25" t="s">
        <v>65</v>
      </c>
      <c r="K47" s="25" t="s">
        <v>65</v>
      </c>
      <c r="L47" s="25" t="s">
        <v>65</v>
      </c>
      <c r="M47" s="25" t="s">
        <v>65</v>
      </c>
      <c r="N47" s="26"/>
      <c r="O47" s="25" t="s">
        <v>66</v>
      </c>
      <c r="P47" s="25" t="s">
        <v>65</v>
      </c>
      <c r="Q47" s="25" t="s">
        <v>85</v>
      </c>
      <c r="R47" s="25" t="s">
        <v>64</v>
      </c>
      <c r="S47" s="25" t="s">
        <v>64</v>
      </c>
      <c r="T47" s="25" t="s">
        <v>65</v>
      </c>
      <c r="U47" s="25" t="s">
        <v>65</v>
      </c>
      <c r="V47" s="25" t="s">
        <v>65</v>
      </c>
      <c r="W47" s="25" t="s">
        <v>65</v>
      </c>
      <c r="X47" s="25" t="s">
        <v>65</v>
      </c>
      <c r="Y47" s="25" t="s">
        <v>65</v>
      </c>
      <c r="Z47" s="25" t="s">
        <v>65</v>
      </c>
      <c r="AA47" s="25" t="s">
        <v>65</v>
      </c>
      <c r="AB47" s="25" t="s">
        <v>65</v>
      </c>
      <c r="AC47" s="25" t="s">
        <v>65</v>
      </c>
      <c r="AD47" s="25" t="s">
        <v>65</v>
      </c>
      <c r="AE47" s="25" t="s">
        <v>65</v>
      </c>
      <c r="AF47" s="25" t="s">
        <v>65</v>
      </c>
      <c r="AG47" s="25" t="s">
        <v>65</v>
      </c>
      <c r="AH47" s="25" t="s">
        <v>65</v>
      </c>
      <c r="AI47" s="25" t="s">
        <v>65</v>
      </c>
      <c r="AJ47" s="26"/>
      <c r="AK47" s="25" t="s">
        <v>64</v>
      </c>
      <c r="AL47" s="26">
        <v>250</v>
      </c>
      <c r="AM47" s="25" t="s">
        <v>70</v>
      </c>
      <c r="AN47" s="26"/>
      <c r="AO47" s="26" t="s">
        <v>176</v>
      </c>
      <c r="AP47" s="27">
        <f>IF($AM47="mg/kg-bw/day",IF($E47="Rat",[3]DAF!$D$4,IF($E47="Mouse",[3]DAF!$D$5, IF($E47="Dog",[3]DAF!$D$6, IF($E47="Guinea Pig",[3]DAF!$D$7, IF($E47="Rabbit",[3]DAF!$D$8, IF($E47="Primate",[3]DAF!$D$9, IF($E47="Cat",[3]DAF!$D$10))))))))</f>
        <v>0.13295739742362475</v>
      </c>
      <c r="AQ47" s="27">
        <f>IF(AP47,$AL47*$AP47)</f>
        <v>33.239349355906185</v>
      </c>
      <c r="AR47" s="25" t="s">
        <v>65</v>
      </c>
      <c r="AS47" s="25" t="s">
        <v>65</v>
      </c>
      <c r="AT47" s="25" t="s">
        <v>64</v>
      </c>
      <c r="AU47" s="26" t="s">
        <v>177</v>
      </c>
    </row>
    <row r="48" spans="1:48" s="25" customFormat="1" ht="15.6" customHeight="1" x14ac:dyDescent="0.3">
      <c r="A48" s="24">
        <v>3859117</v>
      </c>
      <c r="B48" s="24" t="s">
        <v>174</v>
      </c>
      <c r="C48" s="25" t="s">
        <v>62</v>
      </c>
      <c r="D48" s="26" t="s">
        <v>178</v>
      </c>
      <c r="E48" s="25" t="s">
        <v>83</v>
      </c>
      <c r="F48" s="26"/>
      <c r="G48" s="25" t="s">
        <v>64</v>
      </c>
      <c r="H48" s="25" t="s">
        <v>65</v>
      </c>
      <c r="I48" s="25" t="s">
        <v>65</v>
      </c>
      <c r="J48" s="25" t="s">
        <v>65</v>
      </c>
      <c r="K48" s="25" t="s">
        <v>65</v>
      </c>
      <c r="L48" s="25" t="s">
        <v>65</v>
      </c>
      <c r="M48" s="25" t="s">
        <v>65</v>
      </c>
      <c r="N48" s="26"/>
      <c r="O48" s="25" t="s">
        <v>66</v>
      </c>
      <c r="P48" s="25" t="s">
        <v>65</v>
      </c>
      <c r="Q48" s="25" t="s">
        <v>85</v>
      </c>
      <c r="R48" s="25" t="s">
        <v>64</v>
      </c>
      <c r="S48" s="25" t="s">
        <v>64</v>
      </c>
      <c r="T48" s="25" t="s">
        <v>65</v>
      </c>
      <c r="U48" s="25" t="s">
        <v>65</v>
      </c>
      <c r="V48" s="25" t="s">
        <v>65</v>
      </c>
      <c r="W48" s="25" t="s">
        <v>65</v>
      </c>
      <c r="X48" s="25" t="s">
        <v>65</v>
      </c>
      <c r="Y48" s="25" t="s">
        <v>65</v>
      </c>
      <c r="Z48" s="25" t="s">
        <v>65</v>
      </c>
      <c r="AA48" s="25" t="s">
        <v>65</v>
      </c>
      <c r="AB48" s="25" t="s">
        <v>65</v>
      </c>
      <c r="AC48" s="25" t="s">
        <v>65</v>
      </c>
      <c r="AD48" s="25" t="s">
        <v>65</v>
      </c>
      <c r="AE48" s="25" t="s">
        <v>65</v>
      </c>
      <c r="AF48" s="25" t="s">
        <v>65</v>
      </c>
      <c r="AG48" s="25" t="s">
        <v>65</v>
      </c>
      <c r="AH48" s="25" t="s">
        <v>65</v>
      </c>
      <c r="AI48" s="25" t="s">
        <v>65</v>
      </c>
      <c r="AJ48" s="26"/>
      <c r="AK48" s="25" t="s">
        <v>65</v>
      </c>
      <c r="AL48" s="26"/>
      <c r="AN48" s="26"/>
      <c r="AO48" s="26"/>
      <c r="AP48" s="27" t="b">
        <f>IF($AM48="mg/kg-bw/day",IF($E48="Rat",[3]DAF!$D$4,IF($E48="Mouse",[3]DAF!$D$5, IF($E48="Dog",[3]DAF!$D$6, IF($E48="Guinea Pig",[3]DAF!$D$7, IF($E48="Rabbit",[3]DAF!$D$8, IF($E48="Primate",[3]DAF!$D$9, IF($E48="Cat",[3]DAF!$D$10))))))))</f>
        <v>0</v>
      </c>
      <c r="AQ48" s="27" t="b">
        <f>IF(AP48,$AL48*$AP48)</f>
        <v>0</v>
      </c>
      <c r="AR48" s="25" t="s">
        <v>64</v>
      </c>
      <c r="AS48" s="25" t="s">
        <v>65</v>
      </c>
      <c r="AT48" s="25" t="s">
        <v>64</v>
      </c>
      <c r="AU48" s="26" t="s">
        <v>177</v>
      </c>
    </row>
    <row r="49" spans="1:48" ht="15.6" customHeight="1" x14ac:dyDescent="0.3">
      <c r="A49" s="24">
        <v>3859118</v>
      </c>
      <c r="B49" s="24" t="s">
        <v>179</v>
      </c>
      <c r="C49" s="25" t="s">
        <v>62</v>
      </c>
      <c r="D49" s="26" t="s">
        <v>180</v>
      </c>
      <c r="E49" s="25" t="s">
        <v>63</v>
      </c>
      <c r="F49" s="26"/>
      <c r="G49" s="25" t="s">
        <v>64</v>
      </c>
      <c r="H49" s="25" t="s">
        <v>65</v>
      </c>
      <c r="I49" s="25" t="s">
        <v>65</v>
      </c>
      <c r="J49" s="25" t="s">
        <v>65</v>
      </c>
      <c r="K49" s="25" t="s">
        <v>65</v>
      </c>
      <c r="L49" s="25" t="s">
        <v>65</v>
      </c>
      <c r="M49" s="25" t="s">
        <v>65</v>
      </c>
      <c r="N49" s="26"/>
      <c r="O49" s="25" t="s">
        <v>66</v>
      </c>
      <c r="P49" s="25" t="s">
        <v>64</v>
      </c>
      <c r="Q49" s="25" t="s">
        <v>67</v>
      </c>
      <c r="R49" s="25" t="s">
        <v>64</v>
      </c>
      <c r="S49" s="25" t="s">
        <v>65</v>
      </c>
      <c r="T49" s="25" t="s">
        <v>65</v>
      </c>
      <c r="U49" s="25" t="s">
        <v>65</v>
      </c>
      <c r="V49" s="25" t="s">
        <v>65</v>
      </c>
      <c r="W49" s="25" t="s">
        <v>64</v>
      </c>
      <c r="X49" s="25" t="s">
        <v>65</v>
      </c>
      <c r="Y49" s="25" t="s">
        <v>65</v>
      </c>
      <c r="Z49" s="25" t="s">
        <v>65</v>
      </c>
      <c r="AA49" s="25" t="s">
        <v>65</v>
      </c>
      <c r="AB49" s="25" t="s">
        <v>65</v>
      </c>
      <c r="AC49" s="25" t="s">
        <v>65</v>
      </c>
      <c r="AD49" s="25" t="s">
        <v>65</v>
      </c>
      <c r="AE49" s="25" t="s">
        <v>65</v>
      </c>
      <c r="AF49" s="25" t="s">
        <v>65</v>
      </c>
      <c r="AG49" s="25" t="s">
        <v>65</v>
      </c>
      <c r="AH49" s="25" t="s">
        <v>65</v>
      </c>
      <c r="AI49" s="25" t="s">
        <v>65</v>
      </c>
      <c r="AJ49" s="26"/>
      <c r="AK49" s="25" t="s">
        <v>64</v>
      </c>
      <c r="AL49" s="26">
        <v>100</v>
      </c>
      <c r="AM49" s="25" t="s">
        <v>70</v>
      </c>
      <c r="AN49" s="26"/>
      <c r="AO49" s="26" t="s">
        <v>181</v>
      </c>
      <c r="AP49" s="27">
        <f>IF($AM49="mg/kg-bw/day",IF($E49="Rat",[3]DAF!$D$4,IF($E49="Mouse",[3]DAF!$D$5, IF($E49="Dog",[3]DAF!$D$6, IF($E49="Guinea Pig",[3]DAF!$D$7, IF($E49="Rabbit",[3]DAF!$D$8, IF($E49="Primate",[3]DAF!$D$9, IF($E49="Cat",[3]DAF!$D$10))))))))</f>
        <v>0.23643540225079396</v>
      </c>
      <c r="AQ49" s="27">
        <f>IF(AP49,$AL49*$AP49)</f>
        <v>23.643540225079395</v>
      </c>
      <c r="AR49" s="25" t="s">
        <v>65</v>
      </c>
      <c r="AS49" s="25" t="s">
        <v>65</v>
      </c>
      <c r="AT49" s="25" t="s">
        <v>64</v>
      </c>
      <c r="AU49" s="26"/>
      <c r="AV49" s="25"/>
    </row>
    <row r="50" spans="1:48" s="25" customFormat="1" ht="15.6" customHeight="1" x14ac:dyDescent="0.3">
      <c r="A50" s="24">
        <v>3859118</v>
      </c>
      <c r="B50" s="24" t="s">
        <v>179</v>
      </c>
      <c r="C50" s="25" t="s">
        <v>62</v>
      </c>
      <c r="D50" s="26" t="s">
        <v>182</v>
      </c>
      <c r="E50" s="25" t="s">
        <v>63</v>
      </c>
      <c r="F50" s="26"/>
      <c r="G50" s="25" t="s">
        <v>64</v>
      </c>
      <c r="H50" s="25" t="s">
        <v>65</v>
      </c>
      <c r="I50" s="25" t="s">
        <v>65</v>
      </c>
      <c r="J50" s="25" t="s">
        <v>65</v>
      </c>
      <c r="K50" s="25" t="s">
        <v>65</v>
      </c>
      <c r="L50" s="25" t="s">
        <v>65</v>
      </c>
      <c r="M50" s="25" t="s">
        <v>65</v>
      </c>
      <c r="N50" s="26"/>
      <c r="O50" s="25" t="s">
        <v>66</v>
      </c>
      <c r="P50" s="25" t="s">
        <v>64</v>
      </c>
      <c r="Q50" s="25" t="s">
        <v>67</v>
      </c>
      <c r="R50" s="25" t="s">
        <v>64</v>
      </c>
      <c r="S50" s="25" t="s">
        <v>65</v>
      </c>
      <c r="T50" s="25" t="s">
        <v>65</v>
      </c>
      <c r="U50" s="25" t="s">
        <v>65</v>
      </c>
      <c r="V50" s="25" t="s">
        <v>65</v>
      </c>
      <c r="W50" s="25" t="s">
        <v>64</v>
      </c>
      <c r="X50" s="25" t="s">
        <v>65</v>
      </c>
      <c r="Y50" s="25" t="s">
        <v>65</v>
      </c>
      <c r="Z50" s="25" t="s">
        <v>65</v>
      </c>
      <c r="AA50" s="25" t="s">
        <v>65</v>
      </c>
      <c r="AB50" s="25" t="s">
        <v>65</v>
      </c>
      <c r="AC50" s="25" t="s">
        <v>65</v>
      </c>
      <c r="AD50" s="25" t="s">
        <v>65</v>
      </c>
      <c r="AE50" s="25" t="s">
        <v>65</v>
      </c>
      <c r="AF50" s="25" t="s">
        <v>65</v>
      </c>
      <c r="AG50" s="25" t="s">
        <v>65</v>
      </c>
      <c r="AH50" s="25" t="s">
        <v>65</v>
      </c>
      <c r="AI50" s="25" t="s">
        <v>65</v>
      </c>
      <c r="AJ50" s="26"/>
      <c r="AK50" s="25" t="s">
        <v>64</v>
      </c>
      <c r="AL50" s="26">
        <v>500</v>
      </c>
      <c r="AM50" s="25" t="s">
        <v>70</v>
      </c>
      <c r="AN50" s="26"/>
      <c r="AO50" s="26" t="s">
        <v>183</v>
      </c>
      <c r="AP50" s="27">
        <f>IF($AM50="mg/kg-bw/day",IF($E50="Rat",[3]DAF!$D$4,IF($E50="Mouse",[3]DAF!$D$5, IF($E50="Dog",[3]DAF!$D$6, IF($E50="Guinea Pig",[3]DAF!$D$7, IF($E50="Rabbit",[3]DAF!$D$8, IF($E50="Primate",[3]DAF!$D$9, IF($E50="Cat",[3]DAF!$D$10))))))))</f>
        <v>0.23643540225079396</v>
      </c>
      <c r="AQ50" s="27">
        <f>IF(AP50,$AL50*$AP50)</f>
        <v>118.21770112539699</v>
      </c>
      <c r="AR50" s="25" t="s">
        <v>65</v>
      </c>
      <c r="AS50" s="25" t="s">
        <v>65</v>
      </c>
      <c r="AT50" s="25" t="s">
        <v>64</v>
      </c>
      <c r="AU50" s="26"/>
    </row>
    <row r="51" spans="1:48" s="25" customFormat="1" ht="15.6" customHeight="1" x14ac:dyDescent="0.3">
      <c r="A51" s="24">
        <v>3859124</v>
      </c>
      <c r="B51" s="24" t="s">
        <v>184</v>
      </c>
      <c r="C51" s="25" t="s">
        <v>62</v>
      </c>
      <c r="D51" s="26" t="s">
        <v>185</v>
      </c>
      <c r="E51" s="25" t="s">
        <v>83</v>
      </c>
      <c r="F51" s="26" t="s">
        <v>186</v>
      </c>
      <c r="G51" s="25" t="s">
        <v>64</v>
      </c>
      <c r="H51" s="25" t="s">
        <v>65</v>
      </c>
      <c r="I51" s="25" t="s">
        <v>65</v>
      </c>
      <c r="J51" s="25" t="s">
        <v>65</v>
      </c>
      <c r="K51" s="25" t="s">
        <v>65</v>
      </c>
      <c r="L51" s="25" t="s">
        <v>65</v>
      </c>
      <c r="M51" s="25" t="s">
        <v>65</v>
      </c>
      <c r="N51" s="26"/>
      <c r="O51" s="25" t="s">
        <v>66</v>
      </c>
      <c r="P51" s="25" t="s">
        <v>64</v>
      </c>
      <c r="Q51" s="25" t="s">
        <v>67</v>
      </c>
      <c r="R51" s="25" t="s">
        <v>64</v>
      </c>
      <c r="S51" s="25" t="s">
        <v>65</v>
      </c>
      <c r="T51" s="25" t="s">
        <v>65</v>
      </c>
      <c r="U51" s="25" t="s">
        <v>65</v>
      </c>
      <c r="V51" s="25" t="s">
        <v>65</v>
      </c>
      <c r="W51" s="25" t="s">
        <v>64</v>
      </c>
      <c r="X51" s="25" t="s">
        <v>65</v>
      </c>
      <c r="Y51" s="25" t="s">
        <v>65</v>
      </c>
      <c r="Z51" s="25" t="s">
        <v>65</v>
      </c>
      <c r="AA51" s="25" t="s">
        <v>65</v>
      </c>
      <c r="AB51" s="25" t="s">
        <v>65</v>
      </c>
      <c r="AC51" s="25" t="s">
        <v>64</v>
      </c>
      <c r="AD51" s="25" t="s">
        <v>65</v>
      </c>
      <c r="AE51" s="25" t="s">
        <v>65</v>
      </c>
      <c r="AF51" s="25" t="s">
        <v>65</v>
      </c>
      <c r="AG51" s="25" t="s">
        <v>65</v>
      </c>
      <c r="AH51" s="25" t="s">
        <v>65</v>
      </c>
      <c r="AI51" s="25" t="s">
        <v>65</v>
      </c>
      <c r="AJ51" s="26"/>
      <c r="AK51" s="25" t="s">
        <v>65</v>
      </c>
      <c r="AL51" s="26"/>
      <c r="AN51" s="26"/>
      <c r="AO51" s="26" t="s">
        <v>187</v>
      </c>
      <c r="AP51" s="27" t="b">
        <v>0</v>
      </c>
      <c r="AQ51" s="27" t="b">
        <v>0</v>
      </c>
      <c r="AR51" s="25" t="s">
        <v>65</v>
      </c>
      <c r="AS51" s="25" t="s">
        <v>65</v>
      </c>
      <c r="AT51" s="25" t="s">
        <v>64</v>
      </c>
      <c r="AU51" s="26"/>
    </row>
    <row r="52" spans="1:48" ht="15.6" customHeight="1" x14ac:dyDescent="0.3">
      <c r="A52" s="24">
        <v>3859124</v>
      </c>
      <c r="B52" s="24" t="s">
        <v>184</v>
      </c>
      <c r="C52" s="25" t="s">
        <v>62</v>
      </c>
      <c r="D52" s="26" t="s">
        <v>188</v>
      </c>
      <c r="E52" s="25" t="s">
        <v>83</v>
      </c>
      <c r="F52" s="26" t="s">
        <v>186</v>
      </c>
      <c r="G52" s="25" t="s">
        <v>64</v>
      </c>
      <c r="H52" s="25" t="s">
        <v>65</v>
      </c>
      <c r="I52" s="25" t="s">
        <v>65</v>
      </c>
      <c r="J52" s="25" t="s">
        <v>65</v>
      </c>
      <c r="K52" s="25" t="s">
        <v>65</v>
      </c>
      <c r="L52" s="25" t="s">
        <v>65</v>
      </c>
      <c r="M52" s="25" t="s">
        <v>65</v>
      </c>
      <c r="N52" s="26"/>
      <c r="O52" s="25" t="s">
        <v>66</v>
      </c>
      <c r="P52" s="25" t="s">
        <v>64</v>
      </c>
      <c r="Q52" s="25" t="s">
        <v>85</v>
      </c>
      <c r="R52" s="25" t="s">
        <v>64</v>
      </c>
      <c r="S52" s="25" t="s">
        <v>65</v>
      </c>
      <c r="T52" s="25" t="s">
        <v>65</v>
      </c>
      <c r="U52" s="25" t="s">
        <v>65</v>
      </c>
      <c r="V52" s="25" t="s">
        <v>65</v>
      </c>
      <c r="W52" s="25" t="s">
        <v>64</v>
      </c>
      <c r="X52" s="25" t="s">
        <v>65</v>
      </c>
      <c r="Y52" s="25" t="s">
        <v>65</v>
      </c>
      <c r="Z52" s="25" t="s">
        <v>65</v>
      </c>
      <c r="AA52" s="25" t="s">
        <v>65</v>
      </c>
      <c r="AB52" s="25" t="s">
        <v>65</v>
      </c>
      <c r="AC52" s="25" t="s">
        <v>64</v>
      </c>
      <c r="AD52" s="25" t="s">
        <v>65</v>
      </c>
      <c r="AE52" s="25" t="s">
        <v>65</v>
      </c>
      <c r="AF52" s="25" t="s">
        <v>65</v>
      </c>
      <c r="AG52" s="25" t="s">
        <v>65</v>
      </c>
      <c r="AH52" s="25" t="s">
        <v>65</v>
      </c>
      <c r="AI52" s="25" t="s">
        <v>65</v>
      </c>
      <c r="AJ52" s="26"/>
      <c r="AK52" s="25" t="s">
        <v>65</v>
      </c>
      <c r="AL52" s="26"/>
      <c r="AM52" s="25"/>
      <c r="AN52" s="26"/>
      <c r="AO52" s="26" t="s">
        <v>189</v>
      </c>
      <c r="AP52" s="27" t="b">
        <v>0</v>
      </c>
      <c r="AQ52" s="27" t="b">
        <v>0</v>
      </c>
      <c r="AR52" s="25" t="s">
        <v>65</v>
      </c>
      <c r="AS52" s="25" t="s">
        <v>65</v>
      </c>
      <c r="AT52" s="25" t="s">
        <v>64</v>
      </c>
      <c r="AU52" s="26"/>
      <c r="AV52" s="25"/>
    </row>
    <row r="53" spans="1:48" s="25" customFormat="1" ht="15.6" customHeight="1" x14ac:dyDescent="0.3">
      <c r="A53" s="24">
        <v>3859124</v>
      </c>
      <c r="B53" s="24" t="s">
        <v>184</v>
      </c>
      <c r="C53" s="25" t="s">
        <v>62</v>
      </c>
      <c r="D53" s="26" t="s">
        <v>190</v>
      </c>
      <c r="E53" s="25" t="s">
        <v>83</v>
      </c>
      <c r="F53" s="26" t="s">
        <v>186</v>
      </c>
      <c r="G53" s="25" t="s">
        <v>64</v>
      </c>
      <c r="H53" s="25" t="s">
        <v>65</v>
      </c>
      <c r="I53" s="25" t="s">
        <v>65</v>
      </c>
      <c r="J53" s="25" t="s">
        <v>65</v>
      </c>
      <c r="K53" s="25" t="s">
        <v>65</v>
      </c>
      <c r="L53" s="25" t="s">
        <v>65</v>
      </c>
      <c r="M53" s="25" t="s">
        <v>65</v>
      </c>
      <c r="N53" s="26"/>
      <c r="O53" s="25" t="s">
        <v>66</v>
      </c>
      <c r="P53" s="25" t="s">
        <v>64</v>
      </c>
      <c r="Q53" s="25" t="s">
        <v>85</v>
      </c>
      <c r="R53" s="25" t="s">
        <v>64</v>
      </c>
      <c r="S53" s="25" t="s">
        <v>65</v>
      </c>
      <c r="T53" s="25" t="s">
        <v>65</v>
      </c>
      <c r="U53" s="25" t="s">
        <v>65</v>
      </c>
      <c r="V53" s="25" t="s">
        <v>65</v>
      </c>
      <c r="W53" s="25" t="s">
        <v>64</v>
      </c>
      <c r="X53" s="25" t="s">
        <v>65</v>
      </c>
      <c r="Y53" s="25" t="s">
        <v>65</v>
      </c>
      <c r="Z53" s="25" t="s">
        <v>65</v>
      </c>
      <c r="AA53" s="25" t="s">
        <v>65</v>
      </c>
      <c r="AB53" s="25" t="s">
        <v>65</v>
      </c>
      <c r="AC53" s="25" t="s">
        <v>64</v>
      </c>
      <c r="AD53" s="25" t="s">
        <v>65</v>
      </c>
      <c r="AE53" s="25" t="s">
        <v>65</v>
      </c>
      <c r="AF53" s="25" t="s">
        <v>65</v>
      </c>
      <c r="AG53" s="25" t="s">
        <v>65</v>
      </c>
      <c r="AH53" s="25" t="s">
        <v>65</v>
      </c>
      <c r="AI53" s="25" t="s">
        <v>65</v>
      </c>
      <c r="AJ53" s="26"/>
      <c r="AK53" s="25" t="s">
        <v>64</v>
      </c>
      <c r="AL53" s="26">
        <v>2000</v>
      </c>
      <c r="AM53" s="25" t="s">
        <v>97</v>
      </c>
      <c r="AN53" s="26" t="s">
        <v>191</v>
      </c>
      <c r="AO53" s="26" t="s">
        <v>192</v>
      </c>
      <c r="AP53" s="27" t="b">
        <v>0</v>
      </c>
      <c r="AQ53" s="27" t="b">
        <v>0</v>
      </c>
      <c r="AR53" s="25" t="s">
        <v>65</v>
      </c>
      <c r="AS53" s="25" t="s">
        <v>65</v>
      </c>
      <c r="AT53" s="25" t="s">
        <v>64</v>
      </c>
      <c r="AU53" s="26"/>
    </row>
    <row r="54" spans="1:48" s="25" customFormat="1" ht="15.6" customHeight="1" x14ac:dyDescent="0.3">
      <c r="A54" s="24">
        <v>3859124</v>
      </c>
      <c r="B54" s="24" t="s">
        <v>184</v>
      </c>
      <c r="C54" s="25" t="s">
        <v>62</v>
      </c>
      <c r="D54" s="26" t="s">
        <v>193</v>
      </c>
      <c r="E54" s="25" t="s">
        <v>83</v>
      </c>
      <c r="F54" s="26" t="s">
        <v>186</v>
      </c>
      <c r="G54" s="25" t="s">
        <v>64</v>
      </c>
      <c r="H54" s="25" t="s">
        <v>65</v>
      </c>
      <c r="I54" s="25" t="s">
        <v>65</v>
      </c>
      <c r="J54" s="25" t="s">
        <v>65</v>
      </c>
      <c r="K54" s="25" t="s">
        <v>65</v>
      </c>
      <c r="L54" s="25" t="s">
        <v>65</v>
      </c>
      <c r="M54" s="25" t="s">
        <v>65</v>
      </c>
      <c r="N54" s="26"/>
      <c r="O54" s="25" t="s">
        <v>66</v>
      </c>
      <c r="P54" s="25" t="s">
        <v>64</v>
      </c>
      <c r="Q54" s="25" t="s">
        <v>85</v>
      </c>
      <c r="R54" s="25" t="s">
        <v>64</v>
      </c>
      <c r="S54" s="25" t="s">
        <v>65</v>
      </c>
      <c r="T54" s="25" t="s">
        <v>65</v>
      </c>
      <c r="U54" s="25" t="s">
        <v>65</v>
      </c>
      <c r="V54" s="25" t="s">
        <v>65</v>
      </c>
      <c r="W54" s="25" t="s">
        <v>64</v>
      </c>
      <c r="X54" s="25" t="s">
        <v>65</v>
      </c>
      <c r="Y54" s="25" t="s">
        <v>65</v>
      </c>
      <c r="Z54" s="25" t="s">
        <v>65</v>
      </c>
      <c r="AA54" s="25" t="s">
        <v>65</v>
      </c>
      <c r="AB54" s="25" t="s">
        <v>65</v>
      </c>
      <c r="AC54" s="25" t="s">
        <v>65</v>
      </c>
      <c r="AD54" s="25" t="s">
        <v>65</v>
      </c>
      <c r="AE54" s="25" t="s">
        <v>65</v>
      </c>
      <c r="AF54" s="25" t="s">
        <v>65</v>
      </c>
      <c r="AG54" s="25" t="s">
        <v>65</v>
      </c>
      <c r="AH54" s="25" t="s">
        <v>65</v>
      </c>
      <c r="AI54" s="25" t="s">
        <v>65</v>
      </c>
      <c r="AJ54" s="26"/>
      <c r="AK54" s="25" t="s">
        <v>64</v>
      </c>
      <c r="AL54" s="26">
        <v>500</v>
      </c>
      <c r="AM54" s="25" t="s">
        <v>97</v>
      </c>
      <c r="AN54" s="26" t="s">
        <v>191</v>
      </c>
      <c r="AO54" s="26" t="s">
        <v>194</v>
      </c>
      <c r="AP54" s="27" t="b">
        <v>0</v>
      </c>
      <c r="AQ54" s="27" t="b">
        <v>0</v>
      </c>
      <c r="AR54" s="25" t="s">
        <v>65</v>
      </c>
      <c r="AS54" s="25" t="s">
        <v>65</v>
      </c>
      <c r="AT54" s="25" t="s">
        <v>64</v>
      </c>
      <c r="AU54" s="26"/>
    </row>
    <row r="55" spans="1:48" ht="15.6" customHeight="1" x14ac:dyDescent="0.3">
      <c r="A55" s="24">
        <v>3859124</v>
      </c>
      <c r="B55" s="24" t="s">
        <v>184</v>
      </c>
      <c r="C55" s="25" t="s">
        <v>62</v>
      </c>
      <c r="D55" s="26" t="s">
        <v>195</v>
      </c>
      <c r="E55" s="25" t="s">
        <v>83</v>
      </c>
      <c r="F55" s="26"/>
      <c r="G55" s="25" t="s">
        <v>65</v>
      </c>
      <c r="H55" s="25" t="s">
        <v>65</v>
      </c>
      <c r="I55" s="25" t="s">
        <v>65</v>
      </c>
      <c r="J55" s="25" t="s">
        <v>64</v>
      </c>
      <c r="K55" s="25" t="s">
        <v>65</v>
      </c>
      <c r="L55" s="25" t="s">
        <v>65</v>
      </c>
      <c r="M55" s="25" t="s">
        <v>65</v>
      </c>
      <c r="N55" s="26"/>
      <c r="O55" s="25"/>
      <c r="P55" s="25" t="s">
        <v>65</v>
      </c>
      <c r="Q55" s="25" t="s">
        <v>67</v>
      </c>
      <c r="R55" s="25" t="s">
        <v>64</v>
      </c>
      <c r="S55" s="25" t="s">
        <v>64</v>
      </c>
      <c r="T55" s="25" t="s">
        <v>65</v>
      </c>
      <c r="U55" s="25" t="s">
        <v>65</v>
      </c>
      <c r="V55" s="25" t="s">
        <v>65</v>
      </c>
      <c r="W55" s="25" t="s">
        <v>65</v>
      </c>
      <c r="X55" s="25" t="s">
        <v>65</v>
      </c>
      <c r="Y55" s="25" t="s">
        <v>65</v>
      </c>
      <c r="Z55" s="25" t="s">
        <v>65</v>
      </c>
      <c r="AA55" s="25" t="s">
        <v>65</v>
      </c>
      <c r="AB55" s="25" t="s">
        <v>65</v>
      </c>
      <c r="AC55" s="25" t="s">
        <v>65</v>
      </c>
      <c r="AD55" s="25" t="s">
        <v>65</v>
      </c>
      <c r="AE55" s="25" t="s">
        <v>65</v>
      </c>
      <c r="AF55" s="25" t="s">
        <v>65</v>
      </c>
      <c r="AG55" s="25" t="s">
        <v>65</v>
      </c>
      <c r="AH55" s="25" t="s">
        <v>65</v>
      </c>
      <c r="AI55" s="25" t="s">
        <v>65</v>
      </c>
      <c r="AJ55" s="26"/>
      <c r="AK55" s="25" t="s">
        <v>64</v>
      </c>
      <c r="AL55" s="26">
        <v>50</v>
      </c>
      <c r="AM55" s="25" t="s">
        <v>70</v>
      </c>
      <c r="AN55" s="26"/>
      <c r="AO55" s="26" t="s">
        <v>196</v>
      </c>
      <c r="AP55" s="27">
        <f>IF($AM55="mg/kg-bw/day",IF($E55="Rat",DAF!$D$4,IF($E55="Mouse",DAF!$D$5,IF($E55="Dog",DAF!$D$6,IF($E55="Guinea Pig",DAF!$D$7,IF($E55="Rabbit",DAF!$D$8,IF($E55="Primate",DAF!$D$9,IF($E55="Cat",DAF!$D$10))))))))</f>
        <v>0.13295739742362475</v>
      </c>
      <c r="AQ55" s="27">
        <f>IF(AP55,$AL55*$AP55)</f>
        <v>6.6478698711812374</v>
      </c>
      <c r="AR55" s="25"/>
      <c r="AS55" s="25"/>
      <c r="AT55" s="25"/>
      <c r="AU55" s="26"/>
      <c r="AV55" s="25"/>
    </row>
    <row r="56" spans="1:48" ht="15.6" customHeight="1" x14ac:dyDescent="0.3">
      <c r="A56" s="24">
        <v>3859124</v>
      </c>
      <c r="B56" s="24" t="s">
        <v>184</v>
      </c>
      <c r="C56" s="25" t="s">
        <v>197</v>
      </c>
      <c r="D56" s="26" t="s">
        <v>198</v>
      </c>
      <c r="E56" s="25"/>
      <c r="F56" s="26"/>
      <c r="G56" s="25"/>
      <c r="H56" s="25"/>
      <c r="I56" s="25"/>
      <c r="J56" s="25"/>
      <c r="K56" s="25"/>
      <c r="L56" s="25"/>
      <c r="M56" s="25"/>
      <c r="N56" s="26"/>
      <c r="O56" s="25"/>
      <c r="P56" s="25"/>
      <c r="Q56" s="25"/>
      <c r="R56" s="25"/>
      <c r="S56" s="25"/>
      <c r="T56" s="25"/>
      <c r="U56" s="25"/>
      <c r="V56" s="25"/>
      <c r="W56" s="25"/>
      <c r="X56" s="25"/>
      <c r="Y56" s="25"/>
      <c r="Z56" s="25"/>
      <c r="AA56" s="25"/>
      <c r="AB56" s="25"/>
      <c r="AC56" s="25"/>
      <c r="AD56" s="25"/>
      <c r="AE56" s="25"/>
      <c r="AF56" s="25"/>
      <c r="AG56" s="25"/>
      <c r="AH56" s="25"/>
      <c r="AI56" s="25"/>
      <c r="AJ56" s="26"/>
      <c r="AK56" s="25"/>
      <c r="AL56" s="26"/>
      <c r="AM56" s="25"/>
      <c r="AN56" s="26"/>
      <c r="AO56" s="26"/>
      <c r="AP56" s="27" t="b">
        <f>IF($AM56="mg/kg-bw/day",IF($E56="Rat",[2]DAF!$D$4,IF($E56="Mouse",[2]DAF!$D$5,IF($E56="Dog",[2]DAF!$D$6,IF($E56="Guinea Pig",[2]DAF!$D$7,IF($E56="Rabbit",[2]DAF!$D$8,IF($E56="Primate",[2]DAF!$D$9,IF($E56="Cat",[2]DAF!$D$10))))))))</f>
        <v>0</v>
      </c>
      <c r="AQ56" s="27" t="b">
        <f>IF(AP56,$AL56*$AP56)</f>
        <v>0</v>
      </c>
      <c r="AR56" s="25"/>
      <c r="AS56" s="25"/>
      <c r="AT56" s="25"/>
      <c r="AU56" s="26"/>
      <c r="AV56" s="25"/>
    </row>
    <row r="57" spans="1:48" ht="15.6" customHeight="1" x14ac:dyDescent="0.3">
      <c r="A57" s="24">
        <v>3859127</v>
      </c>
      <c r="B57" s="24" t="s">
        <v>199</v>
      </c>
      <c r="C57" s="25" t="s">
        <v>62</v>
      </c>
      <c r="D57" s="26"/>
      <c r="E57" s="25" t="s">
        <v>63</v>
      </c>
      <c r="F57" s="26" t="s">
        <v>186</v>
      </c>
      <c r="G57" s="25" t="s">
        <v>64</v>
      </c>
      <c r="H57" s="25" t="s">
        <v>65</v>
      </c>
      <c r="I57" s="25" t="s">
        <v>65</v>
      </c>
      <c r="J57" s="25" t="s">
        <v>65</v>
      </c>
      <c r="K57" s="25" t="s">
        <v>65</v>
      </c>
      <c r="L57" s="25" t="s">
        <v>65</v>
      </c>
      <c r="M57" s="25" t="s">
        <v>65</v>
      </c>
      <c r="N57" s="26"/>
      <c r="O57" s="25" t="s">
        <v>66</v>
      </c>
      <c r="P57" s="25" t="s">
        <v>64</v>
      </c>
      <c r="Q57" s="25" t="s">
        <v>67</v>
      </c>
      <c r="R57" s="25" t="s">
        <v>64</v>
      </c>
      <c r="S57" s="25" t="s">
        <v>65</v>
      </c>
      <c r="T57" s="25" t="s">
        <v>65</v>
      </c>
      <c r="U57" s="25" t="s">
        <v>65</v>
      </c>
      <c r="V57" s="25" t="s">
        <v>65</v>
      </c>
      <c r="W57" s="25" t="s">
        <v>64</v>
      </c>
      <c r="X57" s="25" t="s">
        <v>65</v>
      </c>
      <c r="Y57" s="25" t="s">
        <v>65</v>
      </c>
      <c r="Z57" s="25" t="s">
        <v>65</v>
      </c>
      <c r="AA57" s="25" t="s">
        <v>65</v>
      </c>
      <c r="AB57" s="25" t="s">
        <v>65</v>
      </c>
      <c r="AC57" s="25" t="s">
        <v>64</v>
      </c>
      <c r="AD57" s="25" t="s">
        <v>65</v>
      </c>
      <c r="AE57" s="25" t="s">
        <v>65</v>
      </c>
      <c r="AF57" s="25" t="s">
        <v>65</v>
      </c>
      <c r="AG57" s="25" t="s">
        <v>65</v>
      </c>
      <c r="AH57" s="25" t="s">
        <v>65</v>
      </c>
      <c r="AI57" s="25" t="s">
        <v>65</v>
      </c>
      <c r="AJ57" s="26"/>
      <c r="AK57" s="25" t="s">
        <v>64</v>
      </c>
      <c r="AL57" s="26">
        <v>100</v>
      </c>
      <c r="AM57" s="25" t="s">
        <v>70</v>
      </c>
      <c r="AN57" s="26"/>
      <c r="AO57" s="26" t="s">
        <v>200</v>
      </c>
      <c r="AP57" s="27">
        <v>0.23643540225079396</v>
      </c>
      <c r="AQ57" s="27">
        <v>23.643540225079395</v>
      </c>
      <c r="AR57" s="25" t="s">
        <v>65</v>
      </c>
      <c r="AS57" s="25" t="s">
        <v>65</v>
      </c>
      <c r="AT57" s="25" t="s">
        <v>64</v>
      </c>
      <c r="AU57" s="26"/>
      <c r="AV57" s="25"/>
    </row>
    <row r="58" spans="1:48" s="25" customFormat="1" ht="15.6" customHeight="1" x14ac:dyDescent="0.3">
      <c r="A58" s="24">
        <v>3972345</v>
      </c>
      <c r="B58" s="24" t="s">
        <v>201</v>
      </c>
      <c r="C58" s="25" t="s">
        <v>62</v>
      </c>
      <c r="D58" s="26" t="s">
        <v>202</v>
      </c>
      <c r="E58" s="25" t="s">
        <v>63</v>
      </c>
      <c r="F58" s="26"/>
      <c r="G58" s="25" t="s">
        <v>65</v>
      </c>
      <c r="H58" s="25" t="s">
        <v>65</v>
      </c>
      <c r="I58" s="25" t="s">
        <v>65</v>
      </c>
      <c r="J58" s="25" t="s">
        <v>64</v>
      </c>
      <c r="K58" s="25" t="s">
        <v>65</v>
      </c>
      <c r="L58" s="25" t="s">
        <v>65</v>
      </c>
      <c r="M58" s="25" t="s">
        <v>65</v>
      </c>
      <c r="N58" s="26"/>
      <c r="P58" s="25" t="s">
        <v>64</v>
      </c>
      <c r="Q58" s="25" t="s">
        <v>67</v>
      </c>
      <c r="R58" s="25" t="s">
        <v>64</v>
      </c>
      <c r="S58" s="25" t="s">
        <v>65</v>
      </c>
      <c r="T58" s="25" t="s">
        <v>65</v>
      </c>
      <c r="U58" s="25" t="s">
        <v>65</v>
      </c>
      <c r="V58" s="25" t="s">
        <v>65</v>
      </c>
      <c r="W58" s="25" t="s">
        <v>64</v>
      </c>
      <c r="X58" s="25" t="s">
        <v>65</v>
      </c>
      <c r="Y58" s="25" t="s">
        <v>65</v>
      </c>
      <c r="Z58" s="25" t="s">
        <v>65</v>
      </c>
      <c r="AA58" s="25" t="s">
        <v>64</v>
      </c>
      <c r="AB58" s="25" t="s">
        <v>65</v>
      </c>
      <c r="AC58" s="25" t="s">
        <v>64</v>
      </c>
      <c r="AD58" s="25" t="s">
        <v>65</v>
      </c>
      <c r="AE58" s="25" t="s">
        <v>65</v>
      </c>
      <c r="AF58" s="25" t="s">
        <v>65</v>
      </c>
      <c r="AG58" s="25" t="s">
        <v>65</v>
      </c>
      <c r="AH58" s="25" t="s">
        <v>65</v>
      </c>
      <c r="AI58" s="25" t="s">
        <v>65</v>
      </c>
      <c r="AJ58" s="26"/>
      <c r="AK58" s="25" t="s">
        <v>64</v>
      </c>
      <c r="AL58" s="26">
        <v>100</v>
      </c>
      <c r="AM58" s="25" t="s">
        <v>97</v>
      </c>
      <c r="AN58" s="26" t="s">
        <v>203</v>
      </c>
      <c r="AO58" s="26" t="s">
        <v>204</v>
      </c>
      <c r="AP58" s="27" t="b">
        <v>0</v>
      </c>
      <c r="AQ58" s="27" t="b">
        <v>0</v>
      </c>
      <c r="AR58" s="25" t="s">
        <v>65</v>
      </c>
      <c r="AS58" s="25" t="s">
        <v>65</v>
      </c>
      <c r="AT58" s="25" t="s">
        <v>64</v>
      </c>
      <c r="AU58" s="26"/>
    </row>
    <row r="59" spans="1:48" ht="15.6" customHeight="1" x14ac:dyDescent="0.3">
      <c r="A59" s="24">
        <v>3972345</v>
      </c>
      <c r="B59" s="24" t="s">
        <v>201</v>
      </c>
      <c r="C59" s="25" t="s">
        <v>62</v>
      </c>
      <c r="D59" s="26" t="s">
        <v>193</v>
      </c>
      <c r="E59" s="25" t="s">
        <v>63</v>
      </c>
      <c r="F59" s="26"/>
      <c r="G59" s="25" t="s">
        <v>65</v>
      </c>
      <c r="H59" s="25" t="s">
        <v>65</v>
      </c>
      <c r="I59" s="25" t="s">
        <v>65</v>
      </c>
      <c r="J59" s="25" t="s">
        <v>64</v>
      </c>
      <c r="K59" s="25" t="s">
        <v>65</v>
      </c>
      <c r="L59" s="25" t="s">
        <v>65</v>
      </c>
      <c r="M59" s="25" t="s">
        <v>65</v>
      </c>
      <c r="N59" s="26"/>
      <c r="O59" s="25"/>
      <c r="P59" s="25" t="s">
        <v>64</v>
      </c>
      <c r="Q59" s="25" t="s">
        <v>67</v>
      </c>
      <c r="R59" s="25" t="s">
        <v>64</v>
      </c>
      <c r="S59" s="25" t="s">
        <v>65</v>
      </c>
      <c r="T59" s="25" t="s">
        <v>65</v>
      </c>
      <c r="U59" s="25" t="s">
        <v>65</v>
      </c>
      <c r="V59" s="25" t="s">
        <v>65</v>
      </c>
      <c r="W59" s="25" t="s">
        <v>64</v>
      </c>
      <c r="X59" s="25" t="s">
        <v>65</v>
      </c>
      <c r="Y59" s="25" t="s">
        <v>65</v>
      </c>
      <c r="Z59" s="25" t="s">
        <v>65</v>
      </c>
      <c r="AA59" s="25" t="s">
        <v>65</v>
      </c>
      <c r="AB59" s="25" t="s">
        <v>65</v>
      </c>
      <c r="AC59" s="25" t="s">
        <v>65</v>
      </c>
      <c r="AD59" s="25" t="s">
        <v>65</v>
      </c>
      <c r="AE59" s="25" t="s">
        <v>65</v>
      </c>
      <c r="AF59" s="25" t="s">
        <v>65</v>
      </c>
      <c r="AG59" s="25" t="s">
        <v>65</v>
      </c>
      <c r="AH59" s="25" t="s">
        <v>65</v>
      </c>
      <c r="AI59" s="25" t="s">
        <v>65</v>
      </c>
      <c r="AJ59" s="26"/>
      <c r="AK59" s="25" t="s">
        <v>64</v>
      </c>
      <c r="AL59" s="26">
        <v>100</v>
      </c>
      <c r="AM59" s="25" t="s">
        <v>97</v>
      </c>
      <c r="AN59" s="26" t="s">
        <v>203</v>
      </c>
      <c r="AO59" s="26" t="s">
        <v>205</v>
      </c>
      <c r="AP59" s="27" t="b">
        <v>0</v>
      </c>
      <c r="AQ59" s="27" t="b">
        <v>0</v>
      </c>
      <c r="AR59" s="25" t="s">
        <v>65</v>
      </c>
      <c r="AS59" s="25" t="s">
        <v>65</v>
      </c>
      <c r="AT59" s="25" t="s">
        <v>64</v>
      </c>
      <c r="AU59" s="26"/>
      <c r="AV59" s="25"/>
    </row>
    <row r="60" spans="1:48" s="25" customFormat="1" ht="15.6" customHeight="1" x14ac:dyDescent="0.3">
      <c r="A60" s="24">
        <v>3972346</v>
      </c>
      <c r="B60" s="24" t="s">
        <v>206</v>
      </c>
      <c r="C60" s="25" t="s">
        <v>62</v>
      </c>
      <c r="D60" s="26"/>
      <c r="E60" s="25" t="s">
        <v>63</v>
      </c>
      <c r="F60" s="26"/>
      <c r="G60" s="25" t="s">
        <v>64</v>
      </c>
      <c r="H60" s="25" t="s">
        <v>65</v>
      </c>
      <c r="I60" s="25" t="s">
        <v>65</v>
      </c>
      <c r="J60" s="25" t="s">
        <v>65</v>
      </c>
      <c r="K60" s="25" t="s">
        <v>65</v>
      </c>
      <c r="L60" s="25" t="s">
        <v>65</v>
      </c>
      <c r="M60" s="25" t="s">
        <v>65</v>
      </c>
      <c r="N60" s="26"/>
      <c r="O60" s="25" t="s">
        <v>66</v>
      </c>
      <c r="P60" s="25" t="s">
        <v>64</v>
      </c>
      <c r="Q60" s="25" t="s">
        <v>67</v>
      </c>
      <c r="R60" s="25" t="s">
        <v>65</v>
      </c>
      <c r="S60" s="25" t="s">
        <v>65</v>
      </c>
      <c r="T60" s="25" t="s">
        <v>65</v>
      </c>
      <c r="U60" s="25" t="s">
        <v>65</v>
      </c>
      <c r="V60" s="25" t="s">
        <v>65</v>
      </c>
      <c r="W60" s="25" t="s">
        <v>64</v>
      </c>
      <c r="X60" s="25" t="s">
        <v>65</v>
      </c>
      <c r="Y60" s="25" t="s">
        <v>65</v>
      </c>
      <c r="Z60" s="25" t="s">
        <v>65</v>
      </c>
      <c r="AA60" s="25" t="s">
        <v>65</v>
      </c>
      <c r="AB60" s="25" t="s">
        <v>65</v>
      </c>
      <c r="AC60" s="25" t="s">
        <v>65</v>
      </c>
      <c r="AD60" s="25" t="s">
        <v>65</v>
      </c>
      <c r="AE60" s="25" t="s">
        <v>65</v>
      </c>
      <c r="AF60" s="25" t="s">
        <v>65</v>
      </c>
      <c r="AG60" s="25" t="s">
        <v>65</v>
      </c>
      <c r="AH60" s="25" t="s">
        <v>65</v>
      </c>
      <c r="AI60" s="25" t="s">
        <v>65</v>
      </c>
      <c r="AJ60" s="26"/>
      <c r="AK60" s="25" t="s">
        <v>64</v>
      </c>
      <c r="AL60" s="26">
        <v>100</v>
      </c>
      <c r="AM60" s="25" t="s">
        <v>70</v>
      </c>
      <c r="AN60" s="26"/>
      <c r="AO60" s="26" t="s">
        <v>207</v>
      </c>
      <c r="AP60" s="27">
        <v>0.23643540225079396</v>
      </c>
      <c r="AQ60" s="28">
        <v>23.643540225079395</v>
      </c>
      <c r="AR60" s="25" t="s">
        <v>65</v>
      </c>
      <c r="AS60" s="25" t="s">
        <v>65</v>
      </c>
      <c r="AT60" s="25" t="s">
        <v>64</v>
      </c>
      <c r="AU60" s="26"/>
    </row>
    <row r="61" spans="1:48" ht="15.6" customHeight="1" x14ac:dyDescent="0.3">
      <c r="A61" s="24">
        <v>3972453</v>
      </c>
      <c r="B61" s="24" t="s">
        <v>208</v>
      </c>
      <c r="C61" s="25" t="s">
        <v>62</v>
      </c>
      <c r="D61" s="26" t="s">
        <v>209</v>
      </c>
      <c r="E61" s="25" t="s">
        <v>63</v>
      </c>
      <c r="F61" s="26"/>
      <c r="G61" s="25" t="s">
        <v>64</v>
      </c>
      <c r="H61" s="25" t="s">
        <v>65</v>
      </c>
      <c r="I61" s="25" t="s">
        <v>65</v>
      </c>
      <c r="J61" s="25" t="s">
        <v>65</v>
      </c>
      <c r="K61" s="25" t="s">
        <v>65</v>
      </c>
      <c r="L61" s="25" t="s">
        <v>65</v>
      </c>
      <c r="M61" s="25" t="s">
        <v>65</v>
      </c>
      <c r="N61" s="26"/>
      <c r="O61" s="25" t="s">
        <v>66</v>
      </c>
      <c r="P61" s="25" t="s">
        <v>64</v>
      </c>
      <c r="Q61" s="25" t="s">
        <v>210</v>
      </c>
      <c r="R61" s="25" t="s">
        <v>65</v>
      </c>
      <c r="S61" s="25" t="s">
        <v>65</v>
      </c>
      <c r="T61" s="25" t="s">
        <v>65</v>
      </c>
      <c r="U61" s="25" t="s">
        <v>65</v>
      </c>
      <c r="V61" s="25" t="s">
        <v>65</v>
      </c>
      <c r="W61" s="25" t="s">
        <v>64</v>
      </c>
      <c r="X61" s="25" t="s">
        <v>65</v>
      </c>
      <c r="Y61" s="25" t="s">
        <v>65</v>
      </c>
      <c r="Z61" s="25" t="s">
        <v>65</v>
      </c>
      <c r="AA61" s="25" t="s">
        <v>65</v>
      </c>
      <c r="AB61" s="25" t="s">
        <v>65</v>
      </c>
      <c r="AC61" s="25" t="s">
        <v>65</v>
      </c>
      <c r="AD61" s="25" t="s">
        <v>65</v>
      </c>
      <c r="AE61" s="25" t="s">
        <v>65</v>
      </c>
      <c r="AF61" s="25" t="s">
        <v>65</v>
      </c>
      <c r="AG61" s="25" t="s">
        <v>65</v>
      </c>
      <c r="AH61" s="25" t="s">
        <v>65</v>
      </c>
      <c r="AI61" s="25" t="s">
        <v>65</v>
      </c>
      <c r="AJ61" s="26"/>
      <c r="AK61" s="25" t="s">
        <v>64</v>
      </c>
      <c r="AL61" s="26">
        <v>750</v>
      </c>
      <c r="AM61" s="25" t="s">
        <v>211</v>
      </c>
      <c r="AN61" s="26"/>
      <c r="AO61" s="26" t="s">
        <v>212</v>
      </c>
      <c r="AP61" s="27" t="b">
        <f>IF($AM61="mg/kg-bw/day",IF($E61="Rat",[2]DAF!$D$4,IF($E61="Mouse",[2]DAF!$D$5, IF($E61="Dog",[2]DAF!$D$6, IF($E61="Guinea Pig",[2]DAF!$D$7, IF($E61="Rabbit",[2]DAF!$D$8, IF($E61="Primate",[2]DAF!$D$9, IF($E61="Cat",[2]DAF!$D$10))))))))</f>
        <v>0</v>
      </c>
      <c r="AQ61" s="27" t="b">
        <f t="shared" ref="AQ61:AQ66" si="0">IF(AP61,$AL61*$AP61)</f>
        <v>0</v>
      </c>
      <c r="AR61" s="25" t="s">
        <v>65</v>
      </c>
      <c r="AS61" s="25" t="s">
        <v>65</v>
      </c>
      <c r="AT61" s="25" t="s">
        <v>64</v>
      </c>
      <c r="AU61" s="26" t="s">
        <v>213</v>
      </c>
      <c r="AV61" s="25" t="s">
        <v>65</v>
      </c>
    </row>
    <row r="62" spans="1:48" s="25" customFormat="1" ht="15.6" customHeight="1" x14ac:dyDescent="0.3">
      <c r="A62" s="24">
        <v>3972453</v>
      </c>
      <c r="B62" s="24" t="s">
        <v>208</v>
      </c>
      <c r="C62" s="25" t="s">
        <v>62</v>
      </c>
      <c r="D62" s="26" t="s">
        <v>214</v>
      </c>
      <c r="E62" s="25" t="s">
        <v>63</v>
      </c>
      <c r="F62" s="26"/>
      <c r="G62" s="25" t="s">
        <v>64</v>
      </c>
      <c r="H62" s="25" t="s">
        <v>65</v>
      </c>
      <c r="I62" s="25" t="s">
        <v>65</v>
      </c>
      <c r="J62" s="25" t="s">
        <v>65</v>
      </c>
      <c r="K62" s="25" t="s">
        <v>65</v>
      </c>
      <c r="L62" s="25" t="s">
        <v>65</v>
      </c>
      <c r="M62" s="25" t="s">
        <v>65</v>
      </c>
      <c r="N62" s="26"/>
      <c r="O62" s="25" t="s">
        <v>66</v>
      </c>
      <c r="P62" s="25" t="s">
        <v>64</v>
      </c>
      <c r="Q62" s="25" t="s">
        <v>67</v>
      </c>
      <c r="R62" s="25" t="s">
        <v>65</v>
      </c>
      <c r="S62" s="25" t="s">
        <v>65</v>
      </c>
      <c r="T62" s="25" t="s">
        <v>65</v>
      </c>
      <c r="U62" s="25" t="s">
        <v>65</v>
      </c>
      <c r="V62" s="25" t="s">
        <v>65</v>
      </c>
      <c r="W62" s="25" t="s">
        <v>64</v>
      </c>
      <c r="X62" s="25" t="s">
        <v>65</v>
      </c>
      <c r="Y62" s="25" t="s">
        <v>65</v>
      </c>
      <c r="Z62" s="25" t="s">
        <v>65</v>
      </c>
      <c r="AA62" s="25" t="s">
        <v>65</v>
      </c>
      <c r="AB62" s="25" t="s">
        <v>65</v>
      </c>
      <c r="AC62" s="25" t="s">
        <v>65</v>
      </c>
      <c r="AD62" s="25" t="s">
        <v>65</v>
      </c>
      <c r="AE62" s="25" t="s">
        <v>65</v>
      </c>
      <c r="AF62" s="25" t="s">
        <v>65</v>
      </c>
      <c r="AG62" s="25" t="s">
        <v>65</v>
      </c>
      <c r="AH62" s="25" t="s">
        <v>65</v>
      </c>
      <c r="AI62" s="25" t="s">
        <v>65</v>
      </c>
      <c r="AJ62" s="26"/>
      <c r="AK62" s="25" t="s">
        <v>64</v>
      </c>
      <c r="AL62" s="26">
        <v>750</v>
      </c>
      <c r="AM62" s="25" t="s">
        <v>211</v>
      </c>
      <c r="AN62" s="26"/>
      <c r="AO62" s="26" t="s">
        <v>215</v>
      </c>
      <c r="AP62" s="27" t="b">
        <f>IF($AM62="mg/kg-bw/day",IF($E62="Rat",[3]DAF!$D$4,IF($E62="Mouse",[3]DAF!$D$5,IF($E62="Dog",[3]DAF!$D$6,IF($E62="Guinea Pig",[3]DAF!$D$7,IF($E62="Rabbit",[3]DAF!$D$8,IF($E62="Primate",[3]DAF!$D$9,IF($E62="Cat",[3]DAF!$D$10))))))))</f>
        <v>0</v>
      </c>
      <c r="AQ62" s="27" t="b">
        <f t="shared" si="0"/>
        <v>0</v>
      </c>
      <c r="AR62" s="25" t="s">
        <v>65</v>
      </c>
      <c r="AS62" s="25" t="s">
        <v>65</v>
      </c>
      <c r="AT62" s="25" t="s">
        <v>64</v>
      </c>
      <c r="AU62" s="26" t="s">
        <v>213</v>
      </c>
      <c r="AV62" s="25" t="s">
        <v>65</v>
      </c>
    </row>
    <row r="63" spans="1:48" ht="15.6" customHeight="1" x14ac:dyDescent="0.3">
      <c r="A63" s="24">
        <v>3972453</v>
      </c>
      <c r="B63" s="24" t="s">
        <v>208</v>
      </c>
      <c r="C63" s="25" t="s">
        <v>62</v>
      </c>
      <c r="D63" s="26" t="s">
        <v>216</v>
      </c>
      <c r="E63" s="25" t="s">
        <v>63</v>
      </c>
      <c r="F63" s="26"/>
      <c r="G63" s="25" t="s">
        <v>64</v>
      </c>
      <c r="H63" s="25" t="s">
        <v>65</v>
      </c>
      <c r="I63" s="25" t="s">
        <v>65</v>
      </c>
      <c r="J63" s="25" t="s">
        <v>65</v>
      </c>
      <c r="K63" s="25" t="s">
        <v>65</v>
      </c>
      <c r="L63" s="25" t="s">
        <v>65</v>
      </c>
      <c r="M63" s="25" t="s">
        <v>65</v>
      </c>
      <c r="N63" s="26"/>
      <c r="O63" s="25" t="s">
        <v>66</v>
      </c>
      <c r="P63" s="25" t="s">
        <v>64</v>
      </c>
      <c r="Q63" s="25" t="s">
        <v>67</v>
      </c>
      <c r="R63" s="25" t="s">
        <v>65</v>
      </c>
      <c r="S63" s="25" t="s">
        <v>65</v>
      </c>
      <c r="T63" s="25" t="s">
        <v>65</v>
      </c>
      <c r="U63" s="25" t="s">
        <v>65</v>
      </c>
      <c r="V63" s="25" t="s">
        <v>65</v>
      </c>
      <c r="W63" s="25" t="s">
        <v>64</v>
      </c>
      <c r="X63" s="25" t="s">
        <v>65</v>
      </c>
      <c r="Y63" s="25" t="s">
        <v>65</v>
      </c>
      <c r="Z63" s="25" t="s">
        <v>65</v>
      </c>
      <c r="AA63" s="25" t="s">
        <v>65</v>
      </c>
      <c r="AB63" s="25" t="s">
        <v>65</v>
      </c>
      <c r="AC63" s="25" t="s">
        <v>65</v>
      </c>
      <c r="AD63" s="25" t="s">
        <v>65</v>
      </c>
      <c r="AE63" s="25" t="s">
        <v>65</v>
      </c>
      <c r="AF63" s="25" t="s">
        <v>65</v>
      </c>
      <c r="AG63" s="25" t="s">
        <v>65</v>
      </c>
      <c r="AH63" s="25" t="s">
        <v>65</v>
      </c>
      <c r="AI63" s="25" t="s">
        <v>65</v>
      </c>
      <c r="AJ63" s="26"/>
      <c r="AK63" s="25" t="s">
        <v>64</v>
      </c>
      <c r="AL63" s="26">
        <v>750</v>
      </c>
      <c r="AM63" s="25" t="s">
        <v>211</v>
      </c>
      <c r="AN63" s="26"/>
      <c r="AO63" s="26" t="s">
        <v>217</v>
      </c>
      <c r="AP63" s="29" t="b">
        <f>IF($AM63="mg/kg-bw/day",IF($E63="Rat",[3]DAF!$D$4,IF($E63="Mouse",[3]DAF!$D$5,IF($E63="Dog",[3]DAF!$D$6,IF($E63="Guinea Pig",[3]DAF!$D$7,IF($E63="Rabbit",[3]DAF!$D$8,IF($E63="Primate",[3]DAF!$D$9,IF($E63="Cat",[3]DAF!$D$10))))))))</f>
        <v>0</v>
      </c>
      <c r="AQ63" s="27" t="b">
        <f t="shared" si="0"/>
        <v>0</v>
      </c>
      <c r="AR63" s="25" t="s">
        <v>65</v>
      </c>
      <c r="AS63" s="25" t="s">
        <v>65</v>
      </c>
      <c r="AT63" s="25" t="s">
        <v>64</v>
      </c>
      <c r="AU63" s="26" t="s">
        <v>213</v>
      </c>
      <c r="AV63" s="25" t="s">
        <v>65</v>
      </c>
    </row>
    <row r="64" spans="1:48" s="25" customFormat="1" ht="15.6" customHeight="1" x14ac:dyDescent="0.3">
      <c r="A64" s="24">
        <v>3972911</v>
      </c>
      <c r="B64" s="24" t="s">
        <v>218</v>
      </c>
      <c r="C64" s="25" t="s">
        <v>62</v>
      </c>
      <c r="D64" s="26" t="s">
        <v>219</v>
      </c>
      <c r="E64" s="25" t="s">
        <v>63</v>
      </c>
      <c r="F64" s="26"/>
      <c r="G64" s="25" t="s">
        <v>64</v>
      </c>
      <c r="H64" s="25" t="s">
        <v>65</v>
      </c>
      <c r="I64" s="25" t="s">
        <v>65</v>
      </c>
      <c r="J64" s="25" t="s">
        <v>65</v>
      </c>
      <c r="K64" s="25" t="s">
        <v>65</v>
      </c>
      <c r="L64" s="25" t="s">
        <v>65</v>
      </c>
      <c r="M64" s="25" t="s">
        <v>65</v>
      </c>
      <c r="N64" s="26"/>
      <c r="O64" s="25" t="s">
        <v>66</v>
      </c>
      <c r="P64" s="25" t="s">
        <v>64</v>
      </c>
      <c r="Q64" s="25" t="s">
        <v>67</v>
      </c>
      <c r="R64" s="25" t="s">
        <v>65</v>
      </c>
      <c r="S64" s="25" t="s">
        <v>65</v>
      </c>
      <c r="T64" s="25" t="s">
        <v>65</v>
      </c>
      <c r="U64" s="25" t="s">
        <v>65</v>
      </c>
      <c r="V64" s="25" t="s">
        <v>65</v>
      </c>
      <c r="W64" s="25" t="s">
        <v>64</v>
      </c>
      <c r="X64" s="25" t="s">
        <v>65</v>
      </c>
      <c r="Y64" s="25" t="s">
        <v>65</v>
      </c>
      <c r="Z64" s="25" t="s">
        <v>65</v>
      </c>
      <c r="AA64" s="25" t="s">
        <v>65</v>
      </c>
      <c r="AB64" s="25" t="s">
        <v>65</v>
      </c>
      <c r="AC64" s="25" t="s">
        <v>65</v>
      </c>
      <c r="AD64" s="25" t="s">
        <v>65</v>
      </c>
      <c r="AE64" s="25" t="s">
        <v>65</v>
      </c>
      <c r="AF64" s="25" t="s">
        <v>65</v>
      </c>
      <c r="AG64" s="25" t="s">
        <v>65</v>
      </c>
      <c r="AH64" s="25" t="s">
        <v>65</v>
      </c>
      <c r="AI64" s="25" t="s">
        <v>65</v>
      </c>
      <c r="AJ64" s="26"/>
      <c r="AK64" s="25" t="s">
        <v>64</v>
      </c>
      <c r="AL64" s="26">
        <v>750</v>
      </c>
      <c r="AM64" s="25" t="s">
        <v>211</v>
      </c>
      <c r="AN64" s="26"/>
      <c r="AO64" s="26" t="s">
        <v>220</v>
      </c>
      <c r="AP64" s="27" t="b">
        <f>IF($AM64="mg/kg-bw/day",IF($E64="Rat",[2]DAF!$D$4,IF($E64="Mouse",[2]DAF!$D$5, IF($E64="Dog",[2]DAF!$D$6, IF($E64="Guinea Pig",[2]DAF!$D$7, IF($E64="Rabbit",[2]DAF!$D$8, IF($E64="Primate",[2]DAF!$D$9, IF($E64="Cat",[2]DAF!$D$10))))))))</f>
        <v>0</v>
      </c>
      <c r="AQ64" s="27" t="b">
        <f t="shared" si="0"/>
        <v>0</v>
      </c>
      <c r="AR64" s="25" t="s">
        <v>65</v>
      </c>
      <c r="AS64" s="25" t="s">
        <v>65</v>
      </c>
      <c r="AT64" s="25" t="s">
        <v>64</v>
      </c>
      <c r="AU64" s="26"/>
    </row>
    <row r="65" spans="1:48" ht="15.6" customHeight="1" x14ac:dyDescent="0.3">
      <c r="A65" s="24">
        <v>3972911</v>
      </c>
      <c r="B65" s="24" t="s">
        <v>218</v>
      </c>
      <c r="C65" s="25" t="s">
        <v>62</v>
      </c>
      <c r="D65" s="26" t="s">
        <v>216</v>
      </c>
      <c r="E65" s="25" t="s">
        <v>63</v>
      </c>
      <c r="F65" s="26"/>
      <c r="G65" s="25" t="s">
        <v>64</v>
      </c>
      <c r="H65" s="25" t="s">
        <v>65</v>
      </c>
      <c r="I65" s="25" t="s">
        <v>65</v>
      </c>
      <c r="J65" s="25" t="s">
        <v>65</v>
      </c>
      <c r="K65" s="25" t="s">
        <v>65</v>
      </c>
      <c r="L65" s="25" t="s">
        <v>65</v>
      </c>
      <c r="M65" s="25" t="s">
        <v>65</v>
      </c>
      <c r="N65" s="26"/>
      <c r="O65" s="25" t="s">
        <v>66</v>
      </c>
      <c r="P65" s="25" t="s">
        <v>64</v>
      </c>
      <c r="Q65" s="25" t="s">
        <v>67</v>
      </c>
      <c r="R65" s="25" t="s">
        <v>65</v>
      </c>
      <c r="S65" s="25" t="s">
        <v>65</v>
      </c>
      <c r="T65" s="25" t="s">
        <v>65</v>
      </c>
      <c r="U65" s="25" t="s">
        <v>65</v>
      </c>
      <c r="V65" s="25" t="s">
        <v>65</v>
      </c>
      <c r="W65" s="25" t="s">
        <v>64</v>
      </c>
      <c r="X65" s="25" t="s">
        <v>65</v>
      </c>
      <c r="Y65" s="25" t="s">
        <v>65</v>
      </c>
      <c r="Z65" s="25" t="s">
        <v>65</v>
      </c>
      <c r="AA65" s="25" t="s">
        <v>65</v>
      </c>
      <c r="AB65" s="25" t="s">
        <v>65</v>
      </c>
      <c r="AC65" s="25" t="s">
        <v>65</v>
      </c>
      <c r="AD65" s="25" t="s">
        <v>65</v>
      </c>
      <c r="AE65" s="25" t="s">
        <v>65</v>
      </c>
      <c r="AF65" s="25" t="s">
        <v>65</v>
      </c>
      <c r="AG65" s="25" t="s">
        <v>65</v>
      </c>
      <c r="AH65" s="25" t="s">
        <v>65</v>
      </c>
      <c r="AI65" s="25" t="s">
        <v>65</v>
      </c>
      <c r="AJ65" s="26"/>
      <c r="AK65" s="25" t="s">
        <v>64</v>
      </c>
      <c r="AL65" s="26">
        <v>750</v>
      </c>
      <c r="AM65" s="25" t="s">
        <v>211</v>
      </c>
      <c r="AN65" s="26"/>
      <c r="AO65" s="26" t="s">
        <v>221</v>
      </c>
      <c r="AP65" s="27" t="b">
        <f>IF($AM65="mg/kg-bw/day",IF($E65="Rat",[2]DAF!$D$4,IF($E65="Mouse",[2]DAF!$D$5, IF($E65="Dog",[2]DAF!$D$6, IF($E65="Guinea Pig",[2]DAF!$D$7, IF($E65="Rabbit",[2]DAF!$D$8, IF($E65="Primate",[2]DAF!$D$9, IF($E65="Cat",[2]DAF!$D$10))))))))</f>
        <v>0</v>
      </c>
      <c r="AQ65" s="27" t="b">
        <f t="shared" si="0"/>
        <v>0</v>
      </c>
      <c r="AR65" s="25" t="s">
        <v>65</v>
      </c>
      <c r="AS65" s="25" t="s">
        <v>65</v>
      </c>
      <c r="AT65" s="25" t="s">
        <v>64</v>
      </c>
      <c r="AU65" s="26"/>
      <c r="AV65" s="25"/>
    </row>
    <row r="66" spans="1:48" s="25" customFormat="1" ht="15.6" customHeight="1" x14ac:dyDescent="0.3">
      <c r="A66" s="24">
        <v>3972911</v>
      </c>
      <c r="B66" s="24" t="s">
        <v>218</v>
      </c>
      <c r="C66" s="25" t="s">
        <v>62</v>
      </c>
      <c r="D66" s="26" t="s">
        <v>222</v>
      </c>
      <c r="E66" s="25" t="s">
        <v>63</v>
      </c>
      <c r="F66" s="26"/>
      <c r="G66" s="25" t="s">
        <v>64</v>
      </c>
      <c r="H66" s="25" t="s">
        <v>65</v>
      </c>
      <c r="I66" s="25" t="s">
        <v>65</v>
      </c>
      <c r="J66" s="25" t="s">
        <v>65</v>
      </c>
      <c r="K66" s="25" t="s">
        <v>65</v>
      </c>
      <c r="L66" s="25" t="s">
        <v>65</v>
      </c>
      <c r="M66" s="25" t="s">
        <v>65</v>
      </c>
      <c r="N66" s="26"/>
      <c r="O66" s="25" t="s">
        <v>66</v>
      </c>
      <c r="P66" s="25" t="s">
        <v>64</v>
      </c>
      <c r="Q66" s="25" t="s">
        <v>67</v>
      </c>
      <c r="R66" s="25" t="s">
        <v>65</v>
      </c>
      <c r="S66" s="25" t="s">
        <v>65</v>
      </c>
      <c r="T66" s="25" t="s">
        <v>65</v>
      </c>
      <c r="U66" s="25" t="s">
        <v>65</v>
      </c>
      <c r="V66" s="25" t="s">
        <v>65</v>
      </c>
      <c r="W66" s="25" t="s">
        <v>64</v>
      </c>
      <c r="X66" s="25" t="s">
        <v>65</v>
      </c>
      <c r="Y66" s="25" t="s">
        <v>65</v>
      </c>
      <c r="Z66" s="25" t="s">
        <v>65</v>
      </c>
      <c r="AA66" s="25" t="s">
        <v>65</v>
      </c>
      <c r="AB66" s="25" t="s">
        <v>65</v>
      </c>
      <c r="AC66" s="25" t="s">
        <v>65</v>
      </c>
      <c r="AD66" s="25" t="s">
        <v>65</v>
      </c>
      <c r="AE66" s="25" t="s">
        <v>65</v>
      </c>
      <c r="AF66" s="25" t="s">
        <v>65</v>
      </c>
      <c r="AG66" s="25" t="s">
        <v>65</v>
      </c>
      <c r="AH66" s="25" t="s">
        <v>65</v>
      </c>
      <c r="AI66" s="25" t="s">
        <v>65</v>
      </c>
      <c r="AJ66" s="26"/>
      <c r="AK66" s="25" t="s">
        <v>64</v>
      </c>
      <c r="AL66" s="26">
        <v>750</v>
      </c>
      <c r="AM66" s="25" t="s">
        <v>211</v>
      </c>
      <c r="AN66" s="26"/>
      <c r="AO66" s="26" t="s">
        <v>223</v>
      </c>
      <c r="AP66" s="27" t="b">
        <f>IF($AM66="mg/kg-bw/day",IF($E66="Rat",[2]DAF!$D$4,IF($E66="Mouse",[2]DAF!$D$5, IF($E66="Dog",[2]DAF!$D$6, IF($E66="Guinea Pig",[2]DAF!$D$7, IF($E66="Rabbit",[2]DAF!$D$8, IF($E66="Primate",[2]DAF!$D$9, IF($E66="Cat",[2]DAF!$D$10))))))))</f>
        <v>0</v>
      </c>
      <c r="AQ66" s="27" t="b">
        <f t="shared" si="0"/>
        <v>0</v>
      </c>
      <c r="AR66" s="25" t="s">
        <v>65</v>
      </c>
      <c r="AS66" s="25" t="s">
        <v>65</v>
      </c>
      <c r="AT66" s="25" t="s">
        <v>64</v>
      </c>
      <c r="AU66" s="26"/>
    </row>
    <row r="67" spans="1:48" ht="15.6" customHeight="1" x14ac:dyDescent="0.3">
      <c r="A67" s="24">
        <v>3973023</v>
      </c>
      <c r="B67" s="24" t="s">
        <v>224</v>
      </c>
      <c r="C67" s="25" t="s">
        <v>62</v>
      </c>
      <c r="D67" s="26"/>
      <c r="E67" s="25" t="s">
        <v>83</v>
      </c>
      <c r="F67" s="26"/>
      <c r="G67" s="25" t="s">
        <v>64</v>
      </c>
      <c r="H67" s="25" t="s">
        <v>65</v>
      </c>
      <c r="I67" s="25" t="s">
        <v>65</v>
      </c>
      <c r="J67" s="25" t="s">
        <v>65</v>
      </c>
      <c r="K67" s="25" t="s">
        <v>65</v>
      </c>
      <c r="L67" s="25" t="s">
        <v>65</v>
      </c>
      <c r="M67" s="25" t="s">
        <v>65</v>
      </c>
      <c r="N67" s="26"/>
      <c r="O67" s="25" t="s">
        <v>66</v>
      </c>
      <c r="P67" s="25" t="s">
        <v>64</v>
      </c>
      <c r="Q67" s="25" t="s">
        <v>67</v>
      </c>
      <c r="R67" s="25" t="s">
        <v>65</v>
      </c>
      <c r="S67" s="25" t="s">
        <v>65</v>
      </c>
      <c r="T67" s="25" t="s">
        <v>65</v>
      </c>
      <c r="U67" s="25" t="s">
        <v>65</v>
      </c>
      <c r="V67" s="25" t="s">
        <v>65</v>
      </c>
      <c r="W67" s="25" t="s">
        <v>64</v>
      </c>
      <c r="X67" s="25" t="s">
        <v>65</v>
      </c>
      <c r="Y67" s="25" t="s">
        <v>65</v>
      </c>
      <c r="Z67" s="25" t="s">
        <v>65</v>
      </c>
      <c r="AA67" s="25" t="s">
        <v>65</v>
      </c>
      <c r="AB67" s="25" t="s">
        <v>65</v>
      </c>
      <c r="AC67" s="25" t="s">
        <v>65</v>
      </c>
      <c r="AD67" s="25" t="s">
        <v>65</v>
      </c>
      <c r="AE67" s="25" t="s">
        <v>65</v>
      </c>
      <c r="AF67" s="25" t="s">
        <v>65</v>
      </c>
      <c r="AG67" s="25" t="s">
        <v>65</v>
      </c>
      <c r="AH67" s="25" t="s">
        <v>65</v>
      </c>
      <c r="AI67" s="25" t="s">
        <v>65</v>
      </c>
      <c r="AJ67" s="26"/>
      <c r="AK67" s="25" t="s">
        <v>64</v>
      </c>
      <c r="AL67" s="26">
        <v>500</v>
      </c>
      <c r="AM67" s="25" t="s">
        <v>70</v>
      </c>
      <c r="AN67" s="26"/>
      <c r="AO67" s="26" t="s">
        <v>225</v>
      </c>
      <c r="AP67" s="27">
        <v>0.13295739742362475</v>
      </c>
      <c r="AQ67" s="27">
        <v>66.47869871181237</v>
      </c>
      <c r="AR67" s="25" t="s">
        <v>65</v>
      </c>
      <c r="AS67" s="25" t="s">
        <v>65</v>
      </c>
      <c r="AT67" s="25" t="s">
        <v>64</v>
      </c>
      <c r="AU67" s="26"/>
      <c r="AV67" s="25"/>
    </row>
    <row r="68" spans="1:48" s="25" customFormat="1" ht="15.6" customHeight="1" x14ac:dyDescent="0.3">
      <c r="A68" s="24">
        <v>4198687</v>
      </c>
      <c r="B68" s="24" t="s">
        <v>226</v>
      </c>
      <c r="C68" s="25" t="s">
        <v>62</v>
      </c>
      <c r="D68" s="26" t="s">
        <v>227</v>
      </c>
      <c r="E68" s="25" t="s">
        <v>83</v>
      </c>
      <c r="F68" s="26"/>
      <c r="G68" s="25" t="s">
        <v>65</v>
      </c>
      <c r="H68" s="25" t="s">
        <v>64</v>
      </c>
      <c r="I68" s="25" t="s">
        <v>65</v>
      </c>
      <c r="J68" s="25" t="s">
        <v>65</v>
      </c>
      <c r="K68" s="25" t="s">
        <v>65</v>
      </c>
      <c r="L68" s="25" t="s">
        <v>65</v>
      </c>
      <c r="M68" s="25" t="s">
        <v>65</v>
      </c>
      <c r="N68" s="26"/>
      <c r="P68" s="25" t="s">
        <v>65</v>
      </c>
      <c r="Q68" s="25" t="s">
        <v>67</v>
      </c>
      <c r="R68" s="25" t="s">
        <v>65</v>
      </c>
      <c r="S68" s="25" t="s">
        <v>65</v>
      </c>
      <c r="T68" s="25" t="s">
        <v>65</v>
      </c>
      <c r="U68" s="25" t="s">
        <v>65</v>
      </c>
      <c r="V68" s="25" t="s">
        <v>65</v>
      </c>
      <c r="W68" s="25" t="s">
        <v>65</v>
      </c>
      <c r="X68" s="25" t="s">
        <v>65</v>
      </c>
      <c r="Y68" s="25" t="s">
        <v>65</v>
      </c>
      <c r="Z68" s="25" t="s">
        <v>65</v>
      </c>
      <c r="AA68" s="25" t="s">
        <v>65</v>
      </c>
      <c r="AB68" s="25" t="s">
        <v>65</v>
      </c>
      <c r="AC68" s="25" t="s">
        <v>65</v>
      </c>
      <c r="AD68" s="25" t="s">
        <v>65</v>
      </c>
      <c r="AE68" s="25" t="s">
        <v>65</v>
      </c>
      <c r="AF68" s="25" t="s">
        <v>65</v>
      </c>
      <c r="AG68" s="25" t="s">
        <v>65</v>
      </c>
      <c r="AH68" s="25" t="s">
        <v>65</v>
      </c>
      <c r="AI68" s="25" t="s">
        <v>64</v>
      </c>
      <c r="AJ68" s="26"/>
      <c r="AK68" s="25" t="s">
        <v>65</v>
      </c>
      <c r="AL68" s="26"/>
      <c r="AN68" s="26"/>
      <c r="AO68" s="26"/>
      <c r="AP68" s="27" t="b">
        <v>0</v>
      </c>
      <c r="AQ68" s="27" t="b">
        <v>0</v>
      </c>
      <c r="AR68" s="25" t="s">
        <v>65</v>
      </c>
      <c r="AS68" s="25" t="s">
        <v>65</v>
      </c>
      <c r="AT68" s="25" t="s">
        <v>65</v>
      </c>
      <c r="AU68" s="26"/>
    </row>
    <row r="69" spans="1:48" ht="15.6" customHeight="1" x14ac:dyDescent="0.3">
      <c r="A69" s="24">
        <v>4198687</v>
      </c>
      <c r="B69" s="24" t="s">
        <v>226</v>
      </c>
      <c r="C69" s="25" t="s">
        <v>197</v>
      </c>
      <c r="D69" s="26" t="s">
        <v>228</v>
      </c>
      <c r="E69" s="25"/>
      <c r="F69" s="26"/>
      <c r="G69" s="25"/>
      <c r="H69" s="25"/>
      <c r="I69" s="25"/>
      <c r="J69" s="25"/>
      <c r="K69" s="25"/>
      <c r="L69" s="25"/>
      <c r="M69" s="25"/>
      <c r="N69" s="26"/>
      <c r="O69" s="25"/>
      <c r="P69" s="25"/>
      <c r="Q69" s="25"/>
      <c r="R69" s="25"/>
      <c r="S69" s="25"/>
      <c r="T69" s="25"/>
      <c r="U69" s="25"/>
      <c r="V69" s="25"/>
      <c r="W69" s="25"/>
      <c r="X69" s="25"/>
      <c r="Y69" s="25"/>
      <c r="Z69" s="25"/>
      <c r="AA69" s="25"/>
      <c r="AB69" s="25"/>
      <c r="AC69" s="25"/>
      <c r="AD69" s="25"/>
      <c r="AE69" s="25"/>
      <c r="AF69" s="25"/>
      <c r="AG69" s="25"/>
      <c r="AH69" s="25"/>
      <c r="AI69" s="25"/>
      <c r="AJ69" s="26"/>
      <c r="AK69" s="25"/>
      <c r="AL69" s="26"/>
      <c r="AM69" s="25"/>
      <c r="AN69" s="26"/>
      <c r="AO69" s="26"/>
      <c r="AP69" s="27" t="b">
        <v>0</v>
      </c>
      <c r="AQ69" s="27" t="b">
        <v>0</v>
      </c>
      <c r="AR69" s="25"/>
      <c r="AS69" s="25"/>
      <c r="AT69" s="25"/>
      <c r="AU69" s="26"/>
      <c r="AV69" s="25"/>
    </row>
    <row r="70" spans="1:48" s="25" customFormat="1" ht="15.6" customHeight="1" x14ac:dyDescent="0.3">
      <c r="A70" s="24">
        <v>4728445</v>
      </c>
      <c r="B70" s="24" t="s">
        <v>229</v>
      </c>
      <c r="C70" s="25" t="s">
        <v>62</v>
      </c>
      <c r="D70" s="26"/>
      <c r="E70" s="25" t="s">
        <v>63</v>
      </c>
      <c r="F70" s="26"/>
      <c r="G70" s="25" t="s">
        <v>64</v>
      </c>
      <c r="H70" s="25" t="s">
        <v>65</v>
      </c>
      <c r="I70" s="25" t="s">
        <v>65</v>
      </c>
      <c r="J70" s="25" t="s">
        <v>65</v>
      </c>
      <c r="K70" s="25" t="s">
        <v>65</v>
      </c>
      <c r="L70" s="25" t="s">
        <v>65</v>
      </c>
      <c r="M70" s="25" t="s">
        <v>65</v>
      </c>
      <c r="N70" s="26"/>
      <c r="O70" s="25" t="s">
        <v>66</v>
      </c>
      <c r="P70" s="25" t="s">
        <v>64</v>
      </c>
      <c r="Q70" s="25" t="s">
        <v>67</v>
      </c>
      <c r="R70" s="25" t="s">
        <v>64</v>
      </c>
      <c r="S70" s="25" t="s">
        <v>65</v>
      </c>
      <c r="T70" s="25" t="s">
        <v>65</v>
      </c>
      <c r="U70" s="25" t="s">
        <v>65</v>
      </c>
      <c r="V70" s="25" t="s">
        <v>65</v>
      </c>
      <c r="W70" s="25" t="s">
        <v>64</v>
      </c>
      <c r="X70" s="25" t="s">
        <v>65</v>
      </c>
      <c r="Y70" s="25" t="s">
        <v>65</v>
      </c>
      <c r="Z70" s="25" t="s">
        <v>65</v>
      </c>
      <c r="AA70" s="25" t="s">
        <v>65</v>
      </c>
      <c r="AB70" s="25" t="s">
        <v>65</v>
      </c>
      <c r="AC70" s="25" t="s">
        <v>65</v>
      </c>
      <c r="AD70" s="25" t="s">
        <v>65</v>
      </c>
      <c r="AE70" s="25" t="s">
        <v>65</v>
      </c>
      <c r="AF70" s="25" t="s">
        <v>65</v>
      </c>
      <c r="AG70" s="25" t="s">
        <v>65</v>
      </c>
      <c r="AH70" s="25" t="s">
        <v>65</v>
      </c>
      <c r="AI70" s="25" t="s">
        <v>65</v>
      </c>
      <c r="AJ70" s="26"/>
      <c r="AK70" s="25" t="s">
        <v>65</v>
      </c>
      <c r="AL70" s="26"/>
      <c r="AN70" s="26"/>
      <c r="AO70" s="30" t="s">
        <v>230</v>
      </c>
      <c r="AP70" s="27" t="b">
        <v>0</v>
      </c>
      <c r="AQ70" s="27" t="b">
        <v>0</v>
      </c>
      <c r="AR70" s="25" t="s">
        <v>65</v>
      </c>
      <c r="AS70" s="25" t="s">
        <v>65</v>
      </c>
      <c r="AT70" s="25" t="s">
        <v>64</v>
      </c>
      <c r="AU70" s="26"/>
    </row>
    <row r="71" spans="1:48" ht="15.6" customHeight="1" x14ac:dyDescent="0.3">
      <c r="A71" s="24">
        <v>4728445</v>
      </c>
      <c r="B71" s="24" t="s">
        <v>229</v>
      </c>
      <c r="C71" s="25" t="s">
        <v>62</v>
      </c>
      <c r="D71" s="26"/>
      <c r="E71" s="25" t="s">
        <v>63</v>
      </c>
      <c r="F71" s="26"/>
      <c r="G71" s="25" t="s">
        <v>64</v>
      </c>
      <c r="H71" s="25" t="s">
        <v>65</v>
      </c>
      <c r="I71" s="25" t="s">
        <v>65</v>
      </c>
      <c r="J71" s="25" t="s">
        <v>65</v>
      </c>
      <c r="K71" s="25" t="s">
        <v>65</v>
      </c>
      <c r="L71" s="25" t="s">
        <v>65</v>
      </c>
      <c r="M71" s="25" t="s">
        <v>65</v>
      </c>
      <c r="N71" s="26"/>
      <c r="O71" s="25" t="s">
        <v>66</v>
      </c>
      <c r="P71" s="25" t="s">
        <v>64</v>
      </c>
      <c r="Q71" s="25" t="s">
        <v>67</v>
      </c>
      <c r="R71" s="25" t="s">
        <v>64</v>
      </c>
      <c r="S71" s="25" t="s">
        <v>65</v>
      </c>
      <c r="T71" s="25" t="s">
        <v>65</v>
      </c>
      <c r="U71" s="25" t="s">
        <v>65</v>
      </c>
      <c r="V71" s="25" t="s">
        <v>65</v>
      </c>
      <c r="W71" s="25" t="s">
        <v>64</v>
      </c>
      <c r="X71" s="25" t="s">
        <v>65</v>
      </c>
      <c r="Y71" s="25" t="s">
        <v>65</v>
      </c>
      <c r="Z71" s="25" t="s">
        <v>65</v>
      </c>
      <c r="AA71" s="25" t="s">
        <v>65</v>
      </c>
      <c r="AB71" s="25" t="s">
        <v>65</v>
      </c>
      <c r="AC71" s="25" t="s">
        <v>65</v>
      </c>
      <c r="AD71" s="25" t="s">
        <v>65</v>
      </c>
      <c r="AE71" s="25" t="s">
        <v>65</v>
      </c>
      <c r="AF71" s="25" t="s">
        <v>65</v>
      </c>
      <c r="AG71" s="25" t="s">
        <v>65</v>
      </c>
      <c r="AH71" s="25" t="s">
        <v>65</v>
      </c>
      <c r="AI71" s="25" t="s">
        <v>65</v>
      </c>
      <c r="AJ71" s="26"/>
      <c r="AK71" s="25" t="s">
        <v>65</v>
      </c>
      <c r="AL71" s="26">
        <v>50</v>
      </c>
      <c r="AM71" s="25" t="s">
        <v>231</v>
      </c>
      <c r="AN71" s="26"/>
      <c r="AO71" s="26" t="s">
        <v>232</v>
      </c>
      <c r="AP71" s="27" t="b">
        <v>0</v>
      </c>
      <c r="AQ71" s="28" t="b">
        <v>0</v>
      </c>
      <c r="AR71" s="25" t="s">
        <v>65</v>
      </c>
      <c r="AS71" s="25" t="s">
        <v>65</v>
      </c>
      <c r="AT71" s="25" t="s">
        <v>64</v>
      </c>
      <c r="AU71" s="26"/>
      <c r="AV71" s="25"/>
    </row>
    <row r="72" spans="1:48" s="25" customFormat="1" ht="15.6" customHeight="1" x14ac:dyDescent="0.3">
      <c r="A72" s="24">
        <v>4728524</v>
      </c>
      <c r="B72" s="24" t="s">
        <v>233</v>
      </c>
      <c r="C72" s="25" t="s">
        <v>82</v>
      </c>
      <c r="D72" s="26"/>
      <c r="F72" s="26"/>
      <c r="N72" s="26"/>
      <c r="AJ72" s="26"/>
      <c r="AL72" s="26"/>
      <c r="AN72" s="26"/>
      <c r="AO72" s="26"/>
      <c r="AP72" s="27" t="b">
        <v>0</v>
      </c>
      <c r="AQ72" s="27" t="b">
        <v>0</v>
      </c>
      <c r="AU72" s="26"/>
    </row>
    <row r="73" spans="1:48" ht="15.6" customHeight="1" x14ac:dyDescent="0.3">
      <c r="A73" s="24">
        <v>4728524</v>
      </c>
      <c r="B73" s="24" t="s">
        <v>233</v>
      </c>
      <c r="C73" s="25" t="s">
        <v>82</v>
      </c>
      <c r="D73" s="26"/>
      <c r="E73" s="25"/>
      <c r="F73" s="26"/>
      <c r="G73" s="25"/>
      <c r="H73" s="25"/>
      <c r="I73" s="25"/>
      <c r="J73" s="25"/>
      <c r="K73" s="25"/>
      <c r="L73" s="25"/>
      <c r="M73" s="25"/>
      <c r="N73" s="26"/>
      <c r="O73" s="25"/>
      <c r="P73" s="25"/>
      <c r="Q73" s="25"/>
      <c r="R73" s="25"/>
      <c r="S73" s="25"/>
      <c r="T73" s="25"/>
      <c r="U73" s="25"/>
      <c r="V73" s="25"/>
      <c r="W73" s="25"/>
      <c r="X73" s="25"/>
      <c r="Y73" s="25"/>
      <c r="Z73" s="25"/>
      <c r="AA73" s="25"/>
      <c r="AB73" s="25"/>
      <c r="AC73" s="25"/>
      <c r="AD73" s="25"/>
      <c r="AE73" s="25"/>
      <c r="AF73" s="25"/>
      <c r="AG73" s="25"/>
      <c r="AH73" s="25"/>
      <c r="AI73" s="25"/>
      <c r="AJ73" s="26"/>
      <c r="AK73" s="25"/>
      <c r="AL73" s="26"/>
      <c r="AM73" s="25"/>
      <c r="AN73" s="26"/>
      <c r="AO73" s="26"/>
      <c r="AP73" s="27"/>
      <c r="AQ73" s="28"/>
      <c r="AR73" s="25"/>
      <c r="AS73" s="25"/>
      <c r="AT73" s="25"/>
      <c r="AU73" s="26"/>
      <c r="AV73" s="25"/>
    </row>
    <row r="74" spans="1:48" s="25" customFormat="1" ht="15.6" customHeight="1" x14ac:dyDescent="0.3">
      <c r="A74" s="24">
        <v>4728661</v>
      </c>
      <c r="B74" s="24" t="s">
        <v>234</v>
      </c>
      <c r="C74" s="25" t="s">
        <v>62</v>
      </c>
      <c r="D74" s="26"/>
      <c r="E74" s="25" t="s">
        <v>63</v>
      </c>
      <c r="F74" s="26"/>
      <c r="G74" s="25" t="s">
        <v>64</v>
      </c>
      <c r="H74" s="25" t="s">
        <v>65</v>
      </c>
      <c r="I74" s="25" t="s">
        <v>65</v>
      </c>
      <c r="J74" s="25" t="s">
        <v>65</v>
      </c>
      <c r="K74" s="25" t="s">
        <v>65</v>
      </c>
      <c r="L74" s="25" t="s">
        <v>65</v>
      </c>
      <c r="M74" s="25" t="s">
        <v>65</v>
      </c>
      <c r="N74" s="26"/>
      <c r="O74" s="25" t="s">
        <v>66</v>
      </c>
      <c r="P74" s="25" t="s">
        <v>64</v>
      </c>
      <c r="Q74" s="25" t="s">
        <v>67</v>
      </c>
      <c r="S74" s="25" t="s">
        <v>65</v>
      </c>
      <c r="T74" s="25" t="s">
        <v>65</v>
      </c>
      <c r="U74" s="25" t="s">
        <v>65</v>
      </c>
      <c r="V74" s="25" t="s">
        <v>65</v>
      </c>
      <c r="W74" s="25" t="s">
        <v>64</v>
      </c>
      <c r="X74" s="25" t="s">
        <v>65</v>
      </c>
      <c r="Y74" s="25" t="s">
        <v>65</v>
      </c>
      <c r="Z74" s="25" t="s">
        <v>65</v>
      </c>
      <c r="AA74" s="25" t="s">
        <v>65</v>
      </c>
      <c r="AB74" s="25" t="s">
        <v>65</v>
      </c>
      <c r="AC74" s="25" t="s">
        <v>65</v>
      </c>
      <c r="AD74" s="25" t="s">
        <v>65</v>
      </c>
      <c r="AE74" s="25" t="s">
        <v>65</v>
      </c>
      <c r="AF74" s="25" t="s">
        <v>65</v>
      </c>
      <c r="AG74" s="25" t="s">
        <v>65</v>
      </c>
      <c r="AH74" s="25" t="s">
        <v>65</v>
      </c>
      <c r="AI74" s="25" t="s">
        <v>65</v>
      </c>
      <c r="AJ74" s="26"/>
      <c r="AK74" s="25" t="s">
        <v>65</v>
      </c>
      <c r="AL74" s="26"/>
      <c r="AN74" s="26"/>
      <c r="AO74" s="26" t="s">
        <v>235</v>
      </c>
      <c r="AP74" s="27" t="b">
        <v>0</v>
      </c>
      <c r="AQ74" s="27" t="b">
        <v>0</v>
      </c>
      <c r="AR74" s="25" t="s">
        <v>65</v>
      </c>
      <c r="AS74" s="25" t="s">
        <v>65</v>
      </c>
      <c r="AT74" s="25" t="s">
        <v>64</v>
      </c>
      <c r="AU74" s="26"/>
    </row>
    <row r="75" spans="1:48" ht="15.6" customHeight="1" x14ac:dyDescent="0.3">
      <c r="A75" s="24">
        <v>4728661</v>
      </c>
      <c r="B75" s="24" t="s">
        <v>234</v>
      </c>
      <c r="C75" s="25" t="s">
        <v>62</v>
      </c>
      <c r="D75" s="26"/>
      <c r="E75" s="25" t="s">
        <v>63</v>
      </c>
      <c r="F75" s="26"/>
      <c r="G75" s="25" t="s">
        <v>64</v>
      </c>
      <c r="H75" s="25" t="s">
        <v>65</v>
      </c>
      <c r="I75" s="25" t="s">
        <v>65</v>
      </c>
      <c r="J75" s="25" t="s">
        <v>65</v>
      </c>
      <c r="K75" s="25" t="s">
        <v>65</v>
      </c>
      <c r="L75" s="25" t="s">
        <v>65</v>
      </c>
      <c r="M75" s="25" t="s">
        <v>65</v>
      </c>
      <c r="N75" s="26"/>
      <c r="O75" s="25" t="s">
        <v>66</v>
      </c>
      <c r="P75" s="25" t="s">
        <v>64</v>
      </c>
      <c r="Q75" s="25" t="s">
        <v>67</v>
      </c>
      <c r="R75" s="25"/>
      <c r="S75" s="25" t="s">
        <v>65</v>
      </c>
      <c r="T75" s="25" t="s">
        <v>65</v>
      </c>
      <c r="U75" s="25" t="s">
        <v>65</v>
      </c>
      <c r="V75" s="25" t="s">
        <v>65</v>
      </c>
      <c r="W75" s="25" t="s">
        <v>64</v>
      </c>
      <c r="X75" s="25" t="s">
        <v>65</v>
      </c>
      <c r="Y75" s="25" t="s">
        <v>65</v>
      </c>
      <c r="Z75" s="25" t="s">
        <v>65</v>
      </c>
      <c r="AA75" s="25" t="s">
        <v>65</v>
      </c>
      <c r="AB75" s="25" t="s">
        <v>65</v>
      </c>
      <c r="AC75" s="25" t="s">
        <v>65</v>
      </c>
      <c r="AD75" s="25" t="s">
        <v>65</v>
      </c>
      <c r="AE75" s="25" t="s">
        <v>65</v>
      </c>
      <c r="AF75" s="25" t="s">
        <v>65</v>
      </c>
      <c r="AG75" s="25" t="s">
        <v>65</v>
      </c>
      <c r="AH75" s="25" t="s">
        <v>65</v>
      </c>
      <c r="AI75" s="25" t="s">
        <v>65</v>
      </c>
      <c r="AJ75" s="26"/>
      <c r="AK75" s="25" t="s">
        <v>65</v>
      </c>
      <c r="AL75" s="26"/>
      <c r="AM75" s="25"/>
      <c r="AN75" s="26"/>
      <c r="AO75" s="26" t="s">
        <v>235</v>
      </c>
      <c r="AP75" s="27" t="b">
        <v>0</v>
      </c>
      <c r="AQ75" s="28" t="b">
        <v>0</v>
      </c>
      <c r="AR75" s="25" t="s">
        <v>65</v>
      </c>
      <c r="AS75" s="25" t="s">
        <v>65</v>
      </c>
      <c r="AT75" s="25" t="s">
        <v>64</v>
      </c>
      <c r="AU75" s="26"/>
      <c r="AV75" s="25"/>
    </row>
    <row r="76" spans="1:48" s="25" customFormat="1" ht="15.6" customHeight="1" x14ac:dyDescent="0.3">
      <c r="A76" s="24">
        <v>4728894</v>
      </c>
      <c r="B76" s="24" t="s">
        <v>236</v>
      </c>
      <c r="C76" s="25" t="s">
        <v>62</v>
      </c>
      <c r="D76" s="26"/>
      <c r="E76" s="25" t="s">
        <v>83</v>
      </c>
      <c r="F76" s="26"/>
      <c r="G76" s="25" t="s">
        <v>64</v>
      </c>
      <c r="H76" s="25" t="s">
        <v>65</v>
      </c>
      <c r="I76" s="25" t="s">
        <v>65</v>
      </c>
      <c r="J76" s="25" t="s">
        <v>65</v>
      </c>
      <c r="K76" s="25" t="s">
        <v>65</v>
      </c>
      <c r="L76" s="25" t="s">
        <v>65</v>
      </c>
      <c r="M76" s="25" t="s">
        <v>65</v>
      </c>
      <c r="N76" s="26"/>
      <c r="O76" s="25" t="s">
        <v>66</v>
      </c>
      <c r="P76" s="25" t="s">
        <v>64</v>
      </c>
      <c r="Q76" s="25" t="s">
        <v>85</v>
      </c>
      <c r="R76" s="25" t="s">
        <v>65</v>
      </c>
      <c r="S76" s="25" t="s">
        <v>65</v>
      </c>
      <c r="T76" s="25" t="s">
        <v>65</v>
      </c>
      <c r="U76" s="25" t="s">
        <v>65</v>
      </c>
      <c r="V76" s="25" t="s">
        <v>65</v>
      </c>
      <c r="W76" s="25" t="s">
        <v>64</v>
      </c>
      <c r="X76" s="25" t="s">
        <v>65</v>
      </c>
      <c r="Y76" s="25" t="s">
        <v>65</v>
      </c>
      <c r="Z76" s="25" t="s">
        <v>65</v>
      </c>
      <c r="AA76" s="25" t="s">
        <v>65</v>
      </c>
      <c r="AB76" s="25" t="s">
        <v>65</v>
      </c>
      <c r="AC76" s="25" t="s">
        <v>65</v>
      </c>
      <c r="AD76" s="25" t="s">
        <v>65</v>
      </c>
      <c r="AE76" s="25" t="s">
        <v>65</v>
      </c>
      <c r="AF76" s="25" t="s">
        <v>65</v>
      </c>
      <c r="AG76" s="25" t="s">
        <v>65</v>
      </c>
      <c r="AH76" s="25" t="s">
        <v>65</v>
      </c>
      <c r="AI76" s="25" t="s">
        <v>65</v>
      </c>
      <c r="AJ76" s="26"/>
      <c r="AK76" s="25" t="s">
        <v>65</v>
      </c>
      <c r="AL76" s="26"/>
      <c r="AN76" s="26"/>
      <c r="AO76" s="26"/>
      <c r="AP76" s="27" t="b">
        <f>IF($AM76="mg/kg-bw/day",IF($E76="Rat",[1]DAF!$D$4,IF($E76="Mouse",[1]DAF!$D$5, IF($E76="Dog",[1]DAF!$D$6, IF($E76="Guinea Pig",[1]DAF!$D$7, IF($E76="Rabbit",[1]DAF!$D$8, IF($E76="Primate",[1]DAF!$D$9, IF($E76="Cat",[1]DAF!$D$10))))))))</f>
        <v>0</v>
      </c>
      <c r="AQ76" s="28" t="b">
        <f>IF(AP76,$AL76*$AP76)</f>
        <v>0</v>
      </c>
      <c r="AR76" s="25" t="s">
        <v>64</v>
      </c>
      <c r="AS76" s="25" t="s">
        <v>64</v>
      </c>
      <c r="AT76" s="25" t="s">
        <v>64</v>
      </c>
      <c r="AU76" s="26" t="s">
        <v>237</v>
      </c>
      <c r="AV76" s="25" t="s">
        <v>65</v>
      </c>
    </row>
    <row r="77" spans="1:48" ht="15.6" customHeight="1" x14ac:dyDescent="0.3">
      <c r="A77" s="24">
        <v>4828931</v>
      </c>
      <c r="B77" s="24" t="s">
        <v>238</v>
      </c>
      <c r="C77" s="25" t="s">
        <v>62</v>
      </c>
      <c r="D77" s="26"/>
      <c r="E77" s="25" t="s">
        <v>97</v>
      </c>
      <c r="F77" s="26" t="s">
        <v>98</v>
      </c>
      <c r="G77" s="25" t="s">
        <v>64</v>
      </c>
      <c r="H77" s="25" t="s">
        <v>65</v>
      </c>
      <c r="I77" s="25" t="s">
        <v>65</v>
      </c>
      <c r="J77" s="25" t="s">
        <v>65</v>
      </c>
      <c r="K77" s="25" t="s">
        <v>65</v>
      </c>
      <c r="L77" s="25" t="s">
        <v>65</v>
      </c>
      <c r="M77" s="25" t="s">
        <v>65</v>
      </c>
      <c r="N77" s="26"/>
      <c r="O77" s="25" t="s">
        <v>66</v>
      </c>
      <c r="P77" s="25" t="s">
        <v>64</v>
      </c>
      <c r="Q77" s="25" t="s">
        <v>67</v>
      </c>
      <c r="R77" s="25" t="s">
        <v>65</v>
      </c>
      <c r="S77" s="25" t="s">
        <v>65</v>
      </c>
      <c r="T77" s="25" t="s">
        <v>65</v>
      </c>
      <c r="U77" s="25" t="s">
        <v>65</v>
      </c>
      <c r="V77" s="25" t="s">
        <v>65</v>
      </c>
      <c r="W77" s="25" t="s">
        <v>64</v>
      </c>
      <c r="X77" s="25" t="s">
        <v>65</v>
      </c>
      <c r="Y77" s="25" t="s">
        <v>65</v>
      </c>
      <c r="Z77" s="25" t="s">
        <v>65</v>
      </c>
      <c r="AA77" s="25" t="s">
        <v>65</v>
      </c>
      <c r="AB77" s="25" t="s">
        <v>65</v>
      </c>
      <c r="AC77" s="25" t="s">
        <v>65</v>
      </c>
      <c r="AD77" s="25" t="s">
        <v>65</v>
      </c>
      <c r="AE77" s="25" t="s">
        <v>65</v>
      </c>
      <c r="AF77" s="25" t="s">
        <v>65</v>
      </c>
      <c r="AG77" s="25" t="s">
        <v>65</v>
      </c>
      <c r="AH77" s="25" t="s">
        <v>65</v>
      </c>
      <c r="AI77" s="25" t="s">
        <v>65</v>
      </c>
      <c r="AJ77" s="26"/>
      <c r="AK77" s="25" t="s">
        <v>64</v>
      </c>
      <c r="AL77" s="26">
        <v>100</v>
      </c>
      <c r="AM77" s="25" t="s">
        <v>70</v>
      </c>
      <c r="AN77" s="26"/>
      <c r="AO77" s="26" t="s">
        <v>239</v>
      </c>
      <c r="AP77" s="27" t="b">
        <v>0</v>
      </c>
      <c r="AQ77" s="27" t="b">
        <v>0</v>
      </c>
      <c r="AR77" s="25" t="s">
        <v>65</v>
      </c>
      <c r="AS77" s="25" t="s">
        <v>65</v>
      </c>
      <c r="AT77" s="25" t="s">
        <v>64</v>
      </c>
      <c r="AU77" s="26"/>
      <c r="AV77" s="25" t="s">
        <v>65</v>
      </c>
    </row>
    <row r="78" spans="1:48" s="25" customFormat="1" ht="15.6" customHeight="1" x14ac:dyDescent="0.3">
      <c r="A78" s="24">
        <v>4829242</v>
      </c>
      <c r="B78" s="24" t="s">
        <v>240</v>
      </c>
      <c r="C78" s="25" t="s">
        <v>62</v>
      </c>
      <c r="D78" s="26"/>
      <c r="E78" s="25" t="s">
        <v>63</v>
      </c>
      <c r="F78" s="26"/>
      <c r="G78" s="25" t="s">
        <v>64</v>
      </c>
      <c r="H78" s="25" t="s">
        <v>65</v>
      </c>
      <c r="I78" s="25" t="s">
        <v>65</v>
      </c>
      <c r="J78" s="25" t="s">
        <v>65</v>
      </c>
      <c r="K78" s="25" t="s">
        <v>65</v>
      </c>
      <c r="L78" s="25" t="s">
        <v>65</v>
      </c>
      <c r="M78" s="25" t="s">
        <v>65</v>
      </c>
      <c r="N78" s="26"/>
      <c r="O78" s="25" t="s">
        <v>66</v>
      </c>
      <c r="P78" s="25" t="s">
        <v>64</v>
      </c>
      <c r="Q78" s="25" t="s">
        <v>67</v>
      </c>
      <c r="R78" s="25" t="s">
        <v>65</v>
      </c>
      <c r="S78" s="25" t="s">
        <v>65</v>
      </c>
      <c r="T78" s="25" t="s">
        <v>65</v>
      </c>
      <c r="U78" s="25" t="s">
        <v>65</v>
      </c>
      <c r="V78" s="25" t="s">
        <v>65</v>
      </c>
      <c r="W78" s="25" t="s">
        <v>64</v>
      </c>
      <c r="X78" s="25" t="s">
        <v>65</v>
      </c>
      <c r="Y78" s="25" t="s">
        <v>65</v>
      </c>
      <c r="Z78" s="25" t="s">
        <v>65</v>
      </c>
      <c r="AA78" s="25" t="s">
        <v>65</v>
      </c>
      <c r="AB78" s="25" t="s">
        <v>65</v>
      </c>
      <c r="AC78" s="25" t="s">
        <v>65</v>
      </c>
      <c r="AD78" s="25" t="s">
        <v>65</v>
      </c>
      <c r="AE78" s="25" t="s">
        <v>65</v>
      </c>
      <c r="AF78" s="25" t="s">
        <v>65</v>
      </c>
      <c r="AG78" s="25" t="s">
        <v>65</v>
      </c>
      <c r="AH78" s="25" t="s">
        <v>65</v>
      </c>
      <c r="AI78" s="25" t="s">
        <v>65</v>
      </c>
      <c r="AJ78" s="26"/>
      <c r="AK78" s="25" t="s">
        <v>64</v>
      </c>
      <c r="AL78" s="26">
        <v>750</v>
      </c>
      <c r="AM78" s="25" t="s">
        <v>70</v>
      </c>
      <c r="AN78" s="26"/>
      <c r="AO78" s="26" t="s">
        <v>241</v>
      </c>
      <c r="AP78" s="27">
        <v>0.23643540225079396</v>
      </c>
      <c r="AQ78" s="27">
        <v>177.32655168809546</v>
      </c>
      <c r="AR78" s="25" t="s">
        <v>65</v>
      </c>
      <c r="AS78" s="25" t="s">
        <v>65</v>
      </c>
      <c r="AT78" s="25" t="s">
        <v>64</v>
      </c>
      <c r="AU78" s="26"/>
      <c r="AV78" s="25" t="s">
        <v>65</v>
      </c>
    </row>
    <row r="79" spans="1:48" ht="15.6" customHeight="1" x14ac:dyDescent="0.3">
      <c r="A79" s="24">
        <v>4829328</v>
      </c>
      <c r="B79" s="24" t="s">
        <v>242</v>
      </c>
      <c r="C79" s="25" t="s">
        <v>62</v>
      </c>
      <c r="D79" s="26"/>
      <c r="E79" s="25" t="s">
        <v>243</v>
      </c>
      <c r="F79" s="26"/>
      <c r="G79" s="25" t="s">
        <v>64</v>
      </c>
      <c r="H79" s="25" t="s">
        <v>65</v>
      </c>
      <c r="I79" s="25" t="s">
        <v>65</v>
      </c>
      <c r="J79" s="25" t="s">
        <v>65</v>
      </c>
      <c r="K79" s="25" t="s">
        <v>65</v>
      </c>
      <c r="L79" s="25" t="s">
        <v>65</v>
      </c>
      <c r="M79" s="25" t="s">
        <v>65</v>
      </c>
      <c r="N79" s="26"/>
      <c r="O79" s="25" t="s">
        <v>66</v>
      </c>
      <c r="P79" s="25" t="s">
        <v>65</v>
      </c>
      <c r="Q79" s="25" t="s">
        <v>85</v>
      </c>
      <c r="R79" s="25" t="s">
        <v>65</v>
      </c>
      <c r="S79" s="25" t="s">
        <v>65</v>
      </c>
      <c r="T79" s="25" t="s">
        <v>65</v>
      </c>
      <c r="U79" s="25" t="s">
        <v>65</v>
      </c>
      <c r="V79" s="25" t="s">
        <v>65</v>
      </c>
      <c r="W79" s="25" t="s">
        <v>64</v>
      </c>
      <c r="X79" s="25" t="s">
        <v>65</v>
      </c>
      <c r="Y79" s="25" t="s">
        <v>65</v>
      </c>
      <c r="Z79" s="25" t="s">
        <v>65</v>
      </c>
      <c r="AA79" s="25" t="s">
        <v>65</v>
      </c>
      <c r="AB79" s="25" t="s">
        <v>65</v>
      </c>
      <c r="AC79" s="25" t="s">
        <v>64</v>
      </c>
      <c r="AD79" s="25" t="s">
        <v>65</v>
      </c>
      <c r="AE79" s="25" t="s">
        <v>65</v>
      </c>
      <c r="AF79" s="25" t="s">
        <v>65</v>
      </c>
      <c r="AG79" s="25" t="s">
        <v>65</v>
      </c>
      <c r="AH79" s="25" t="s">
        <v>65</v>
      </c>
      <c r="AI79" s="25" t="s">
        <v>65</v>
      </c>
      <c r="AJ79" s="26"/>
      <c r="AK79" s="25" t="s">
        <v>64</v>
      </c>
      <c r="AL79" s="26">
        <v>520</v>
      </c>
      <c r="AM79" s="25" t="s">
        <v>70</v>
      </c>
      <c r="AN79" s="26"/>
      <c r="AO79" s="26" t="s">
        <v>244</v>
      </c>
      <c r="AP79" s="27">
        <v>0.39763536438352531</v>
      </c>
      <c r="AQ79" s="27">
        <v>206.77038947943316</v>
      </c>
      <c r="AR79" s="25" t="s">
        <v>65</v>
      </c>
      <c r="AS79" s="25" t="s">
        <v>65</v>
      </c>
      <c r="AT79" s="25" t="s">
        <v>65</v>
      </c>
      <c r="AU79" s="26" t="s">
        <v>245</v>
      </c>
      <c r="AV79" s="25" t="s">
        <v>65</v>
      </c>
    </row>
    <row r="80" spans="1:48" ht="15.6" customHeight="1" x14ac:dyDescent="0.3">
      <c r="A80" s="24">
        <v>4850289</v>
      </c>
      <c r="B80" s="24" t="s">
        <v>246</v>
      </c>
      <c r="C80" s="25" t="s">
        <v>62</v>
      </c>
      <c r="D80" s="26"/>
      <c r="E80" s="25" t="s">
        <v>63</v>
      </c>
      <c r="F80" s="26"/>
      <c r="G80" s="25" t="s">
        <v>64</v>
      </c>
      <c r="H80" s="25" t="s">
        <v>65</v>
      </c>
      <c r="I80" s="25" t="s">
        <v>65</v>
      </c>
      <c r="J80" s="25" t="s">
        <v>65</v>
      </c>
      <c r="K80" s="25" t="s">
        <v>65</v>
      </c>
      <c r="L80" s="25" t="s">
        <v>65</v>
      </c>
      <c r="M80" s="25" t="s">
        <v>65</v>
      </c>
      <c r="N80" s="26"/>
      <c r="O80" s="25" t="s">
        <v>66</v>
      </c>
      <c r="P80" s="25" t="s">
        <v>64</v>
      </c>
      <c r="Q80" s="25" t="s">
        <v>67</v>
      </c>
      <c r="R80" s="25" t="s">
        <v>65</v>
      </c>
      <c r="S80" s="25" t="s">
        <v>65</v>
      </c>
      <c r="T80" s="25" t="s">
        <v>65</v>
      </c>
      <c r="U80" s="25" t="s">
        <v>65</v>
      </c>
      <c r="V80" s="25" t="s">
        <v>65</v>
      </c>
      <c r="W80" s="25" t="s">
        <v>64</v>
      </c>
      <c r="X80" s="25" t="s">
        <v>65</v>
      </c>
      <c r="Y80" s="25" t="s">
        <v>65</v>
      </c>
      <c r="Z80" s="25" t="s">
        <v>65</v>
      </c>
      <c r="AA80" s="25" t="s">
        <v>65</v>
      </c>
      <c r="AB80" s="25" t="s">
        <v>65</v>
      </c>
      <c r="AC80" s="25" t="s">
        <v>65</v>
      </c>
      <c r="AD80" s="25" t="s">
        <v>65</v>
      </c>
      <c r="AE80" s="25" t="s">
        <v>65</v>
      </c>
      <c r="AF80" s="25" t="s">
        <v>65</v>
      </c>
      <c r="AG80" s="25" t="s">
        <v>65</v>
      </c>
      <c r="AH80" s="25" t="s">
        <v>65</v>
      </c>
      <c r="AI80" s="25" t="s">
        <v>65</v>
      </c>
      <c r="AJ80" s="26"/>
      <c r="AK80" s="25" t="s">
        <v>64</v>
      </c>
      <c r="AL80" s="26">
        <v>500</v>
      </c>
      <c r="AM80" s="25" t="s">
        <v>70</v>
      </c>
      <c r="AN80" s="26"/>
      <c r="AO80" s="26" t="s">
        <v>247</v>
      </c>
      <c r="AP80" s="27">
        <v>0.23643540225079396</v>
      </c>
      <c r="AQ80" s="27">
        <v>118.21770112539699</v>
      </c>
      <c r="AR80" s="25" t="s">
        <v>65</v>
      </c>
      <c r="AS80" s="25" t="s">
        <v>65</v>
      </c>
      <c r="AT80" s="25" t="s">
        <v>64</v>
      </c>
      <c r="AU80" s="26" t="s">
        <v>237</v>
      </c>
      <c r="AV80" s="25"/>
    </row>
    <row r="81" spans="1:48" s="25" customFormat="1" ht="15.6" customHeight="1" x14ac:dyDescent="0.3">
      <c r="A81" s="24">
        <v>5043545</v>
      </c>
      <c r="B81" s="24" t="s">
        <v>248</v>
      </c>
      <c r="C81" s="25" t="s">
        <v>62</v>
      </c>
      <c r="D81" s="26"/>
      <c r="E81" s="25" t="s">
        <v>63</v>
      </c>
      <c r="F81" s="26"/>
      <c r="G81" s="25" t="s">
        <v>64</v>
      </c>
      <c r="H81" s="25" t="s">
        <v>65</v>
      </c>
      <c r="I81" s="25" t="s">
        <v>65</v>
      </c>
      <c r="J81" s="25" t="s">
        <v>65</v>
      </c>
      <c r="K81" s="25" t="s">
        <v>65</v>
      </c>
      <c r="L81" s="25" t="s">
        <v>65</v>
      </c>
      <c r="M81" s="25" t="s">
        <v>65</v>
      </c>
      <c r="N81" s="26"/>
      <c r="O81" s="25" t="s">
        <v>66</v>
      </c>
      <c r="P81" s="25" t="s">
        <v>65</v>
      </c>
      <c r="Q81" s="25" t="s">
        <v>67</v>
      </c>
      <c r="R81" s="25" t="s">
        <v>64</v>
      </c>
      <c r="S81" s="25" t="s">
        <v>65</v>
      </c>
      <c r="T81" s="25" t="s">
        <v>65</v>
      </c>
      <c r="U81" s="25" t="s">
        <v>65</v>
      </c>
      <c r="V81" s="25" t="s">
        <v>65</v>
      </c>
      <c r="W81" s="25" t="s">
        <v>64</v>
      </c>
      <c r="X81" s="25" t="s">
        <v>65</v>
      </c>
      <c r="Y81" s="25" t="s">
        <v>65</v>
      </c>
      <c r="Z81" s="25" t="s">
        <v>65</v>
      </c>
      <c r="AA81" s="25" t="s">
        <v>65</v>
      </c>
      <c r="AB81" s="25" t="s">
        <v>65</v>
      </c>
      <c r="AC81" s="25" t="s">
        <v>65</v>
      </c>
      <c r="AD81" s="25" t="s">
        <v>65</v>
      </c>
      <c r="AE81" s="25" t="s">
        <v>65</v>
      </c>
      <c r="AF81" s="25" t="s">
        <v>65</v>
      </c>
      <c r="AG81" s="25" t="s">
        <v>65</v>
      </c>
      <c r="AH81" s="25" t="s">
        <v>65</v>
      </c>
      <c r="AI81" s="25" t="s">
        <v>65</v>
      </c>
      <c r="AJ81" s="26"/>
      <c r="AK81" s="25" t="s">
        <v>64</v>
      </c>
      <c r="AL81" s="26">
        <v>1</v>
      </c>
      <c r="AM81" s="25" t="s">
        <v>70</v>
      </c>
      <c r="AN81" s="26"/>
      <c r="AO81" s="26" t="s">
        <v>249</v>
      </c>
      <c r="AP81" s="27">
        <f>IF($AM81="mg/kg-bw/day",IF($E81="Rat",[1]DAF!$D$4,IF($E81="Mouse",[1]DAF!$D$5, IF($E81="Dog",[1]DAF!$D$6, IF($E81="Guinea Pig",[1]DAF!$D$7, IF($E81="Rabbit",[1]DAF!$D$8, IF($E81="Primate",[1]DAF!$D$9, IF($E81="Cat",[1]DAF!$D$10))))))))</f>
        <v>0.23643540225079396</v>
      </c>
      <c r="AQ81" s="27">
        <f>IF(AP81,$AL81*$AP81)</f>
        <v>0.23643540225079396</v>
      </c>
      <c r="AR81" s="25" t="s">
        <v>65</v>
      </c>
      <c r="AS81" s="25" t="s">
        <v>65</v>
      </c>
      <c r="AT81" s="25" t="s">
        <v>64</v>
      </c>
      <c r="AU81" s="26"/>
      <c r="AV81" s="25" t="s">
        <v>64</v>
      </c>
    </row>
    <row r="82" spans="1:48" s="25" customFormat="1" ht="15.6" customHeight="1" x14ac:dyDescent="0.3">
      <c r="A82" s="24">
        <v>5432959</v>
      </c>
      <c r="B82" s="24" t="s">
        <v>250</v>
      </c>
      <c r="C82" s="25" t="s">
        <v>62</v>
      </c>
      <c r="D82" s="26"/>
      <c r="E82" s="25" t="s">
        <v>63</v>
      </c>
      <c r="F82" s="26"/>
      <c r="G82" s="25" t="s">
        <v>64</v>
      </c>
      <c r="H82" s="25" t="s">
        <v>65</v>
      </c>
      <c r="I82" s="25" t="s">
        <v>65</v>
      </c>
      <c r="J82" s="25" t="s">
        <v>65</v>
      </c>
      <c r="K82" s="25" t="s">
        <v>65</v>
      </c>
      <c r="L82" s="25" t="s">
        <v>65</v>
      </c>
      <c r="M82" s="25" t="s">
        <v>65</v>
      </c>
      <c r="N82" s="26"/>
      <c r="O82" s="25" t="s">
        <v>66</v>
      </c>
      <c r="P82" s="25" t="s">
        <v>64</v>
      </c>
      <c r="Q82" s="25" t="s">
        <v>85</v>
      </c>
      <c r="R82" s="25" t="s">
        <v>65</v>
      </c>
      <c r="S82" s="25" t="s">
        <v>65</v>
      </c>
      <c r="T82" s="25" t="s">
        <v>65</v>
      </c>
      <c r="U82" s="25" t="s">
        <v>65</v>
      </c>
      <c r="V82" s="25" t="s">
        <v>65</v>
      </c>
      <c r="W82" s="25" t="s">
        <v>64</v>
      </c>
      <c r="X82" s="25" t="s">
        <v>65</v>
      </c>
      <c r="Y82" s="25" t="s">
        <v>65</v>
      </c>
      <c r="Z82" s="25" t="s">
        <v>65</v>
      </c>
      <c r="AA82" s="25" t="s">
        <v>65</v>
      </c>
      <c r="AB82" s="25" t="s">
        <v>65</v>
      </c>
      <c r="AC82" s="25" t="s">
        <v>65</v>
      </c>
      <c r="AD82" s="25" t="s">
        <v>65</v>
      </c>
      <c r="AE82" s="25" t="s">
        <v>65</v>
      </c>
      <c r="AF82" s="25" t="s">
        <v>65</v>
      </c>
      <c r="AG82" s="25" t="s">
        <v>65</v>
      </c>
      <c r="AH82" s="25" t="s">
        <v>65</v>
      </c>
      <c r="AI82" s="25" t="s">
        <v>65</v>
      </c>
      <c r="AJ82" s="26"/>
      <c r="AK82" s="25" t="s">
        <v>64</v>
      </c>
      <c r="AL82" s="26">
        <v>500</v>
      </c>
      <c r="AM82" s="25" t="s">
        <v>70</v>
      </c>
      <c r="AN82" s="26"/>
      <c r="AO82" s="26" t="s">
        <v>251</v>
      </c>
      <c r="AP82" s="27">
        <v>0.23643540225079396</v>
      </c>
      <c r="AQ82" s="27">
        <v>118.21770112539699</v>
      </c>
      <c r="AR82" s="25" t="s">
        <v>65</v>
      </c>
      <c r="AS82" s="25" t="s">
        <v>65</v>
      </c>
      <c r="AT82" s="25" t="s">
        <v>64</v>
      </c>
      <c r="AU82" s="26" t="s">
        <v>252</v>
      </c>
      <c r="AV82" s="25" t="s">
        <v>65</v>
      </c>
    </row>
    <row r="83" spans="1:48" ht="15.6" customHeight="1" x14ac:dyDescent="0.3">
      <c r="A83" s="24">
        <v>5432968</v>
      </c>
      <c r="B83" s="24" t="s">
        <v>253</v>
      </c>
      <c r="C83" s="25" t="s">
        <v>62</v>
      </c>
      <c r="D83" s="26"/>
      <c r="E83" s="25" t="s">
        <v>63</v>
      </c>
      <c r="F83" s="26"/>
      <c r="G83" s="25" t="s">
        <v>64</v>
      </c>
      <c r="H83" s="25" t="s">
        <v>65</v>
      </c>
      <c r="I83" s="25" t="s">
        <v>65</v>
      </c>
      <c r="J83" s="25" t="s">
        <v>65</v>
      </c>
      <c r="K83" s="25" t="s">
        <v>65</v>
      </c>
      <c r="L83" s="25" t="s">
        <v>65</v>
      </c>
      <c r="M83" s="25" t="s">
        <v>65</v>
      </c>
      <c r="N83" s="26"/>
      <c r="O83" s="25" t="s">
        <v>66</v>
      </c>
      <c r="P83" s="25" t="s">
        <v>64</v>
      </c>
      <c r="Q83" s="25" t="s">
        <v>85</v>
      </c>
      <c r="R83" s="25" t="s">
        <v>65</v>
      </c>
      <c r="S83" s="25" t="s">
        <v>65</v>
      </c>
      <c r="T83" s="25" t="s">
        <v>65</v>
      </c>
      <c r="U83" s="25" t="s">
        <v>65</v>
      </c>
      <c r="V83" s="25" t="s">
        <v>65</v>
      </c>
      <c r="W83" s="25" t="s">
        <v>64</v>
      </c>
      <c r="X83" s="25" t="s">
        <v>65</v>
      </c>
      <c r="Y83" s="25" t="s">
        <v>65</v>
      </c>
      <c r="Z83" s="25" t="s">
        <v>65</v>
      </c>
      <c r="AA83" s="25" t="s">
        <v>65</v>
      </c>
      <c r="AB83" s="25" t="s">
        <v>65</v>
      </c>
      <c r="AC83" s="25" t="s">
        <v>65</v>
      </c>
      <c r="AD83" s="25" t="s">
        <v>65</v>
      </c>
      <c r="AE83" s="25" t="s">
        <v>65</v>
      </c>
      <c r="AF83" s="25" t="s">
        <v>65</v>
      </c>
      <c r="AG83" s="25" t="s">
        <v>65</v>
      </c>
      <c r="AH83" s="25" t="s">
        <v>65</v>
      </c>
      <c r="AI83" s="25" t="s">
        <v>65</v>
      </c>
      <c r="AJ83" s="26"/>
      <c r="AK83" s="25" t="s">
        <v>64</v>
      </c>
      <c r="AL83" s="26">
        <v>500</v>
      </c>
      <c r="AM83" s="25" t="s">
        <v>70</v>
      </c>
      <c r="AN83" s="26"/>
      <c r="AO83" s="26" t="s">
        <v>254</v>
      </c>
      <c r="AP83" s="27">
        <v>0.23643540225079396</v>
      </c>
      <c r="AQ83" s="27">
        <v>118.21770112539699</v>
      </c>
      <c r="AR83" s="25" t="s">
        <v>65</v>
      </c>
      <c r="AS83" s="25" t="s">
        <v>65</v>
      </c>
      <c r="AT83" s="25" t="s">
        <v>64</v>
      </c>
      <c r="AU83" s="26" t="s">
        <v>252</v>
      </c>
      <c r="AV83" s="25" t="s">
        <v>65</v>
      </c>
    </row>
    <row r="84" spans="1:48" s="25" customFormat="1" ht="15.6" customHeight="1" x14ac:dyDescent="0.3">
      <c r="A84" s="24">
        <v>5433389</v>
      </c>
      <c r="B84" s="24" t="s">
        <v>255</v>
      </c>
      <c r="C84" s="25" t="s">
        <v>62</v>
      </c>
      <c r="D84" s="26"/>
      <c r="E84" s="25" t="s">
        <v>63</v>
      </c>
      <c r="F84" s="26"/>
      <c r="G84" s="25" t="s">
        <v>64</v>
      </c>
      <c r="H84" s="25" t="s">
        <v>65</v>
      </c>
      <c r="I84" s="25" t="s">
        <v>65</v>
      </c>
      <c r="J84" s="25" t="s">
        <v>65</v>
      </c>
      <c r="K84" s="25" t="s">
        <v>65</v>
      </c>
      <c r="L84" s="25" t="s">
        <v>65</v>
      </c>
      <c r="M84" s="25" t="s">
        <v>65</v>
      </c>
      <c r="N84" s="26"/>
      <c r="O84" s="25" t="s">
        <v>66</v>
      </c>
      <c r="P84" s="25" t="s">
        <v>64</v>
      </c>
      <c r="Q84" s="25" t="s">
        <v>67</v>
      </c>
      <c r="R84" s="25" t="s">
        <v>64</v>
      </c>
      <c r="S84" s="25" t="s">
        <v>65</v>
      </c>
      <c r="T84" s="25" t="s">
        <v>65</v>
      </c>
      <c r="U84" s="25" t="s">
        <v>65</v>
      </c>
      <c r="V84" s="25" t="s">
        <v>65</v>
      </c>
      <c r="W84" s="25" t="s">
        <v>64</v>
      </c>
      <c r="X84" s="25" t="s">
        <v>65</v>
      </c>
      <c r="Y84" s="25" t="s">
        <v>65</v>
      </c>
      <c r="Z84" s="25" t="s">
        <v>65</v>
      </c>
      <c r="AA84" s="25" t="s">
        <v>65</v>
      </c>
      <c r="AB84" s="25" t="s">
        <v>65</v>
      </c>
      <c r="AC84" s="25" t="s">
        <v>65</v>
      </c>
      <c r="AD84" s="25" t="s">
        <v>65</v>
      </c>
      <c r="AE84" s="25" t="s">
        <v>65</v>
      </c>
      <c r="AF84" s="25" t="s">
        <v>65</v>
      </c>
      <c r="AG84" s="25" t="s">
        <v>65</v>
      </c>
      <c r="AH84" s="25" t="s">
        <v>65</v>
      </c>
      <c r="AI84" s="25" t="s">
        <v>65</v>
      </c>
      <c r="AJ84" s="26"/>
      <c r="AK84" s="25" t="s">
        <v>64</v>
      </c>
      <c r="AL84" s="26">
        <v>100</v>
      </c>
      <c r="AM84" s="25" t="s">
        <v>70</v>
      </c>
      <c r="AN84" s="26"/>
      <c r="AO84" s="26" t="s">
        <v>256</v>
      </c>
      <c r="AP84" s="27">
        <v>0.23643540225079396</v>
      </c>
      <c r="AQ84" s="27">
        <v>23.643540225079395</v>
      </c>
      <c r="AR84" s="25" t="s">
        <v>65</v>
      </c>
      <c r="AS84" s="25" t="s">
        <v>65</v>
      </c>
      <c r="AT84" s="25" t="s">
        <v>64</v>
      </c>
      <c r="AU84" s="26"/>
    </row>
    <row r="85" spans="1:48" ht="15.6" customHeight="1" x14ac:dyDescent="0.3">
      <c r="A85" s="24">
        <v>5433391</v>
      </c>
      <c r="B85" s="24" t="s">
        <v>257</v>
      </c>
      <c r="C85" s="25" t="s">
        <v>62</v>
      </c>
      <c r="D85" s="26"/>
      <c r="E85" s="25" t="s">
        <v>83</v>
      </c>
      <c r="F85" s="26"/>
      <c r="G85" s="25" t="s">
        <v>64</v>
      </c>
      <c r="H85" s="25" t="s">
        <v>65</v>
      </c>
      <c r="I85" s="25" t="s">
        <v>65</v>
      </c>
      <c r="J85" s="25" t="s">
        <v>65</v>
      </c>
      <c r="K85" s="25" t="s">
        <v>65</v>
      </c>
      <c r="L85" s="25" t="s">
        <v>65</v>
      </c>
      <c r="M85" s="25" t="s">
        <v>65</v>
      </c>
      <c r="N85" s="26"/>
      <c r="O85" s="25" t="s">
        <v>66</v>
      </c>
      <c r="P85" s="25" t="s">
        <v>64</v>
      </c>
      <c r="Q85" s="25" t="s">
        <v>67</v>
      </c>
      <c r="R85" s="25" t="s">
        <v>64</v>
      </c>
      <c r="S85" s="25" t="s">
        <v>65</v>
      </c>
      <c r="T85" s="25" t="s">
        <v>65</v>
      </c>
      <c r="U85" s="25" t="s">
        <v>64</v>
      </c>
      <c r="V85" s="25" t="s">
        <v>65</v>
      </c>
      <c r="W85" s="25" t="s">
        <v>64</v>
      </c>
      <c r="X85" s="25" t="s">
        <v>64</v>
      </c>
      <c r="Y85" s="25" t="s">
        <v>65</v>
      </c>
      <c r="Z85" s="25" t="s">
        <v>64</v>
      </c>
      <c r="AA85" s="25" t="s">
        <v>65</v>
      </c>
      <c r="AB85" s="25" t="s">
        <v>65</v>
      </c>
      <c r="AC85" s="25" t="s">
        <v>64</v>
      </c>
      <c r="AD85" s="25" t="s">
        <v>65</v>
      </c>
      <c r="AE85" s="25" t="s">
        <v>64</v>
      </c>
      <c r="AF85" s="25" t="s">
        <v>65</v>
      </c>
      <c r="AG85" s="25" t="s">
        <v>65</v>
      </c>
      <c r="AH85" s="25" t="s">
        <v>65</v>
      </c>
      <c r="AI85" s="25" t="s">
        <v>65</v>
      </c>
      <c r="AJ85" s="26"/>
      <c r="AK85" s="25" t="s">
        <v>64</v>
      </c>
      <c r="AL85" s="26">
        <v>50</v>
      </c>
      <c r="AM85" s="25" t="s">
        <v>70</v>
      </c>
      <c r="AN85" s="26"/>
      <c r="AO85" s="26" t="s">
        <v>258</v>
      </c>
      <c r="AP85" s="27">
        <v>0.13295739742362475</v>
      </c>
      <c r="AQ85" s="27">
        <v>6.6478698711812374</v>
      </c>
      <c r="AR85" s="25" t="s">
        <v>65</v>
      </c>
      <c r="AS85" s="25" t="s">
        <v>65</v>
      </c>
      <c r="AT85" s="25" t="s">
        <v>65</v>
      </c>
      <c r="AU85" s="26"/>
      <c r="AV85" s="25"/>
    </row>
    <row r="86" spans="1:48" s="25" customFormat="1" ht="15.6" customHeight="1" x14ac:dyDescent="0.3">
      <c r="A86" s="24">
        <v>5433496</v>
      </c>
      <c r="B86" s="24" t="s">
        <v>259</v>
      </c>
      <c r="C86" s="25" t="s">
        <v>62</v>
      </c>
      <c r="D86" s="26"/>
      <c r="E86" s="25" t="s">
        <v>83</v>
      </c>
      <c r="F86" s="26"/>
      <c r="G86" s="25" t="s">
        <v>64</v>
      </c>
      <c r="H86" s="25" t="s">
        <v>65</v>
      </c>
      <c r="I86" s="25" t="s">
        <v>65</v>
      </c>
      <c r="J86" s="25" t="s">
        <v>65</v>
      </c>
      <c r="K86" s="25" t="s">
        <v>65</v>
      </c>
      <c r="L86" s="25" t="s">
        <v>65</v>
      </c>
      <c r="M86" s="25" t="s">
        <v>65</v>
      </c>
      <c r="N86" s="26"/>
      <c r="O86" s="25" t="s">
        <v>66</v>
      </c>
      <c r="P86" s="25" t="s">
        <v>65</v>
      </c>
      <c r="Q86" s="25" t="s">
        <v>67</v>
      </c>
      <c r="R86" s="25" t="s">
        <v>64</v>
      </c>
      <c r="S86" s="25" t="s">
        <v>65</v>
      </c>
      <c r="T86" s="25" t="s">
        <v>65</v>
      </c>
      <c r="U86" s="25" t="s">
        <v>64</v>
      </c>
      <c r="V86" s="25" t="s">
        <v>65</v>
      </c>
      <c r="W86" s="25" t="s">
        <v>64</v>
      </c>
      <c r="X86" s="25" t="s">
        <v>65</v>
      </c>
      <c r="Y86" s="25" t="s">
        <v>65</v>
      </c>
      <c r="Z86" s="25" t="s">
        <v>65</v>
      </c>
      <c r="AA86" s="25" t="s">
        <v>65</v>
      </c>
      <c r="AB86" s="25" t="s">
        <v>65</v>
      </c>
      <c r="AC86" s="25" t="s">
        <v>65</v>
      </c>
      <c r="AD86" s="25" t="s">
        <v>65</v>
      </c>
      <c r="AE86" s="25" t="s">
        <v>65</v>
      </c>
      <c r="AF86" s="25" t="s">
        <v>65</v>
      </c>
      <c r="AG86" s="25" t="s">
        <v>65</v>
      </c>
      <c r="AH86" s="25" t="s">
        <v>65</v>
      </c>
      <c r="AI86" s="25" t="s">
        <v>65</v>
      </c>
      <c r="AJ86" s="26"/>
      <c r="AK86" s="25" t="s">
        <v>64</v>
      </c>
      <c r="AL86" s="26">
        <v>0.1</v>
      </c>
      <c r="AM86" s="25" t="s">
        <v>70</v>
      </c>
      <c r="AN86" s="26"/>
      <c r="AO86" s="26" t="s">
        <v>260</v>
      </c>
      <c r="AP86" s="27">
        <f>IF($AM86="mg/kg-bw/day",IF($E86="Rat",[2]DAF!$D$4,IF($E86="Mouse",[2]DAF!$D$5,IF($E86="Dog",[2]DAF!$D$6,IF($E86="Guinea Pig",[2]DAF!$D$7,IF($E86="Rabbit",[2]DAF!$D$8,IF($E86="Primate",[2]DAF!$D$9,IF($E86="Cat",[2]DAF!$D$10))))))))</f>
        <v>0.13295739742362475</v>
      </c>
      <c r="AQ86" s="27">
        <f>IF(AP86,$AL86*$AP86)</f>
        <v>1.3295739742362476E-2</v>
      </c>
      <c r="AR86" s="25" t="s">
        <v>65</v>
      </c>
      <c r="AS86" s="25" t="s">
        <v>65</v>
      </c>
      <c r="AT86" s="25" t="s">
        <v>65</v>
      </c>
      <c r="AU86" s="26"/>
    </row>
    <row r="87" spans="1:48" ht="15.6" customHeight="1" x14ac:dyDescent="0.3">
      <c r="A87" s="24">
        <v>5433513</v>
      </c>
      <c r="B87" s="24" t="s">
        <v>261</v>
      </c>
      <c r="C87" s="25" t="s">
        <v>62</v>
      </c>
      <c r="D87" s="26"/>
      <c r="E87" s="25" t="s">
        <v>83</v>
      </c>
      <c r="F87" s="26"/>
      <c r="G87" s="25" t="s">
        <v>64</v>
      </c>
      <c r="H87" s="25" t="s">
        <v>65</v>
      </c>
      <c r="I87" s="25" t="s">
        <v>65</v>
      </c>
      <c r="J87" s="25" t="s">
        <v>65</v>
      </c>
      <c r="K87" s="25" t="s">
        <v>65</v>
      </c>
      <c r="L87" s="25" t="s">
        <v>65</v>
      </c>
      <c r="M87" s="25" t="s">
        <v>65</v>
      </c>
      <c r="N87" s="26"/>
      <c r="O87" s="25" t="s">
        <v>262</v>
      </c>
      <c r="P87" s="25" t="s">
        <v>64</v>
      </c>
      <c r="Q87" s="25" t="s">
        <v>85</v>
      </c>
      <c r="R87" s="25" t="s">
        <v>65</v>
      </c>
      <c r="S87" s="25" t="s">
        <v>65</v>
      </c>
      <c r="T87" s="25" t="s">
        <v>65</v>
      </c>
      <c r="U87" s="25" t="s">
        <v>65</v>
      </c>
      <c r="V87" s="25" t="s">
        <v>65</v>
      </c>
      <c r="W87" s="25" t="s">
        <v>64</v>
      </c>
      <c r="X87" s="25" t="s">
        <v>65</v>
      </c>
      <c r="Y87" s="25" t="s">
        <v>65</v>
      </c>
      <c r="Z87" s="25" t="s">
        <v>65</v>
      </c>
      <c r="AA87" s="25" t="s">
        <v>65</v>
      </c>
      <c r="AB87" s="25" t="s">
        <v>65</v>
      </c>
      <c r="AC87" s="25" t="s">
        <v>65</v>
      </c>
      <c r="AD87" s="25" t="s">
        <v>65</v>
      </c>
      <c r="AE87" s="25" t="s">
        <v>65</v>
      </c>
      <c r="AF87" s="25" t="s">
        <v>65</v>
      </c>
      <c r="AG87" s="25" t="s">
        <v>65</v>
      </c>
      <c r="AH87" s="25" t="s">
        <v>65</v>
      </c>
      <c r="AI87" s="25" t="s">
        <v>65</v>
      </c>
      <c r="AJ87" s="26"/>
      <c r="AK87" s="25" t="s">
        <v>64</v>
      </c>
      <c r="AL87" s="26">
        <v>25</v>
      </c>
      <c r="AM87" s="25" t="s">
        <v>211</v>
      </c>
      <c r="AN87" s="26" t="s">
        <v>263</v>
      </c>
      <c r="AO87" s="26" t="s">
        <v>264</v>
      </c>
      <c r="AP87" s="27" t="b">
        <v>0</v>
      </c>
      <c r="AQ87" s="27" t="b">
        <v>0</v>
      </c>
      <c r="AR87" s="25" t="s">
        <v>65</v>
      </c>
      <c r="AS87" s="25" t="s">
        <v>64</v>
      </c>
      <c r="AT87" s="25" t="s">
        <v>64</v>
      </c>
      <c r="AU87" s="26"/>
      <c r="AV87" s="25"/>
    </row>
    <row r="88" spans="1:48" s="25" customFormat="1" ht="15.6" customHeight="1" x14ac:dyDescent="0.3">
      <c r="A88" s="24">
        <v>5490084</v>
      </c>
      <c r="B88" s="24" t="s">
        <v>265</v>
      </c>
      <c r="C88" s="25" t="s">
        <v>62</v>
      </c>
      <c r="D88" s="26"/>
      <c r="E88" s="25" t="s">
        <v>83</v>
      </c>
      <c r="F88" s="26"/>
      <c r="G88" s="25" t="s">
        <v>65</v>
      </c>
      <c r="H88" s="25" t="s">
        <v>65</v>
      </c>
      <c r="I88" s="25" t="s">
        <v>65</v>
      </c>
      <c r="J88" s="25" t="s">
        <v>64</v>
      </c>
      <c r="K88" s="25" t="s">
        <v>65</v>
      </c>
      <c r="L88" s="25" t="s">
        <v>65</v>
      </c>
      <c r="M88" s="25" t="s">
        <v>65</v>
      </c>
      <c r="N88" s="26" t="s">
        <v>266</v>
      </c>
      <c r="P88" s="25" t="s">
        <v>65</v>
      </c>
      <c r="Q88" s="25" t="s">
        <v>67</v>
      </c>
      <c r="R88" s="25" t="s">
        <v>64</v>
      </c>
      <c r="S88" s="25" t="s">
        <v>65</v>
      </c>
      <c r="T88" s="25" t="s">
        <v>65</v>
      </c>
      <c r="U88" s="25" t="s">
        <v>65</v>
      </c>
      <c r="V88" s="25" t="s">
        <v>65</v>
      </c>
      <c r="W88" s="25" t="s">
        <v>65</v>
      </c>
      <c r="X88" s="25" t="s">
        <v>65</v>
      </c>
      <c r="Y88" s="25" t="s">
        <v>65</v>
      </c>
      <c r="Z88" s="25" t="s">
        <v>64</v>
      </c>
      <c r="AA88" s="25" t="s">
        <v>65</v>
      </c>
      <c r="AB88" s="25" t="s">
        <v>65</v>
      </c>
      <c r="AC88" s="25" t="s">
        <v>65</v>
      </c>
      <c r="AD88" s="25" t="s">
        <v>65</v>
      </c>
      <c r="AE88" s="25" t="s">
        <v>64</v>
      </c>
      <c r="AF88" s="25" t="s">
        <v>65</v>
      </c>
      <c r="AG88" s="25" t="s">
        <v>65</v>
      </c>
      <c r="AH88" s="25" t="s">
        <v>65</v>
      </c>
      <c r="AI88" s="25" t="s">
        <v>65</v>
      </c>
      <c r="AJ88" s="26"/>
      <c r="AK88" s="25" t="s">
        <v>65</v>
      </c>
      <c r="AL88" s="26"/>
      <c r="AN88" s="26"/>
      <c r="AO88" s="26" t="s">
        <v>267</v>
      </c>
      <c r="AP88" s="27" t="b">
        <v>0</v>
      </c>
      <c r="AQ88" s="27" t="b">
        <v>0</v>
      </c>
      <c r="AR88" s="25" t="s">
        <v>65</v>
      </c>
      <c r="AS88" s="25" t="s">
        <v>65</v>
      </c>
      <c r="AT88" s="25" t="s">
        <v>65</v>
      </c>
      <c r="AU88" s="26"/>
    </row>
    <row r="89" spans="1:48" ht="15.6" customHeight="1" x14ac:dyDescent="0.3">
      <c r="A89" s="24">
        <v>5490084</v>
      </c>
      <c r="B89" s="24" t="s">
        <v>265</v>
      </c>
      <c r="C89" s="25" t="s">
        <v>62</v>
      </c>
      <c r="D89" s="26" t="s">
        <v>193</v>
      </c>
      <c r="E89" s="25" t="s">
        <v>63</v>
      </c>
      <c r="F89" s="26"/>
      <c r="G89" s="25" t="s">
        <v>64</v>
      </c>
      <c r="H89" s="25" t="s">
        <v>65</v>
      </c>
      <c r="I89" s="25" t="s">
        <v>65</v>
      </c>
      <c r="J89" s="25" t="s">
        <v>65</v>
      </c>
      <c r="K89" s="25" t="s">
        <v>65</v>
      </c>
      <c r="L89" s="25" t="s">
        <v>65</v>
      </c>
      <c r="M89" s="25" t="s">
        <v>65</v>
      </c>
      <c r="N89" s="26"/>
      <c r="O89" s="25" t="s">
        <v>66</v>
      </c>
      <c r="P89" s="25" t="s">
        <v>64</v>
      </c>
      <c r="Q89" s="25" t="s">
        <v>67</v>
      </c>
      <c r="R89" s="25" t="s">
        <v>64</v>
      </c>
      <c r="S89" s="25" t="s">
        <v>65</v>
      </c>
      <c r="T89" s="25" t="s">
        <v>65</v>
      </c>
      <c r="U89" s="25" t="s">
        <v>65</v>
      </c>
      <c r="V89" s="25" t="s">
        <v>65</v>
      </c>
      <c r="W89" s="25" t="s">
        <v>64</v>
      </c>
      <c r="X89" s="25" t="s">
        <v>65</v>
      </c>
      <c r="Y89" s="25" t="s">
        <v>65</v>
      </c>
      <c r="Z89" s="25" t="s">
        <v>65</v>
      </c>
      <c r="AA89" s="25" t="s">
        <v>65</v>
      </c>
      <c r="AB89" s="25" t="s">
        <v>65</v>
      </c>
      <c r="AC89" s="25" t="s">
        <v>65</v>
      </c>
      <c r="AD89" s="25" t="s">
        <v>65</v>
      </c>
      <c r="AE89" s="25" t="s">
        <v>65</v>
      </c>
      <c r="AF89" s="25" t="s">
        <v>65</v>
      </c>
      <c r="AG89" s="25" t="s">
        <v>65</v>
      </c>
      <c r="AH89" s="25" t="s">
        <v>65</v>
      </c>
      <c r="AI89" s="25" t="s">
        <v>65</v>
      </c>
      <c r="AJ89" s="26"/>
      <c r="AK89" s="25" t="s">
        <v>64</v>
      </c>
      <c r="AL89" s="26">
        <v>500</v>
      </c>
      <c r="AM89" s="25" t="s">
        <v>70</v>
      </c>
      <c r="AN89" s="26"/>
      <c r="AO89" s="26" t="s">
        <v>268</v>
      </c>
      <c r="AP89" s="27">
        <v>0.23643540225079396</v>
      </c>
      <c r="AQ89" s="27">
        <v>118.21770112539699</v>
      </c>
      <c r="AR89" s="25" t="s">
        <v>65</v>
      </c>
      <c r="AS89" s="25" t="s">
        <v>65</v>
      </c>
      <c r="AT89" s="25" t="s">
        <v>64</v>
      </c>
      <c r="AU89" s="26"/>
      <c r="AV89" s="25"/>
    </row>
    <row r="90" spans="1:48" s="25" customFormat="1" ht="15.6" customHeight="1" x14ac:dyDescent="0.3">
      <c r="A90" s="24">
        <v>5533694</v>
      </c>
      <c r="B90" s="24" t="s">
        <v>269</v>
      </c>
      <c r="C90" s="25" t="s">
        <v>62</v>
      </c>
      <c r="D90" s="26" t="s">
        <v>202</v>
      </c>
      <c r="E90" s="25" t="s">
        <v>63</v>
      </c>
      <c r="F90" s="26"/>
      <c r="G90" s="25" t="s">
        <v>64</v>
      </c>
      <c r="H90" s="25" t="s">
        <v>65</v>
      </c>
      <c r="I90" s="25" t="s">
        <v>65</v>
      </c>
      <c r="J90" s="25" t="s">
        <v>65</v>
      </c>
      <c r="K90" s="25" t="s">
        <v>65</v>
      </c>
      <c r="L90" s="25" t="s">
        <v>65</v>
      </c>
      <c r="M90" s="25" t="s">
        <v>65</v>
      </c>
      <c r="N90" s="26"/>
      <c r="O90" s="25" t="s">
        <v>66</v>
      </c>
      <c r="P90" s="25" t="s">
        <v>64</v>
      </c>
      <c r="Q90" s="25" t="s">
        <v>67</v>
      </c>
      <c r="R90" s="25" t="s">
        <v>64</v>
      </c>
      <c r="S90" s="25" t="s">
        <v>65</v>
      </c>
      <c r="T90" s="25" t="s">
        <v>65</v>
      </c>
      <c r="U90" s="25" t="s">
        <v>65</v>
      </c>
      <c r="V90" s="25" t="s">
        <v>65</v>
      </c>
      <c r="W90" s="25" t="s">
        <v>64</v>
      </c>
      <c r="X90" s="25" t="s">
        <v>65</v>
      </c>
      <c r="Y90" s="25" t="s">
        <v>65</v>
      </c>
      <c r="Z90" s="25" t="s">
        <v>65</v>
      </c>
      <c r="AA90" s="25" t="s">
        <v>65</v>
      </c>
      <c r="AB90" s="25" t="s">
        <v>65</v>
      </c>
      <c r="AC90" s="25" t="s">
        <v>64</v>
      </c>
      <c r="AD90" s="25" t="s">
        <v>65</v>
      </c>
      <c r="AE90" s="25" t="s">
        <v>65</v>
      </c>
      <c r="AF90" s="25" t="s">
        <v>65</v>
      </c>
      <c r="AG90" s="25" t="s">
        <v>65</v>
      </c>
      <c r="AH90" s="25" t="s">
        <v>65</v>
      </c>
      <c r="AI90" s="25" t="s">
        <v>65</v>
      </c>
      <c r="AJ90" s="26"/>
      <c r="AK90" s="25" t="s">
        <v>65</v>
      </c>
      <c r="AL90" s="26"/>
      <c r="AN90" s="26"/>
      <c r="AO90" s="26" t="s">
        <v>270</v>
      </c>
      <c r="AP90" s="27" t="b">
        <v>0</v>
      </c>
      <c r="AQ90" s="27" t="b">
        <v>0</v>
      </c>
      <c r="AR90" s="25" t="s">
        <v>65</v>
      </c>
      <c r="AS90" s="25" t="s">
        <v>65</v>
      </c>
      <c r="AT90" s="25" t="s">
        <v>64</v>
      </c>
      <c r="AU90" s="26"/>
    </row>
    <row r="91" spans="1:48" ht="15.6" customHeight="1" x14ac:dyDescent="0.3">
      <c r="A91" s="24">
        <v>5627929</v>
      </c>
      <c r="B91" s="24" t="s">
        <v>271</v>
      </c>
      <c r="C91" s="25" t="s">
        <v>62</v>
      </c>
      <c r="D91" s="26"/>
      <c r="E91" s="25" t="s">
        <v>63</v>
      </c>
      <c r="F91" s="26"/>
      <c r="G91" s="25" t="s">
        <v>64</v>
      </c>
      <c r="H91" s="25" t="s">
        <v>65</v>
      </c>
      <c r="I91" s="25" t="s">
        <v>65</v>
      </c>
      <c r="J91" s="25" t="s">
        <v>65</v>
      </c>
      <c r="K91" s="25" t="s">
        <v>65</v>
      </c>
      <c r="L91" s="25" t="s">
        <v>65</v>
      </c>
      <c r="M91" s="25" t="s">
        <v>65</v>
      </c>
      <c r="N91" s="26"/>
      <c r="O91" s="25" t="s">
        <v>262</v>
      </c>
      <c r="P91" s="25" t="s">
        <v>65</v>
      </c>
      <c r="Q91" s="25" t="s">
        <v>85</v>
      </c>
      <c r="R91" s="25" t="s">
        <v>64</v>
      </c>
      <c r="S91" s="25" t="s">
        <v>65</v>
      </c>
      <c r="T91" s="25" t="s">
        <v>65</v>
      </c>
      <c r="U91" s="25" t="s">
        <v>65</v>
      </c>
      <c r="V91" s="25" t="s">
        <v>65</v>
      </c>
      <c r="W91" s="25" t="s">
        <v>65</v>
      </c>
      <c r="X91" s="25" t="s">
        <v>65</v>
      </c>
      <c r="Y91" s="25" t="s">
        <v>65</v>
      </c>
      <c r="Z91" s="25" t="s">
        <v>64</v>
      </c>
      <c r="AA91" s="25" t="s">
        <v>65</v>
      </c>
      <c r="AB91" s="25" t="s">
        <v>65</v>
      </c>
      <c r="AC91" s="25" t="s">
        <v>64</v>
      </c>
      <c r="AD91" s="25" t="s">
        <v>65</v>
      </c>
      <c r="AE91" s="25" t="s">
        <v>64</v>
      </c>
      <c r="AF91" s="25" t="s">
        <v>65</v>
      </c>
      <c r="AG91" s="25" t="s">
        <v>65</v>
      </c>
      <c r="AH91" s="25" t="s">
        <v>65</v>
      </c>
      <c r="AI91" s="25" t="s">
        <v>65</v>
      </c>
      <c r="AJ91" s="26"/>
      <c r="AK91" s="25" t="s">
        <v>64</v>
      </c>
      <c r="AL91" s="26">
        <v>10</v>
      </c>
      <c r="AM91" s="25" t="s">
        <v>70</v>
      </c>
      <c r="AN91" s="26"/>
      <c r="AO91" s="26" t="s">
        <v>272</v>
      </c>
      <c r="AP91" s="27">
        <v>0.23643540225079396</v>
      </c>
      <c r="AQ91" s="27">
        <v>2.3643540225079396</v>
      </c>
      <c r="AR91" s="25" t="s">
        <v>65</v>
      </c>
      <c r="AS91" s="25" t="s">
        <v>65</v>
      </c>
      <c r="AT91" s="25" t="s">
        <v>65</v>
      </c>
      <c r="AU91" s="26"/>
      <c r="AV91" s="25"/>
    </row>
    <row r="92" spans="1:48" ht="15.6" customHeight="1" x14ac:dyDescent="0.3">
      <c r="A92" s="24">
        <v>5680597</v>
      </c>
      <c r="B92" s="24" t="s">
        <v>273</v>
      </c>
      <c r="C92" s="25" t="s">
        <v>62</v>
      </c>
      <c r="D92" s="26"/>
      <c r="E92" s="25" t="s">
        <v>83</v>
      </c>
      <c r="F92" s="26"/>
      <c r="G92" s="25" t="s">
        <v>64</v>
      </c>
      <c r="H92" s="25" t="s">
        <v>65</v>
      </c>
      <c r="I92" s="25" t="s">
        <v>65</v>
      </c>
      <c r="J92" s="25" t="s">
        <v>65</v>
      </c>
      <c r="K92" s="25" t="s">
        <v>65</v>
      </c>
      <c r="L92" s="25" t="s">
        <v>65</v>
      </c>
      <c r="M92" s="25" t="s">
        <v>65</v>
      </c>
      <c r="N92" s="26"/>
      <c r="O92" s="25" t="s">
        <v>66</v>
      </c>
      <c r="P92" s="25" t="s">
        <v>64</v>
      </c>
      <c r="Q92" s="25" t="s">
        <v>67</v>
      </c>
      <c r="R92" s="25" t="s">
        <v>64</v>
      </c>
      <c r="S92" s="25" t="s">
        <v>65</v>
      </c>
      <c r="T92" s="25" t="s">
        <v>65</v>
      </c>
      <c r="U92" s="25" t="s">
        <v>65</v>
      </c>
      <c r="V92" s="25" t="s">
        <v>65</v>
      </c>
      <c r="W92" s="25" t="s">
        <v>64</v>
      </c>
      <c r="X92" s="25" t="s">
        <v>65</v>
      </c>
      <c r="Y92" s="25" t="s">
        <v>65</v>
      </c>
      <c r="Z92" s="25" t="s">
        <v>65</v>
      </c>
      <c r="AA92" s="25" t="s">
        <v>65</v>
      </c>
      <c r="AB92" s="25" t="s">
        <v>65</v>
      </c>
      <c r="AC92" s="25" t="s">
        <v>64</v>
      </c>
      <c r="AD92" s="25" t="s">
        <v>65</v>
      </c>
      <c r="AE92" s="25" t="s">
        <v>65</v>
      </c>
      <c r="AF92" s="25" t="s">
        <v>65</v>
      </c>
      <c r="AG92" s="25" t="s">
        <v>65</v>
      </c>
      <c r="AH92" s="25" t="s">
        <v>65</v>
      </c>
      <c r="AI92" s="25" t="s">
        <v>65</v>
      </c>
      <c r="AJ92" s="26"/>
      <c r="AK92" s="25" t="s">
        <v>64</v>
      </c>
      <c r="AL92" s="26">
        <v>250</v>
      </c>
      <c r="AM92" s="25" t="s">
        <v>70</v>
      </c>
      <c r="AN92" s="26"/>
      <c r="AO92" s="26" t="s">
        <v>274</v>
      </c>
      <c r="AP92" s="27">
        <v>0.13295739742362475</v>
      </c>
      <c r="AQ92" s="27">
        <v>33.239349355906185</v>
      </c>
      <c r="AR92" s="25" t="s">
        <v>65</v>
      </c>
      <c r="AS92" s="25" t="s">
        <v>65</v>
      </c>
      <c r="AT92" s="25" t="s">
        <v>64</v>
      </c>
      <c r="AU92" s="26"/>
      <c r="AV92" s="25"/>
    </row>
    <row r="93" spans="1:48" ht="15.6" customHeight="1" x14ac:dyDescent="0.3">
      <c r="A93" s="24">
        <v>5680627</v>
      </c>
      <c r="B93" s="24" t="s">
        <v>275</v>
      </c>
      <c r="C93" s="25" t="s">
        <v>62</v>
      </c>
      <c r="D93" s="26"/>
      <c r="E93" s="25" t="s">
        <v>63</v>
      </c>
      <c r="F93" s="26"/>
      <c r="G93" s="25" t="s">
        <v>64</v>
      </c>
      <c r="H93" s="25" t="s">
        <v>65</v>
      </c>
      <c r="I93" s="25" t="s">
        <v>65</v>
      </c>
      <c r="J93" s="25" t="s">
        <v>65</v>
      </c>
      <c r="K93" s="25" t="s">
        <v>65</v>
      </c>
      <c r="L93" s="25" t="s">
        <v>65</v>
      </c>
      <c r="M93" s="25" t="s">
        <v>65</v>
      </c>
      <c r="N93" s="26"/>
      <c r="O93" s="25" t="s">
        <v>66</v>
      </c>
      <c r="P93" s="25" t="s">
        <v>64</v>
      </c>
      <c r="Q93" s="25" t="s">
        <v>67</v>
      </c>
      <c r="R93" s="25" t="s">
        <v>65</v>
      </c>
      <c r="S93" s="25" t="s">
        <v>65</v>
      </c>
      <c r="T93" s="25" t="s">
        <v>65</v>
      </c>
      <c r="U93" s="25" t="s">
        <v>65</v>
      </c>
      <c r="V93" s="25" t="s">
        <v>65</v>
      </c>
      <c r="W93" s="25" t="s">
        <v>64</v>
      </c>
      <c r="X93" s="25" t="s">
        <v>65</v>
      </c>
      <c r="Y93" s="25" t="s">
        <v>65</v>
      </c>
      <c r="Z93" s="25" t="s">
        <v>65</v>
      </c>
      <c r="AA93" s="25" t="s">
        <v>65</v>
      </c>
      <c r="AB93" s="25" t="s">
        <v>65</v>
      </c>
      <c r="AC93" s="25" t="s">
        <v>65</v>
      </c>
      <c r="AD93" s="25" t="s">
        <v>65</v>
      </c>
      <c r="AE93" s="25" t="s">
        <v>65</v>
      </c>
      <c r="AF93" s="25" t="s">
        <v>65</v>
      </c>
      <c r="AG93" s="25" t="s">
        <v>65</v>
      </c>
      <c r="AH93" s="25" t="s">
        <v>65</v>
      </c>
      <c r="AI93" s="25" t="s">
        <v>65</v>
      </c>
      <c r="AJ93" s="26"/>
      <c r="AK93" s="25" t="s">
        <v>64</v>
      </c>
      <c r="AL93" s="26">
        <v>500</v>
      </c>
      <c r="AM93" s="25" t="s">
        <v>70</v>
      </c>
      <c r="AN93" s="26"/>
      <c r="AO93" s="26" t="s">
        <v>276</v>
      </c>
      <c r="AP93" s="27">
        <v>0.23643540225079396</v>
      </c>
      <c r="AQ93" s="27">
        <v>118.21770112539699</v>
      </c>
      <c r="AR93" s="25" t="s">
        <v>65</v>
      </c>
      <c r="AS93" s="25" t="s">
        <v>65</v>
      </c>
      <c r="AT93" s="25" t="s">
        <v>64</v>
      </c>
      <c r="AU93" s="26"/>
      <c r="AV93" s="25"/>
    </row>
    <row r="94" spans="1:48" s="25" customFormat="1" ht="15.6" customHeight="1" x14ac:dyDescent="0.3">
      <c r="A94" s="24">
        <v>5765377</v>
      </c>
      <c r="B94" s="24" t="s">
        <v>277</v>
      </c>
      <c r="C94" s="25" t="s">
        <v>62</v>
      </c>
      <c r="D94" s="26" t="s">
        <v>278</v>
      </c>
      <c r="E94" s="25" t="s">
        <v>83</v>
      </c>
      <c r="F94" s="26"/>
      <c r="G94" s="25" t="s">
        <v>64</v>
      </c>
      <c r="H94" s="25" t="s">
        <v>65</v>
      </c>
      <c r="I94" s="25" t="s">
        <v>65</v>
      </c>
      <c r="J94" s="25" t="s">
        <v>65</v>
      </c>
      <c r="K94" s="25" t="s">
        <v>65</v>
      </c>
      <c r="L94" s="25" t="s">
        <v>65</v>
      </c>
      <c r="M94" s="25" t="s">
        <v>65</v>
      </c>
      <c r="N94" s="26"/>
      <c r="O94" s="25" t="s">
        <v>66</v>
      </c>
      <c r="P94" s="25" t="s">
        <v>65</v>
      </c>
      <c r="Q94" s="25" t="s">
        <v>85</v>
      </c>
      <c r="R94" s="25" t="s">
        <v>64</v>
      </c>
      <c r="S94" s="25" t="s">
        <v>64</v>
      </c>
      <c r="T94" s="25" t="s">
        <v>65</v>
      </c>
      <c r="U94" s="25" t="s">
        <v>65</v>
      </c>
      <c r="V94" s="25" t="s">
        <v>65</v>
      </c>
      <c r="W94" s="25" t="s">
        <v>65</v>
      </c>
      <c r="X94" s="25" t="s">
        <v>65</v>
      </c>
      <c r="Y94" s="25" t="s">
        <v>64</v>
      </c>
      <c r="Z94" s="25" t="s">
        <v>65</v>
      </c>
      <c r="AA94" s="25" t="s">
        <v>65</v>
      </c>
      <c r="AB94" s="25" t="s">
        <v>65</v>
      </c>
      <c r="AC94" s="25" t="s">
        <v>64</v>
      </c>
      <c r="AD94" s="25" t="s">
        <v>65</v>
      </c>
      <c r="AE94" s="25" t="s">
        <v>65</v>
      </c>
      <c r="AF94" s="25" t="s">
        <v>65</v>
      </c>
      <c r="AG94" s="25" t="s">
        <v>65</v>
      </c>
      <c r="AH94" s="25" t="s">
        <v>65</v>
      </c>
      <c r="AI94" s="25" t="s">
        <v>65</v>
      </c>
      <c r="AJ94" s="26"/>
      <c r="AK94" s="25" t="s">
        <v>64</v>
      </c>
      <c r="AL94" s="26">
        <v>0.45</v>
      </c>
      <c r="AM94" s="25" t="s">
        <v>70</v>
      </c>
      <c r="AN94" s="26"/>
      <c r="AO94" s="31" t="s">
        <v>279</v>
      </c>
      <c r="AP94" s="27">
        <f>IF($AM94="mg/kg-bw/day",IF($E94="Rat",[3]DAF!$D$4,IF($E94="Mouse",[3]DAF!$D$5, IF($E94="Dog",[3]DAF!$D$6, IF($E94="Guinea Pig",[3]DAF!$D$7, IF($E94="Rabbit",[3]DAF!$D$8, IF($E94="Primate",[3]DAF!$D$9, IF($E94="Cat",[3]DAF!$D$10))))))))</f>
        <v>0.13295739742362475</v>
      </c>
      <c r="AQ94" s="27">
        <f>IF(AP94,$AL94*$AP94)</f>
        <v>5.9830828840631137E-2</v>
      </c>
      <c r="AR94" s="25" t="s">
        <v>65</v>
      </c>
      <c r="AS94" s="25" t="s">
        <v>65</v>
      </c>
      <c r="AT94" s="25" t="s">
        <v>65</v>
      </c>
      <c r="AU94" s="26"/>
    </row>
    <row r="95" spans="1:48" s="25" customFormat="1" ht="15.6" customHeight="1" x14ac:dyDescent="0.3">
      <c r="A95" s="24">
        <v>5765377</v>
      </c>
      <c r="B95" s="24" t="s">
        <v>277</v>
      </c>
      <c r="C95" s="25" t="s">
        <v>62</v>
      </c>
      <c r="D95" s="26" t="s">
        <v>280</v>
      </c>
      <c r="E95" s="25" t="s">
        <v>83</v>
      </c>
      <c r="F95" s="26"/>
      <c r="G95" s="25" t="s">
        <v>64</v>
      </c>
      <c r="H95" s="25" t="s">
        <v>65</v>
      </c>
      <c r="I95" s="25" t="s">
        <v>65</v>
      </c>
      <c r="J95" s="25" t="s">
        <v>65</v>
      </c>
      <c r="K95" s="25" t="s">
        <v>65</v>
      </c>
      <c r="L95" s="25" t="s">
        <v>65</v>
      </c>
      <c r="M95" s="25" t="s">
        <v>65</v>
      </c>
      <c r="N95" s="26"/>
      <c r="O95" s="25" t="s">
        <v>66</v>
      </c>
      <c r="P95" s="25" t="s">
        <v>65</v>
      </c>
      <c r="Q95" s="25" t="s">
        <v>85</v>
      </c>
      <c r="R95" s="25" t="s">
        <v>64</v>
      </c>
      <c r="S95" s="25" t="s">
        <v>64</v>
      </c>
      <c r="T95" s="25" t="s">
        <v>65</v>
      </c>
      <c r="U95" s="25" t="s">
        <v>65</v>
      </c>
      <c r="V95" s="25" t="s">
        <v>65</v>
      </c>
      <c r="W95" s="25" t="s">
        <v>65</v>
      </c>
      <c r="X95" s="25" t="s">
        <v>65</v>
      </c>
      <c r="Y95" s="25" t="s">
        <v>64</v>
      </c>
      <c r="Z95" s="25" t="s">
        <v>65</v>
      </c>
      <c r="AA95" s="25" t="s">
        <v>65</v>
      </c>
      <c r="AB95" s="25" t="s">
        <v>65</v>
      </c>
      <c r="AC95" s="25" t="s">
        <v>64</v>
      </c>
      <c r="AD95" s="25" t="s">
        <v>65</v>
      </c>
      <c r="AE95" s="25" t="s">
        <v>65</v>
      </c>
      <c r="AF95" s="25" t="s">
        <v>65</v>
      </c>
      <c r="AG95" s="25" t="s">
        <v>65</v>
      </c>
      <c r="AH95" s="25" t="s">
        <v>65</v>
      </c>
      <c r="AI95" s="25" t="s">
        <v>65</v>
      </c>
      <c r="AJ95" s="26"/>
      <c r="AK95" s="25" t="s">
        <v>64</v>
      </c>
      <c r="AL95" s="26">
        <v>0.45</v>
      </c>
      <c r="AM95" s="25" t="s">
        <v>70</v>
      </c>
      <c r="AN95" s="26"/>
      <c r="AO95" s="31" t="s">
        <v>281</v>
      </c>
      <c r="AP95" s="27">
        <f>IF($AM95="mg/kg-bw/day",IF($E95="Rat",[3]DAF!$D$4,IF($E95="Mouse",[3]DAF!$D$5, IF($E95="Dog",[3]DAF!$D$6, IF($E95="Guinea Pig",[3]DAF!$D$7, IF($E95="Rabbit",[3]DAF!$D$8, IF($E95="Primate",[3]DAF!$D$9, IF($E95="Cat",[3]DAF!$D$10))))))))</f>
        <v>0.13295739742362475</v>
      </c>
      <c r="AQ95" s="27">
        <f>IF(AP95,$AL95*$AP95)</f>
        <v>5.9830828840631137E-2</v>
      </c>
      <c r="AR95" s="25" t="s">
        <v>65</v>
      </c>
      <c r="AS95" s="25" t="s">
        <v>65</v>
      </c>
      <c r="AT95" s="25" t="s">
        <v>65</v>
      </c>
      <c r="AU95" s="26"/>
    </row>
    <row r="96" spans="1:48" s="25" customFormat="1" ht="15.6" customHeight="1" x14ac:dyDescent="0.3">
      <c r="A96" s="24">
        <v>5765377</v>
      </c>
      <c r="B96" s="24" t="s">
        <v>277</v>
      </c>
      <c r="C96" s="25" t="s">
        <v>62</v>
      </c>
      <c r="D96" s="26"/>
      <c r="E96" s="25" t="s">
        <v>63</v>
      </c>
      <c r="F96" s="26"/>
      <c r="G96" s="25" t="s">
        <v>64</v>
      </c>
      <c r="H96" s="25" t="s">
        <v>65</v>
      </c>
      <c r="I96" s="25" t="s">
        <v>65</v>
      </c>
      <c r="J96" s="25" t="s">
        <v>65</v>
      </c>
      <c r="K96" s="25" t="s">
        <v>65</v>
      </c>
      <c r="L96" s="25" t="s">
        <v>65</v>
      </c>
      <c r="M96" s="25" t="s">
        <v>65</v>
      </c>
      <c r="N96" s="26"/>
      <c r="O96" s="25" t="s">
        <v>66</v>
      </c>
      <c r="P96" s="25" t="s">
        <v>64</v>
      </c>
      <c r="Q96" s="25" t="s">
        <v>67</v>
      </c>
      <c r="R96" s="25" t="s">
        <v>64</v>
      </c>
      <c r="S96" s="25" t="s">
        <v>65</v>
      </c>
      <c r="T96" s="25" t="s">
        <v>65</v>
      </c>
      <c r="U96" s="25" t="s">
        <v>65</v>
      </c>
      <c r="V96" s="25" t="s">
        <v>65</v>
      </c>
      <c r="W96" s="25" t="s">
        <v>64</v>
      </c>
      <c r="X96" s="25" t="s">
        <v>65</v>
      </c>
      <c r="Y96" s="25" t="s">
        <v>65</v>
      </c>
      <c r="Z96" s="25" t="s">
        <v>65</v>
      </c>
      <c r="AA96" s="25" t="s">
        <v>65</v>
      </c>
      <c r="AB96" s="25" t="s">
        <v>65</v>
      </c>
      <c r="AC96" s="25" t="s">
        <v>65</v>
      </c>
      <c r="AD96" s="25" t="s">
        <v>65</v>
      </c>
      <c r="AE96" s="25" t="s">
        <v>65</v>
      </c>
      <c r="AF96" s="25" t="s">
        <v>65</v>
      </c>
      <c r="AG96" s="25" t="s">
        <v>65</v>
      </c>
      <c r="AH96" s="25" t="s">
        <v>65</v>
      </c>
      <c r="AI96" s="25" t="s">
        <v>65</v>
      </c>
      <c r="AJ96" s="26"/>
      <c r="AK96" s="25" t="s">
        <v>65</v>
      </c>
      <c r="AL96" s="26"/>
      <c r="AN96" s="26"/>
      <c r="AO96" s="26"/>
      <c r="AP96" s="27" t="b">
        <v>0</v>
      </c>
      <c r="AQ96" s="27" t="b">
        <v>0</v>
      </c>
      <c r="AR96" s="25" t="s">
        <v>64</v>
      </c>
      <c r="AS96" s="25" t="s">
        <v>65</v>
      </c>
      <c r="AT96" s="25" t="s">
        <v>64</v>
      </c>
      <c r="AU96" s="26"/>
    </row>
    <row r="97" spans="6:48" x14ac:dyDescent="0.3">
      <c r="F97" s="26"/>
      <c r="G97" s="25"/>
      <c r="H97" s="25"/>
      <c r="I97" s="25"/>
      <c r="J97" s="25"/>
      <c r="K97" s="25"/>
      <c r="L97" s="25"/>
      <c r="M97" s="25"/>
      <c r="N97" s="26"/>
      <c r="O97" s="25"/>
      <c r="P97" s="25"/>
      <c r="Q97" s="25"/>
      <c r="R97" s="25"/>
      <c r="S97" s="25"/>
      <c r="T97" s="25"/>
      <c r="U97" s="25"/>
      <c r="V97" s="25"/>
      <c r="W97" s="25"/>
      <c r="X97" s="25"/>
      <c r="Y97" s="25"/>
      <c r="Z97" s="25"/>
      <c r="AA97" s="25"/>
      <c r="AB97" s="25"/>
      <c r="AC97" s="25"/>
      <c r="AD97" s="25"/>
      <c r="AE97" s="25"/>
      <c r="AF97" s="25"/>
      <c r="AG97" s="25"/>
      <c r="AH97" s="25"/>
      <c r="AI97" s="25"/>
      <c r="AJ97" s="26"/>
      <c r="AK97" s="25"/>
      <c r="AL97" s="26"/>
      <c r="AM97" s="25"/>
      <c r="AN97" s="26"/>
      <c r="AO97" s="26"/>
      <c r="AP97" s="28"/>
      <c r="AQ97" s="28"/>
      <c r="AR97" s="25"/>
      <c r="AS97" s="25"/>
      <c r="AT97" s="25"/>
      <c r="AU97" s="26"/>
      <c r="AV97" s="25"/>
    </row>
  </sheetData>
  <sheetProtection sheet="1" objects="1" scenarios="1" formatCells="0" formatColumns="0" formatRows="0" sort="0" autoFilter="0"/>
  <autoFilter ref="A2:AV96" xr:uid="{48F49F9C-75F1-4FDB-BA5F-573B64D51E34}">
    <sortState xmlns:xlrd2="http://schemas.microsoft.com/office/spreadsheetml/2017/richdata2" ref="A4:AV96">
      <sortCondition sortBy="cellColor" ref="A2:A96" dxfId="0"/>
    </sortState>
  </autoFilter>
  <mergeCells count="23">
    <mergeCell ref="G1:N1"/>
    <mergeCell ref="S1:AJ1"/>
    <mergeCell ref="A1:A2"/>
    <mergeCell ref="C1:C2"/>
    <mergeCell ref="E1:E2"/>
    <mergeCell ref="F1:F2"/>
    <mergeCell ref="O1:O2"/>
    <mergeCell ref="P1:P2"/>
    <mergeCell ref="Q1:Q2"/>
    <mergeCell ref="R1:R2"/>
    <mergeCell ref="D1:D2"/>
    <mergeCell ref="AS1:AS2"/>
    <mergeCell ref="AT1:AT2"/>
    <mergeCell ref="AV1:AV2"/>
    <mergeCell ref="AK1:AK2"/>
    <mergeCell ref="AL1:AL2"/>
    <mergeCell ref="AM1:AM2"/>
    <mergeCell ref="AN1:AN2"/>
    <mergeCell ref="AO1:AO2"/>
    <mergeCell ref="AR1:AR2"/>
    <mergeCell ref="AQ1:AQ2"/>
    <mergeCell ref="AP1:AP2"/>
    <mergeCell ref="AU1:AU2"/>
  </mergeCells>
  <phoneticPr fontId="14" type="noConversion"/>
  <dataValidations count="6">
    <dataValidation type="list" allowBlank="1" showInputMessage="1" showErrorMessage="1" sqref="I3:M3 G3 G4:M96 AV3:AV96 R3:AI96 P3:P96 AK3:AK96 AR3:AT96" xr:uid="{6ABFB7B8-E5CE-4FEB-BD7E-D84B33C046F8}">
      <formula1>"Yes, No"</formula1>
    </dataValidation>
    <dataValidation type="list" allowBlank="1" showInputMessage="1" showErrorMessage="1" sqref="Q70 Q65 Q67:Q68 Q72:Q96 Q3:Q63" xr:uid="{BEC0A658-2A0B-4329-B888-58FE86E75216}">
      <formula1>"Acute (less than or equal to 24 hr), Short-Term (&gt;1-30 days), Sub-Chronic (&gt;30-90 days), Chronic (&gt;90 days), Not Reported"</formula1>
    </dataValidation>
    <dataValidation type="list" allowBlank="1" showInputMessage="1" showErrorMessage="1" sqref="E3:E96" xr:uid="{352897AD-0669-4916-BB5A-CF414A7B8179}">
      <formula1>"Cat, Dog, Guinea Pig, Hamster, Mouse, Pig, Primate, Rabbit, Rat, Other"</formula1>
    </dataValidation>
    <dataValidation type="list" allowBlank="1" showInputMessage="1" showErrorMessage="1" sqref="AM3:AM96" xr:uid="{471FF6CC-A05B-4F9E-A6E5-8EA8D8F91DDA}">
      <formula1>"mg/kg-bw/day, mg/kg, mg/m^3, ppm (in air, water, or food), % (in water or food), mg chemical/mL water, mg chemical/L air, mg/eye, Other, Not Provided"</formula1>
    </dataValidation>
    <dataValidation type="list" allowBlank="1" showInputMessage="1" showErrorMessage="1" sqref="O3:O96" xr:uid="{5F350EC1-2877-4EFB-907E-4E3052B6CE41}">
      <formula1>"Gavage, Drinking Water, Food, Capsule"</formula1>
    </dataValidation>
    <dataValidation type="list" allowBlank="1" showInputMessage="1" showErrorMessage="1" sqref="C3:C96" xr:uid="{0A0478F6-FA87-4EC9-89AD-F2B7B1EA5A3A}">
      <formula1>"Yes- PECO-relevant, No- not PECO relevant, PECO relevance unclear, Supplemental"</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19B08-765E-4604-98B4-86CF2F2C0028}">
  <sheetPr codeName="Sheet4">
    <tabColor theme="1"/>
  </sheetPr>
  <dimension ref="B2:B5"/>
  <sheetViews>
    <sheetView zoomScaleNormal="100" workbookViewId="0">
      <selection activeCell="B2" sqref="B2"/>
    </sheetView>
  </sheetViews>
  <sheetFormatPr defaultRowHeight="15" x14ac:dyDescent="0.25"/>
  <cols>
    <col min="1" max="1" width="4.28515625" style="37" customWidth="1"/>
    <col min="2" max="16384" width="9.140625" style="37"/>
  </cols>
  <sheetData>
    <row r="2" spans="2:2" x14ac:dyDescent="0.25">
      <c r="B2" s="37" t="s">
        <v>282</v>
      </c>
    </row>
    <row r="3" spans="2:2" x14ac:dyDescent="0.25">
      <c r="B3" s="37" t="s">
        <v>283</v>
      </c>
    </row>
    <row r="4" spans="2:2" x14ac:dyDescent="0.25">
      <c r="B4" s="37" t="s">
        <v>284</v>
      </c>
    </row>
    <row r="5" spans="2:2" x14ac:dyDescent="0.25">
      <c r="B5" s="37" t="s">
        <v>285</v>
      </c>
    </row>
  </sheetData>
  <sheetProtection sheet="1" objects="1" scenarios="1" formatCells="0" formatColumns="0" formatRows="0" sort="0" autoFilter="0"/>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90DC-A67F-40B7-8BC6-51E22D7AACCC}">
  <sheetPr codeName="Sheet5">
    <tabColor theme="1"/>
  </sheetPr>
  <dimension ref="B1:Q14"/>
  <sheetViews>
    <sheetView tabSelected="1" workbookViewId="0">
      <selection activeCell="B1" sqref="B1"/>
    </sheetView>
  </sheetViews>
  <sheetFormatPr defaultRowHeight="15" x14ac:dyDescent="0.25"/>
  <cols>
    <col min="1" max="1" width="9.140625" style="37"/>
    <col min="2" max="2" width="11.5703125" style="52" customWidth="1"/>
    <col min="3" max="3" width="12.42578125" style="48" customWidth="1"/>
    <col min="4" max="4" width="21.85546875" style="48" bestFit="1" customWidth="1"/>
    <col min="5" max="5" width="9.140625" style="48"/>
    <col min="6" max="16384" width="9.140625" style="37"/>
  </cols>
  <sheetData>
    <row r="1" spans="2:17" x14ac:dyDescent="0.25">
      <c r="B1" s="38"/>
      <c r="C1" s="39"/>
      <c r="D1" s="39"/>
      <c r="E1" s="39"/>
      <c r="F1" s="40"/>
      <c r="G1" s="40"/>
      <c r="H1" s="40"/>
      <c r="I1" s="40"/>
      <c r="J1" s="40"/>
      <c r="K1" s="40"/>
      <c r="L1" s="40"/>
      <c r="M1" s="40"/>
      <c r="N1" s="40"/>
      <c r="O1" s="40"/>
      <c r="P1" s="40"/>
      <c r="Q1" s="40"/>
    </row>
    <row r="2" spans="2:17" s="44" customFormat="1" ht="32.25" x14ac:dyDescent="0.25">
      <c r="B2" s="41" t="s">
        <v>286</v>
      </c>
      <c r="C2" s="42" t="s">
        <v>287</v>
      </c>
      <c r="D2" s="42" t="s">
        <v>288</v>
      </c>
      <c r="E2" s="43"/>
      <c r="F2" s="43"/>
      <c r="G2" s="43"/>
      <c r="H2" s="43"/>
      <c r="I2" s="43"/>
      <c r="J2" s="43"/>
      <c r="K2" s="43"/>
    </row>
    <row r="3" spans="2:17" x14ac:dyDescent="0.25">
      <c r="B3" s="45" t="s">
        <v>126</v>
      </c>
      <c r="C3" s="46">
        <v>80</v>
      </c>
      <c r="D3" s="47" t="s">
        <v>289</v>
      </c>
    </row>
    <row r="4" spans="2:17" ht="17.25" x14ac:dyDescent="0.25">
      <c r="B4" s="45" t="s">
        <v>290</v>
      </c>
      <c r="C4" s="46">
        <v>0.25</v>
      </c>
      <c r="D4" s="49">
        <v>0.23643540225079396</v>
      </c>
    </row>
    <row r="5" spans="2:17" ht="17.25" x14ac:dyDescent="0.25">
      <c r="B5" s="45" t="s">
        <v>291</v>
      </c>
      <c r="C5" s="46">
        <v>2.5000000000000001E-2</v>
      </c>
      <c r="D5" s="49">
        <v>0.13295739742362475</v>
      </c>
    </row>
    <row r="6" spans="2:17" ht="17.25" x14ac:dyDescent="0.25">
      <c r="B6" s="45" t="s">
        <v>292</v>
      </c>
      <c r="C6" s="46">
        <v>12</v>
      </c>
      <c r="D6" s="49">
        <v>0.62233297728847836</v>
      </c>
    </row>
    <row r="7" spans="2:17" ht="17.25" x14ac:dyDescent="0.25">
      <c r="B7" s="45" t="s">
        <v>293</v>
      </c>
      <c r="C7" s="46">
        <v>0.75</v>
      </c>
      <c r="D7" s="49">
        <f>(C7/C3)^0.25</f>
        <v>0.31116648864423913</v>
      </c>
    </row>
    <row r="8" spans="2:17" ht="17.25" x14ac:dyDescent="0.25">
      <c r="B8" s="45" t="s">
        <v>294</v>
      </c>
      <c r="C8" s="46">
        <v>2</v>
      </c>
      <c r="D8" s="49">
        <f>(C8/C3)^0.25</f>
        <v>0.39763536438352531</v>
      </c>
    </row>
    <row r="9" spans="2:17" ht="17.25" x14ac:dyDescent="0.25">
      <c r="B9" s="45" t="s">
        <v>295</v>
      </c>
      <c r="C9" s="46">
        <v>5</v>
      </c>
      <c r="D9" s="49">
        <f>(C9/C3)^0.25</f>
        <v>0.5</v>
      </c>
    </row>
    <row r="10" spans="2:17" ht="17.25" x14ac:dyDescent="0.25">
      <c r="B10" s="45" t="s">
        <v>296</v>
      </c>
      <c r="C10" s="46">
        <v>2</v>
      </c>
      <c r="D10" s="49">
        <f>(C10/C3)^0.25</f>
        <v>0.39763536438352531</v>
      </c>
    </row>
    <row r="11" spans="2:17" x14ac:dyDescent="0.25">
      <c r="B11" s="50"/>
      <c r="C11" s="51"/>
      <c r="D11" s="51"/>
    </row>
    <row r="12" spans="2:17" ht="17.25" x14ac:dyDescent="0.25">
      <c r="B12" s="52" t="s">
        <v>297</v>
      </c>
    </row>
    <row r="13" spans="2:17" ht="17.25" x14ac:dyDescent="0.25">
      <c r="B13" s="52" t="s">
        <v>298</v>
      </c>
    </row>
    <row r="14" spans="2:17" ht="18.75" x14ac:dyDescent="0.35">
      <c r="B14" s="52" t="s">
        <v>299</v>
      </c>
    </row>
  </sheetData>
  <sheetProtection sheet="1" objects="1" scenarios="1" formatCells="0" formatColumns="0" formatRows="0" sort="0" autoFilter="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2023-09-27T21:10:59+00:00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e3f09c3df709400db2417a7161762d62 xmlns="4ffa91fb-a0ff-4ac5-b2db-65c790d184a4">
      <Terms xmlns="http://schemas.microsoft.com/office/infopath/2007/PartnerControls"/>
    </e3f09c3df709400db2417a7161762d62>
    <_ip_UnifiedCompliancePolicyProperties xmlns="http://schemas.microsoft.com/sharepoint/v3" xsi:nil="true"/>
    <lcf76f155ced4ddcb4097134ff3c332f xmlns="ead8da0f-3542-4e50-96c8-f1f698624e86">
      <Terms xmlns="http://schemas.microsoft.com/office/infopath/2007/PartnerControls"/>
    </lcf76f155ced4ddcb4097134ff3c332f>
    <SharedWithUsers xmlns="fecc2597-e8fd-4279-ac06-bd7c891938be">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e95dd583e1418bbab84cc60b808c79a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2f7c14c724f6fd5b0410ef8d6affcf61"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1E3221-66DE-461A-BF06-9C9E143C45E1}">
  <ds:schemaRefs>
    <ds:schemaRef ds:uri="fecc2597-e8fd-4279-ac06-bd7c891938be"/>
    <ds:schemaRef ds:uri="http://schemas.microsoft.com/office/infopath/2007/PartnerControls"/>
    <ds:schemaRef ds:uri="http://purl.org/dc/elements/1.1/"/>
    <ds:schemaRef ds:uri="http://schemas.microsoft.com/office/2006/documentManagement/types"/>
    <ds:schemaRef ds:uri="http://schemas.microsoft.com/sharepoint/v3"/>
    <ds:schemaRef ds:uri="4ffa91fb-a0ff-4ac5-b2db-65c790d184a4"/>
    <ds:schemaRef ds:uri="http://schemas.microsoft.com/office/2006/metadata/properties"/>
    <ds:schemaRef ds:uri="http://www.w3.org/XML/1998/namespace"/>
    <ds:schemaRef ds:uri="http://schemas.openxmlformats.org/package/2006/metadata/core-properties"/>
    <ds:schemaRef ds:uri="http://schemas.microsoft.com/sharepoint.v3"/>
    <ds:schemaRef ds:uri="ead8da0f-3542-4e50-96c8-f1f698624e86"/>
    <ds:schemaRef ds:uri="http://schemas.microsoft.com/sharepoint/v3/fields"/>
    <ds:schemaRef ds:uri="http://purl.org/dc/dcmitype/"/>
    <ds:schemaRef ds:uri="http://purl.org/dc/terms/"/>
  </ds:schemaRefs>
</ds:datastoreItem>
</file>

<file path=customXml/itemProps2.xml><?xml version="1.0" encoding="utf-8"?>
<ds:datastoreItem xmlns:ds="http://schemas.openxmlformats.org/officeDocument/2006/customXml" ds:itemID="{9B29A46A-B83E-493F-9108-C3749A8044A1}">
  <ds:schemaRefs>
    <ds:schemaRef ds:uri="http://schemas.microsoft.com/sharepoint/v3/contenttype/forms"/>
  </ds:schemaRefs>
</ds:datastoreItem>
</file>

<file path=customXml/itemProps3.xml><?xml version="1.0" encoding="utf-8"?>
<ds:datastoreItem xmlns:ds="http://schemas.openxmlformats.org/officeDocument/2006/customXml" ds:itemID="{63C49218-3699-411F-AEB1-E28E0D6EAEAA}">
  <ds:schemaRefs>
    <ds:schemaRef ds:uri="Microsoft.SharePoint.Taxonomy.ContentTypeSync"/>
  </ds:schemaRefs>
</ds:datastoreItem>
</file>

<file path=customXml/itemProps4.xml><?xml version="1.0" encoding="utf-8"?>
<ds:datastoreItem xmlns:ds="http://schemas.openxmlformats.org/officeDocument/2006/customXml" ds:itemID="{BD13DD15-EF47-4DEA-9227-6996A5EDA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Read Me</vt:lpstr>
      <vt:lpstr>Extraction Information</vt:lpstr>
      <vt:lpstr>Dose Conversion</vt:lpstr>
      <vt:lpstr>DAF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Draft Summary of Human Health Hazard Animal Toxicology Studies for Dibutyl Phthalate (DBP) - Literature Published from 2014 to 2019				Draft Summary of Human Health Hazard Animal Toxicology Studies for Dibutyl Phthalate (DBP) - Literature Published from 2014 to 2019</dc:subject>
  <dc:creator>US EPA</dc:creator>
  <cp:keywords/>
  <dc:description/>
  <cp:lastModifiedBy>Myer, Mark</cp:lastModifiedBy>
  <cp:revision/>
  <dcterms:created xsi:type="dcterms:W3CDTF">2023-09-19T19:22:34Z</dcterms:created>
  <dcterms:modified xsi:type="dcterms:W3CDTF">2025-05-21T13:37:00Z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xd_ProgID">
    <vt:lpwstr/>
  </property>
  <property fmtid="{D5CDD505-2E9C-101B-9397-08002B2CF9AE}" pid="9" name="MediaServiceImageTags">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xd_Signature">
    <vt:bool>false</vt:bool>
  </property>
  <property fmtid="{D5CDD505-2E9C-101B-9397-08002B2CF9AE}" pid="14" name="TriggerFlowInfo">
    <vt:lpwstr/>
  </property>
  <property fmtid="{D5CDD505-2E9C-101B-9397-08002B2CF9AE}" pid="15" name="Document_x0020_Type">
    <vt:lpwstr/>
  </property>
</Properties>
</file>