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ocspp_Work/wpc/TSCA Scoping Next 20 HPS Review/Chlorinated Solvents/1,1-Dichloroethane (priority 1)/RE Documents/Final RE/Supplemental Files for Final RE/zTransmit to FDMS/"/>
    </mc:Choice>
  </mc:AlternateContent>
  <xr:revisionPtr revIDLastSave="21" documentId="8_{32FC92DC-1918-476C-9E9C-5A243CB54A35}" xr6:coauthVersionLast="47" xr6:coauthVersionMax="47" xr10:uidLastSave="{92DA7E41-C2A8-4CC0-85C2-12BD0C1FC741}"/>
  <bookViews>
    <workbookView xWindow="-120" yWindow="-120" windowWidth="29040" windowHeight="15720" xr2:uid="{21771F41-BD76-4D64-9862-1F8FA492C4F5}"/>
  </bookViews>
  <sheets>
    <sheet name="Cover Page" sheetId="2" r:id="rId1"/>
    <sheet name="Results" sheetId="1" r:id="rId2"/>
  </sheets>
  <externalReferences>
    <externalReference r:id="rId3"/>
    <externalReference r:id="rId4"/>
    <externalReference r:id="rId5"/>
    <externalReference r:id="rId6"/>
  </externalReferences>
  <definedNames>
    <definedName name="_2017NEI_Nonpoint_TSCA_Chem_List">#REF!</definedName>
    <definedName name="_2017NEI_tsca_chemicals_wSCCdetail_Query">#REF!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8</definedName>
    <definedName name="_AtRisk_SimSetting_MultipleCPUMode" hidden="1">1</definedName>
    <definedName name="_AtRisk_SimSetting_MultipleCPUModeV8" hidden="1">1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T">[1]Constants!$C$12</definedName>
    <definedName name="AT_50th_non_cancer">[2]Constants!$C$11</definedName>
    <definedName name="AT_50th_non_cancer_DC">[2]Constants!$C$25</definedName>
    <definedName name="AT_95th_non_cancer">[2]Constants!$C$10</definedName>
    <definedName name="AT_95th_non_cancer_DC">[2]Constants!$C$24</definedName>
    <definedName name="AT_AC">[2]Constants!$C$4</definedName>
    <definedName name="AT_AC_DC">[2]Constants!$C$17</definedName>
    <definedName name="AT_ADC_high">[1]Constants!$C$18</definedName>
    <definedName name="AT_ADC_mid">[1]Constants!$C$17</definedName>
    <definedName name="AT_cancer">[2]Constants!$C$12</definedName>
    <definedName name="AT_cancer_DC">[2]Constants!$C$26</definedName>
    <definedName name="AT_LADC">[1]Constants!$C$19</definedName>
    <definedName name="AWD">[2]Constants!$C$6</definedName>
    <definedName name="AWD_DC_50th">[2]Constants!$C$20</definedName>
    <definedName name="AWD_DC_95th">[2]Constants!$C$19</definedName>
    <definedName name="CASRN">'[3]Table 1_Scoping'!#REF!</definedName>
    <definedName name="ED">[1]Constants!$C$11</definedName>
    <definedName name="ED_AC">[2]Constants!$C$3</definedName>
    <definedName name="ED_AC_DC">[2]Constants!$C$16</definedName>
    <definedName name="ED_chronic">[2]Constants!$C$5</definedName>
    <definedName name="ED_chronic_DC">[2]Constants!$C$18</definedName>
    <definedName name="EF">[1]Constants!$C$13</definedName>
    <definedName name="EG">'[4]For Figure'!$A$4:$A$69</definedName>
    <definedName name="Pal_Workbook_GUID" hidden="1">"SK39RLEDQA2L46YW8H5SUKN3"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WY_50th">[2]Constants!$C$8</definedName>
    <definedName name="WY_50th_DC">[2]Constants!$C$22</definedName>
    <definedName name="WY_95th">[2]Constants!$C$7</definedName>
    <definedName name="WY_95th_DC">[2]Constants!$C$21</definedName>
    <definedName name="WY_high">[1]Constants!$C$15</definedName>
    <definedName name="WY_mid">[1]Constants!$C$14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4" i="1"/>
  <c r="K8" i="1"/>
  <c r="L8" i="1" s="1"/>
  <c r="M8" i="1" s="1"/>
  <c r="K7" i="1"/>
  <c r="L7" i="1" s="1"/>
  <c r="M7" i="1" s="1"/>
  <c r="K6" i="1"/>
  <c r="L6" i="1" s="1"/>
  <c r="M6" i="1" s="1"/>
  <c r="K5" i="1"/>
  <c r="L5" i="1" s="1"/>
  <c r="M5" i="1" s="1"/>
  <c r="K10" i="1"/>
  <c r="L10" i="1" s="1"/>
  <c r="M10" i="1" s="1"/>
  <c r="K9" i="1"/>
  <c r="L9" i="1" s="1"/>
  <c r="M9" i="1" s="1"/>
  <c r="K4" i="1"/>
  <c r="L4" i="1" s="1"/>
  <c r="M4" i="1" s="1"/>
  <c r="J5" i="1" l="1"/>
  <c r="J6" i="1"/>
  <c r="J7" i="1"/>
  <c r="J8" i="1"/>
  <c r="J9" i="1"/>
  <c r="J10" i="1"/>
  <c r="J4" i="1"/>
  <c r="F5" i="1"/>
  <c r="F10" i="1"/>
  <c r="F9" i="1"/>
  <c r="F7" i="1"/>
  <c r="F6" i="1"/>
  <c r="F4" i="1"/>
  <c r="G5" i="1"/>
  <c r="G7" i="1"/>
  <c r="G8" i="1"/>
  <c r="G9" i="1"/>
  <c r="G10" i="1"/>
  <c r="G6" i="1"/>
  <c r="G4" i="1"/>
</calcChain>
</file>

<file path=xl/sharedStrings.xml><?xml version="1.0" encoding="utf-8"?>
<sst xmlns="http://schemas.openxmlformats.org/spreadsheetml/2006/main" count="37" uniqueCount="34">
  <si>
    <t>1% in IPM</t>
  </si>
  <si>
    <t>10% in IPM</t>
  </si>
  <si>
    <t>50% in IPM</t>
  </si>
  <si>
    <t>1% in 12 DCA</t>
  </si>
  <si>
    <t>10% in 12 DCA</t>
  </si>
  <si>
    <t>50% in 12 DCA</t>
  </si>
  <si>
    <t>Neat, 100% 11 DCA</t>
  </si>
  <si>
    <t>Low</t>
  </si>
  <si>
    <t>High</t>
  </si>
  <si>
    <t>Mean</t>
  </si>
  <si>
    <t>SD</t>
  </si>
  <si>
    <t>SE</t>
  </si>
  <si>
    <t>% CV</t>
  </si>
  <si>
    <t>N</t>
  </si>
  <si>
    <t>Mass Balance Fraction</t>
  </si>
  <si>
    <t>Mass Balance Corrected Mean</t>
  </si>
  <si>
    <t>ND</t>
  </si>
  <si>
    <t>Excel T Test Confidence Interval</t>
  </si>
  <si>
    <t>Excel T Test 95% UCL</t>
  </si>
  <si>
    <t>Mass Balance Corrected Excel T Test 95% UCL</t>
  </si>
  <si>
    <t>% Dermal Absorption Results and Upper Confidence Levels (UCL)</t>
  </si>
  <si>
    <t>Notes:</t>
  </si>
  <si>
    <t>Excel T Test 95% UCL = Mean + Excel T Test Confidence Interval</t>
  </si>
  <si>
    <r>
      <t>T</t>
    </r>
    <r>
      <rPr>
        <b/>
        <sz val="11"/>
        <color theme="1"/>
        <rFont val="Calibri"/>
        <family val="2"/>
        <scheme val="minor"/>
      </rPr>
      <t>he Excel Inputs: Alpha is 0.05, SD is standard deviation, N is number of measurements</t>
    </r>
  </si>
  <si>
    <t>Mass Balance     % Recovery</t>
  </si>
  <si>
    <t>IPM is isopropyl myristate vehicle; 12 DCA is 1,2-dichloroethane vehicle</t>
  </si>
  <si>
    <t>1,1-Dichloroethane (11 DCA) Dermal Absorption Study Results Final Report</t>
  </si>
  <si>
    <t>The Excel T Test 95% UCL is based on the Excel T Test confidence interval function (CONFIDENCD.T in Excel)</t>
  </si>
  <si>
    <t>Mass Balance Corrected Value = Value/Mass Balance Fraction</t>
  </si>
  <si>
    <t>CASRN: 75-34-3</t>
  </si>
  <si>
    <t>Supplemental Information File:</t>
  </si>
  <si>
    <r>
      <rPr>
        <b/>
        <i/>
        <sz val="16"/>
        <color rgb="FF000000"/>
        <rFont val="Times New Roman"/>
        <family val="1"/>
      </rPr>
      <t>in vitro</t>
    </r>
    <r>
      <rPr>
        <b/>
        <sz val="16"/>
        <color rgb="FF000000"/>
        <rFont val="Times New Roman"/>
        <family val="1"/>
      </rPr>
      <t xml:space="preserve"> Dermal Absorption Study Calculation Sheet</t>
    </r>
  </si>
  <si>
    <t>Risk Evaluation for 1,1-Dichloroethane  -</t>
  </si>
  <si>
    <t>1,1-Dichloroethane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</si>
</sst>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sz val="11"/>
      <color rgb="FFCC339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8"/>
      <color theme="1"/>
      <name val="Times New Roman"/>
      <family val="1"/>
    </font>
    <font>
      <sz val="14"/>
      <color rgb="FFFF0000"/>
      <name val="Times New Roman"/>
      <family val="1"/>
    </font>
    <font>
      <b/>
      <i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0" fillId="2" borderId="0" xfId="0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5" fontId="0" fillId="2" borderId="0" xfId="0" applyNumberFormat="1" applyFill="1"/>
    <xf numFmtId="164" fontId="1" fillId="2" borderId="0" xfId="0" applyNumberFormat="1" applyFont="1" applyFill="1"/>
    <xf numFmtId="0" fontId="8" fillId="0" borderId="0" xfId="0" applyFont="1"/>
    <xf numFmtId="0" fontId="1" fillId="0" borderId="0" xfId="0" applyFont="1" applyFill="1"/>
    <xf numFmtId="0" fontId="2" fillId="0" borderId="0" xfId="0" applyFont="1" applyFill="1" applyAlignment="1">
      <alignment wrapText="1"/>
    </xf>
    <xf numFmtId="164" fontId="1" fillId="0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49" fontId="9" fillId="0" borderId="0" xfId="0" applyNumberFormat="1" applyFont="1" applyAlignment="1">
      <alignment horizontal="left"/>
    </xf>
    <xf numFmtId="0" fontId="10" fillId="0" borderId="0" xfId="0" applyFont="1"/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13" fillId="0" borderId="0" xfId="0" applyFont="1"/>
    <xf numFmtId="49" fontId="14" fillId="0" borderId="0" xfId="0" applyNumberFormat="1" applyFont="1"/>
    <xf numFmtId="0" fontId="14" fillId="0" borderId="0" xfId="0" applyFont="1"/>
    <xf numFmtId="0" fontId="10" fillId="0" borderId="0" xfId="0" applyFont="1" applyProtection="1">
      <protection locked="0"/>
    </xf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12</xdr:row>
      <xdr:rowOff>66675</xdr:rowOff>
    </xdr:from>
    <xdr:ext cx="1381125" cy="1287780"/>
    <xdr:pic>
      <xdr:nvPicPr>
        <xdr:cNvPr id="2" name="Picture 1">
          <a:extLst>
            <a:ext uri="{FF2B5EF4-FFF2-40B4-BE49-F238E27FC236}">
              <a16:creationId xmlns:a16="http://schemas.microsoft.com/office/drawing/2014/main" id="{4C0A7898-F50F-4169-8200-776CAE8631F5}"/>
            </a:ext>
            <a:ext uri="{147F2762-F138-4A5C-976F-8EAC2B608ADB}">
              <a16:predDERef xmlns:a16="http://schemas.microsoft.com/office/drawing/2014/main" pred="{30406E00-122E-CB35-0CB1-883F446EF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261235"/>
          <a:ext cx="1381125" cy="12877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20\projects\CEB\ExistingChems\Work%20Plan%20Chemicals\DCM\Risk%20Evaluation\2018.03%20-%20TD14%20-%20Risk%20Evaluation\Current%20Drafts\Methylene%20Chloride%20Calcs_2018.11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20\projects\CEB\ExistingChems\Work%20Plan%20Chemicals\PERC\Risk%20Evaluation\Engineering%20Assessment\Calculation%20Spreadsheets\PCE%20Exposure%20Data%20Summary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iezio\Desktop\2016\2016%20TRI%20Data%20for%2010%20Work%20Plan%20Chemicals_2017.08.06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sepa.sharepoint.com/sites/ocspp_Work/wpc/TSCA%20Scoping%20Next%2020%20HPS%20Review/Chlorinated%20Solvents/1,1-Dichloroethane%20(priority%201)/RE%20Documents/Supplemental%20Files/HERO%20and%20HEROnet%20Files/HERO/27.%201%201%20Dichloroethane%20.%20Draft%20TRV%20Calculator%20.%20Public%20Release%20.%20HERO%20.%20July%202024.xlsm" TargetMode="External"/><Relationship Id="rId2" Type="http://schemas.microsoft.com/office/2019/04/relationships/externalLinkLongPath" Target="/sites/ocspp_Work/wpc/TSCA%20Scoping%20Next%2020%20HPS%20Review/Chlorinated%20Solvents/1,1-Dichloroethane%20(priority%201)/RE%20Documents/Supplemental%20Files/HERO%20and%20HEROnet%20Files/HERO/27.%201%201%20Dichloroethane%20.%20Draft%20TRV%20Calculator%20.%20Public%20Release%20.%20HERO%20.%20July%202024.xlsm?C96B9321" TargetMode="External"/><Relationship Id="rId1" Type="http://schemas.openxmlformats.org/officeDocument/2006/relationships/externalLinkPath" Target="file:///\\C96B9321\27.%201%201%20Dichloroethane%20.%20Draft%20TRV%20Calculator%20.%20Public%20Release%20.%20HERO%20.%20Jul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ICS"/>
      <sheetName val="STEL Subset Corrected"/>
      <sheetName val=" TWA Subset Corrected"/>
      <sheetName val="1A-Adhesives"/>
      <sheetName val="1A-Paints and Coatings"/>
      <sheetName val="1A-PU Foam"/>
      <sheetName val="1 - Cold Cleaning"/>
      <sheetName val="1 - Adhes Rem"/>
      <sheetName val="1 - Spot Cleaning"/>
      <sheetName val="1 - Furniture Stripping"/>
      <sheetName val="2 - MFG"/>
      <sheetName val="MFG_8-hr_HSIA"/>
      <sheetName val="2 - Import"/>
      <sheetName val="2 - PROC-Rxn"/>
      <sheetName val="Proc-Rxn_HSIA"/>
      <sheetName val="2 - PROC-Form"/>
      <sheetName val="2 -Sign Manufacturing"/>
      <sheetName val="2 - Fabric Finishing"/>
      <sheetName val="2 - Laboratory"/>
      <sheetName val="2 - Plastic Mfg"/>
      <sheetName val="Plastics_HSIA"/>
      <sheetName val="2 - CTA Film"/>
      <sheetName val="2 - Printing"/>
      <sheetName val="2 - Pharm"/>
      <sheetName val="2 - Other Comm"/>
      <sheetName val="Strip-Automotive Refinish"/>
      <sheetName val="Strip-Art"/>
      <sheetName val="Strip-Aircraft"/>
      <sheetName val="Strip-Ship"/>
      <sheetName val="Summary 8-hr"/>
      <sheetName val="Summary 8-hr_Stripper"/>
      <sheetName val="Summary -Short Term"/>
      <sheetName val="1 - Spot Cleaning_PERC"/>
      <sheetName val="Cleaning Solvent"/>
      <sheetName val="Unknown"/>
      <sheetName val="Working Data Sheet"/>
      <sheetName val="Auto and Machine Repair"/>
      <sheetName val="Stripping-Not Incl"/>
      <sheetName val="Constants"/>
      <sheetName val="Version"/>
      <sheetName val="Data Extraction"/>
      <sheetName val="Source List from PF"/>
      <sheetName val="Facility Data"/>
      <sheetName val="Exposure Data"/>
      <sheetName val="Release Data"/>
      <sheetName val="Values"/>
      <sheetName val="Duplicates - Not Extracted"/>
      <sheetName val="NA"/>
      <sheetName val="Data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C11">
            <v>8</v>
          </cell>
        </row>
        <row r="12">
          <cell r="C12">
            <v>8</v>
          </cell>
        </row>
        <row r="13">
          <cell r="C13">
            <v>250</v>
          </cell>
        </row>
        <row r="14">
          <cell r="C14">
            <v>31</v>
          </cell>
        </row>
        <row r="15">
          <cell r="C15">
            <v>40</v>
          </cell>
        </row>
        <row r="17">
          <cell r="C17">
            <v>271560</v>
          </cell>
        </row>
        <row r="18">
          <cell r="C18">
            <v>350400</v>
          </cell>
        </row>
        <row r="19">
          <cell r="C19">
            <v>683280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"/>
      <sheetName val="Summary"/>
      <sheetName val="Manufacture"/>
      <sheetName val="Formulation"/>
      <sheetName val="Open-Top Degreasing"/>
      <sheetName val="Closed-Loop Degreasing"/>
      <sheetName val="Cold Cleaning"/>
      <sheetName val="Degreasing (unspecified)"/>
      <sheetName val="Aerosol Degreasing"/>
      <sheetName val="Dry Cleaning"/>
      <sheetName val="Adhesive-Coatings"/>
      <sheetName val="Chemical Maskant"/>
      <sheetName val="MWF"/>
      <sheetName val="Wipe Cleaning"/>
      <sheetName val="Other Spot Cleaning"/>
      <sheetName val="Printing"/>
      <sheetName val="Photocopying"/>
      <sheetName val="Photographic Film"/>
      <sheetName val="Misc. Cleaning"/>
      <sheetName val="Constants"/>
      <sheetName val="Intermediate"/>
      <sheetName val="Other Cleaning"/>
      <sheetName val="Sources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>
        <row r="3">
          <cell r="C3">
            <v>8</v>
          </cell>
        </row>
        <row r="4">
          <cell r="C4">
            <v>8</v>
          </cell>
        </row>
        <row r="5">
          <cell r="C5">
            <v>8</v>
          </cell>
        </row>
        <row r="6">
          <cell r="C6">
            <v>250</v>
          </cell>
        </row>
        <row r="7">
          <cell r="C7">
            <v>40</v>
          </cell>
        </row>
        <row r="8">
          <cell r="C8">
            <v>31</v>
          </cell>
        </row>
        <row r="10">
          <cell r="C10">
            <v>350400</v>
          </cell>
        </row>
        <row r="11">
          <cell r="C11">
            <v>271560</v>
          </cell>
        </row>
        <row r="12">
          <cell r="C12">
            <v>683280</v>
          </cell>
        </row>
        <row r="16">
          <cell r="C16">
            <v>8</v>
          </cell>
        </row>
        <row r="17">
          <cell r="C17">
            <v>8</v>
          </cell>
        </row>
        <row r="18">
          <cell r="C18">
            <v>12</v>
          </cell>
        </row>
        <row r="19">
          <cell r="C19">
            <v>293</v>
          </cell>
        </row>
        <row r="20">
          <cell r="C20">
            <v>258</v>
          </cell>
        </row>
        <row r="21">
          <cell r="C21">
            <v>40</v>
          </cell>
        </row>
        <row r="22">
          <cell r="C22">
            <v>31</v>
          </cell>
        </row>
        <row r="24">
          <cell r="C24">
            <v>350400</v>
          </cell>
        </row>
        <row r="25">
          <cell r="C25">
            <v>271560</v>
          </cell>
        </row>
        <row r="26">
          <cell r="C26">
            <v>683280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 Table 1_2016v15"/>
      <sheetName val="TRI Table 3a_2015v15"/>
      <sheetName val="TRI Table 3b_2015v15"/>
      <sheetName val="Table 2"/>
      <sheetName val="Table 1_Scoping"/>
      <sheetName val="Chemicals"/>
      <sheetName val="2012 NAIC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ssword"/>
      <sheetName val="Cover Page"/>
      <sheetName val="READ ME"/>
      <sheetName val="Effect Type&amp;Measure-Resp Site"/>
      <sheetName val="Unit Conversions - IR - BW"/>
      <sheetName val="Data Entry"/>
      <sheetName val="Calculator"/>
      <sheetName val="Figure"/>
      <sheetName val="TRV Derivation"/>
      <sheetName val="Default BW IR-Formatted by age"/>
      <sheetName val="Default BW IR-Formatted by LS"/>
      <sheetName val="Index"/>
      <sheetName val="For Figure"/>
      <sheetName val="For Figure by EG"/>
      <sheetName val="For Figure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Behavior</v>
          </cell>
        </row>
        <row r="5">
          <cell r="A5" t="str">
            <v>Behavior</v>
          </cell>
        </row>
        <row r="6">
          <cell r="A6" t="str">
            <v>Growth</v>
          </cell>
        </row>
        <row r="7">
          <cell r="A7" t="str">
            <v>Growth</v>
          </cell>
        </row>
        <row r="8">
          <cell r="A8" t="str">
            <v>Growth</v>
          </cell>
        </row>
        <row r="9">
          <cell r="A9" t="str">
            <v>Growth</v>
          </cell>
        </row>
        <row r="10">
          <cell r="A10" t="str">
            <v>Growth</v>
          </cell>
        </row>
        <row r="11">
          <cell r="A11" t="str">
            <v>Growth</v>
          </cell>
        </row>
        <row r="12">
          <cell r="A12" t="str">
            <v>Survival</v>
          </cell>
        </row>
        <row r="13">
          <cell r="A13" t="str">
            <v>Survival</v>
          </cell>
        </row>
        <row r="14">
          <cell r="A14" t="str">
            <v>Survival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01CA-1F37-4F92-ADB5-8980EBF0D359}">
  <dimension ref="A1:B21"/>
  <sheetViews>
    <sheetView showGridLines="0" tabSelected="1" topLeftCell="B1" zoomScaleNormal="100" workbookViewId="0">
      <selection activeCell="B1" sqref="B1"/>
    </sheetView>
  </sheetViews>
  <sheetFormatPr defaultRowHeight="15" x14ac:dyDescent="0.25"/>
  <cols>
    <col min="2" max="2" width="193.140625" bestFit="1" customWidth="1"/>
  </cols>
  <sheetData>
    <row r="1" spans="1:2" ht="15.75" x14ac:dyDescent="0.25">
      <c r="A1" s="32"/>
      <c r="B1" s="26"/>
    </row>
    <row r="2" spans="1:2" ht="18.75" x14ac:dyDescent="0.3">
      <c r="A2" s="26"/>
      <c r="B2" s="31"/>
    </row>
    <row r="3" spans="1:2" ht="18.75" x14ac:dyDescent="0.3">
      <c r="A3" s="26"/>
      <c r="B3" s="30"/>
    </row>
    <row r="4" spans="1:2" ht="15.75" x14ac:dyDescent="0.25">
      <c r="A4" s="26"/>
      <c r="B4" s="26"/>
    </row>
    <row r="5" spans="1:2" ht="22.5" x14ac:dyDescent="0.3">
      <c r="A5" s="26"/>
      <c r="B5" s="29" t="s">
        <v>32</v>
      </c>
    </row>
    <row r="6" spans="1:2" ht="15.75" x14ac:dyDescent="0.25">
      <c r="A6" s="26"/>
    </row>
    <row r="7" spans="1:2" ht="20.25" x14ac:dyDescent="0.3">
      <c r="A7" s="26"/>
      <c r="B7" s="28" t="s">
        <v>30</v>
      </c>
    </row>
    <row r="8" spans="1:2" ht="15.75" x14ac:dyDescent="0.25">
      <c r="A8" s="26"/>
    </row>
    <row r="9" spans="1:2" ht="20.25" x14ac:dyDescent="0.3">
      <c r="A9" s="26"/>
      <c r="B9" s="33" t="s">
        <v>31</v>
      </c>
    </row>
    <row r="10" spans="1:2" ht="15.75" x14ac:dyDescent="0.25">
      <c r="A10" s="26"/>
    </row>
    <row r="11" spans="1:2" ht="20.25" x14ac:dyDescent="0.25">
      <c r="A11" s="26"/>
      <c r="B11" s="27" t="s">
        <v>29</v>
      </c>
    </row>
    <row r="12" spans="1:2" ht="15.75" x14ac:dyDescent="0.25">
      <c r="A12" s="26"/>
      <c r="B12" s="26"/>
    </row>
    <row r="13" spans="1:2" ht="15.75" x14ac:dyDescent="0.25">
      <c r="A13" s="26"/>
    </row>
    <row r="14" spans="1:2" ht="15.75" x14ac:dyDescent="0.25">
      <c r="A14" s="26"/>
    </row>
    <row r="15" spans="1:2" ht="15.75" x14ac:dyDescent="0.25">
      <c r="A15" s="26"/>
    </row>
    <row r="21" spans="2:2" ht="15.75" x14ac:dyDescent="0.25">
      <c r="B21" s="25"/>
    </row>
  </sheetData>
  <sheetProtection sheet="1" objects="1" scenarios="1" formatCells="0" formatColumns="0" formatRows="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DB88-9962-470E-B180-8E06102A870A}">
  <dimension ref="A1:N17"/>
  <sheetViews>
    <sheetView zoomScale="85" zoomScaleNormal="85" workbookViewId="0">
      <selection activeCell="F21" sqref="F21"/>
    </sheetView>
  </sheetViews>
  <sheetFormatPr defaultRowHeight="15" x14ac:dyDescent="0.25"/>
  <cols>
    <col min="1" max="1" width="18.85546875" customWidth="1"/>
    <col min="2" max="2" width="7.28515625" customWidth="1"/>
    <col min="3" max="3" width="8.140625" customWidth="1"/>
    <col min="4" max="4" width="9.28515625" customWidth="1"/>
    <col min="5" max="5" width="6.28515625" customWidth="1"/>
    <col min="6" max="6" width="7.5703125" customWidth="1"/>
    <col min="7" max="7" width="6.42578125" customWidth="1"/>
    <col min="8" max="8" width="4.7109375" customWidth="1"/>
    <col min="9" max="11" width="11.28515625" customWidth="1"/>
    <col min="12" max="12" width="12.42578125" customWidth="1"/>
    <col min="13" max="13" width="15" customWidth="1"/>
    <col min="14" max="14" width="15.28515625" customWidth="1"/>
  </cols>
  <sheetData>
    <row r="1" spans="1:14" x14ac:dyDescent="0.25">
      <c r="B1" s="3" t="s">
        <v>26</v>
      </c>
      <c r="C1" s="3"/>
      <c r="D1" s="3"/>
      <c r="E1" s="3"/>
      <c r="F1" s="3"/>
      <c r="G1" s="3"/>
      <c r="H1" s="12"/>
      <c r="I1" s="12"/>
      <c r="J1" s="12"/>
    </row>
    <row r="2" spans="1:14" x14ac:dyDescent="0.25">
      <c r="B2" s="8" t="s">
        <v>20</v>
      </c>
      <c r="C2" s="8"/>
      <c r="D2" s="10"/>
      <c r="E2" s="11"/>
      <c r="F2" s="13"/>
      <c r="G2" s="13"/>
      <c r="H2" s="13"/>
      <c r="I2" s="13"/>
    </row>
    <row r="3" spans="1:14" ht="68.650000000000006" customHeight="1" x14ac:dyDescent="0.25">
      <c r="A3" s="9" t="s">
        <v>33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9" t="s">
        <v>14</v>
      </c>
      <c r="J3" s="9" t="s">
        <v>15</v>
      </c>
      <c r="K3" s="9" t="s">
        <v>17</v>
      </c>
      <c r="L3" s="9" t="s">
        <v>18</v>
      </c>
      <c r="M3" s="21" t="s">
        <v>19</v>
      </c>
      <c r="N3" s="9" t="s">
        <v>24</v>
      </c>
    </row>
    <row r="4" spans="1:14" x14ac:dyDescent="0.25">
      <c r="A4" s="1" t="s">
        <v>0</v>
      </c>
      <c r="B4" s="7" t="s">
        <v>16</v>
      </c>
      <c r="C4">
        <v>0.10100000000000001</v>
      </c>
      <c r="D4">
        <v>0.02</v>
      </c>
      <c r="E4">
        <v>0.04</v>
      </c>
      <c r="F4" s="4">
        <f>E4/2.45</f>
        <v>1.6326530612244896E-2</v>
      </c>
      <c r="G4" s="6">
        <f>100*E4/D4</f>
        <v>200</v>
      </c>
      <c r="H4">
        <v>6</v>
      </c>
      <c r="I4">
        <v>0.88870000000000005</v>
      </c>
      <c r="J4" s="5">
        <f t="shared" ref="J4:J10" si="0">D4/I4</f>
        <v>2.2504782266231572E-2</v>
      </c>
      <c r="K4" s="4">
        <f>_xlfn.CONFIDENCE.T(0.05,0.04,6)</f>
        <v>4.1977425595839384E-2</v>
      </c>
      <c r="L4" s="23">
        <f t="shared" ref="L4:L10" si="1">D4+K4</f>
        <v>6.197742559583938E-2</v>
      </c>
      <c r="M4" s="22">
        <f t="shared" ref="M4:M10" si="2">L4/I4</f>
        <v>6.973942342279664E-2</v>
      </c>
      <c r="N4">
        <f>I4*100</f>
        <v>88.87</v>
      </c>
    </row>
    <row r="5" spans="1:14" x14ac:dyDescent="0.25">
      <c r="A5" s="1" t="s">
        <v>1</v>
      </c>
      <c r="B5" s="7" t="s">
        <v>16</v>
      </c>
      <c r="C5">
        <v>1.4999999999999999E-2</v>
      </c>
      <c r="D5">
        <v>0.01</v>
      </c>
      <c r="E5">
        <v>0.01</v>
      </c>
      <c r="F5" s="4">
        <f>E5/2.24</f>
        <v>4.464285714285714E-3</v>
      </c>
      <c r="G5" s="6">
        <f>100*E5/D5</f>
        <v>100</v>
      </c>
      <c r="H5">
        <v>5</v>
      </c>
      <c r="I5">
        <v>0.87680000000000002</v>
      </c>
      <c r="J5" s="5">
        <f t="shared" si="0"/>
        <v>1.1405109489051095E-2</v>
      </c>
      <c r="K5" s="4">
        <f>_xlfn.CONFIDENCE.T(0.05,E5,5)</f>
        <v>1.2416639982037641E-2</v>
      </c>
      <c r="L5" s="23">
        <f t="shared" si="1"/>
        <v>2.2416639982037641E-2</v>
      </c>
      <c r="M5" s="22">
        <f t="shared" si="2"/>
        <v>2.5566423337177964E-2</v>
      </c>
      <c r="N5">
        <f t="shared" ref="N5:N10" si="3">I5*100</f>
        <v>87.68</v>
      </c>
    </row>
    <row r="6" spans="1:14" x14ac:dyDescent="0.25">
      <c r="A6" s="1" t="s">
        <v>2</v>
      </c>
      <c r="B6">
        <v>3.0000000000000001E-3</v>
      </c>
      <c r="C6">
        <v>0.09</v>
      </c>
      <c r="D6">
        <v>0.06</v>
      </c>
      <c r="E6">
        <v>0.04</v>
      </c>
      <c r="F6" s="4">
        <f>E6/2.45</f>
        <v>1.6326530612244896E-2</v>
      </c>
      <c r="G6" s="6">
        <f t="shared" ref="G6:G10" si="4">100*E6/D6</f>
        <v>66.666666666666671</v>
      </c>
      <c r="H6">
        <v>6</v>
      </c>
      <c r="I6">
        <v>0.87660000000000005</v>
      </c>
      <c r="J6" s="5">
        <f t="shared" si="0"/>
        <v>6.8446269678302529E-2</v>
      </c>
      <c r="K6" s="4">
        <f>_xlfn.CONFIDENCE.T(0.05,E6,6)</f>
        <v>4.1977425595839384E-2</v>
      </c>
      <c r="L6" s="23">
        <f t="shared" si="1"/>
        <v>0.10197742559583939</v>
      </c>
      <c r="M6" s="22">
        <f t="shared" si="2"/>
        <v>0.11633290622386423</v>
      </c>
      <c r="N6">
        <f t="shared" si="3"/>
        <v>87.660000000000011</v>
      </c>
    </row>
    <row r="7" spans="1:14" x14ac:dyDescent="0.25">
      <c r="A7" s="1" t="s">
        <v>3</v>
      </c>
      <c r="B7" s="7" t="s">
        <v>16</v>
      </c>
      <c r="C7">
        <v>0.13500000000000001</v>
      </c>
      <c r="D7">
        <v>0.05</v>
      </c>
      <c r="E7">
        <v>0.06</v>
      </c>
      <c r="F7" s="4">
        <f>E7/2.45</f>
        <v>2.4489795918367346E-2</v>
      </c>
      <c r="G7" s="6">
        <f t="shared" si="4"/>
        <v>120</v>
      </c>
      <c r="H7">
        <v>6</v>
      </c>
      <c r="I7">
        <v>0.55420000000000003</v>
      </c>
      <c r="J7" s="5">
        <f t="shared" si="0"/>
        <v>9.0220137134608441E-2</v>
      </c>
      <c r="K7" s="4">
        <f>_xlfn.CONFIDENCE.T(0.05,E7,6)</f>
        <v>6.2966138393759072E-2</v>
      </c>
      <c r="L7" s="23">
        <f t="shared" si="1"/>
        <v>0.11296613839375907</v>
      </c>
      <c r="M7" s="22">
        <f t="shared" si="2"/>
        <v>0.20383640994904198</v>
      </c>
      <c r="N7">
        <f t="shared" si="3"/>
        <v>55.42</v>
      </c>
    </row>
    <row r="8" spans="1:14" x14ac:dyDescent="0.25">
      <c r="A8" s="1" t="s">
        <v>4</v>
      </c>
      <c r="B8" s="7" t="s">
        <v>16</v>
      </c>
      <c r="C8">
        <v>4.4999999999999998E-2</v>
      </c>
      <c r="D8">
        <v>0.02</v>
      </c>
      <c r="E8">
        <v>0.02</v>
      </c>
      <c r="F8" s="4">
        <v>0.01</v>
      </c>
      <c r="G8" s="6">
        <f t="shared" si="4"/>
        <v>100</v>
      </c>
      <c r="H8">
        <v>4</v>
      </c>
      <c r="I8">
        <v>0.92759999999999998</v>
      </c>
      <c r="J8" s="5">
        <f t="shared" si="0"/>
        <v>2.1561017680034499E-2</v>
      </c>
      <c r="K8" s="4">
        <f>_xlfn.CONFIDENCE.T(0.05,E8,4)</f>
        <v>3.1824463052837093E-2</v>
      </c>
      <c r="L8" s="23">
        <f t="shared" si="1"/>
        <v>5.1824463052837097E-2</v>
      </c>
      <c r="M8" s="22">
        <f t="shared" si="2"/>
        <v>5.586940820702576E-2</v>
      </c>
      <c r="N8">
        <f t="shared" si="3"/>
        <v>92.759999999999991</v>
      </c>
    </row>
    <row r="9" spans="1:14" x14ac:dyDescent="0.25">
      <c r="A9" s="20" t="s">
        <v>5</v>
      </c>
      <c r="B9">
        <v>4.3999999999999997E-2</v>
      </c>
      <c r="C9" s="20">
        <v>0.26700000000000002</v>
      </c>
      <c r="D9" s="12">
        <v>0.12</v>
      </c>
      <c r="E9">
        <v>0.09</v>
      </c>
      <c r="F9" s="4">
        <f>E9/2.45</f>
        <v>3.6734693877551017E-2</v>
      </c>
      <c r="G9" s="6">
        <f t="shared" si="4"/>
        <v>75</v>
      </c>
      <c r="H9">
        <v>6</v>
      </c>
      <c r="I9">
        <v>0.54359999999999997</v>
      </c>
      <c r="J9" s="17">
        <f t="shared" si="0"/>
        <v>0.22075055187637968</v>
      </c>
      <c r="K9" s="4">
        <f>_xlfn.CONFIDENCE.T(0.05,E9,6)</f>
        <v>9.4449207590638601E-2</v>
      </c>
      <c r="L9" s="24">
        <f t="shared" si="1"/>
        <v>0.2144492075906386</v>
      </c>
      <c r="M9" s="18">
        <f t="shared" si="2"/>
        <v>0.39449817437571488</v>
      </c>
      <c r="N9">
        <f t="shared" si="3"/>
        <v>54.36</v>
      </c>
    </row>
    <row r="10" spans="1:14" x14ac:dyDescent="0.25">
      <c r="A10" s="20" t="s">
        <v>6</v>
      </c>
      <c r="B10" s="5">
        <v>0.08</v>
      </c>
      <c r="C10">
        <v>0.21199999999999999</v>
      </c>
      <c r="D10" s="12">
        <v>0.13</v>
      </c>
      <c r="E10">
        <v>0.05</v>
      </c>
      <c r="F10" s="4">
        <f>E10/2.45</f>
        <v>2.0408163265306121E-2</v>
      </c>
      <c r="G10" s="6">
        <f t="shared" si="4"/>
        <v>38.46153846153846</v>
      </c>
      <c r="H10">
        <v>6</v>
      </c>
      <c r="I10">
        <v>0.58420000000000005</v>
      </c>
      <c r="J10" s="17">
        <f t="shared" si="0"/>
        <v>0.22252653200958575</v>
      </c>
      <c r="K10" s="4">
        <f>_xlfn.CONFIDENCE.T(0.05,E10,6)</f>
        <v>5.2471781994799231E-2</v>
      </c>
      <c r="L10" s="24">
        <f t="shared" si="1"/>
        <v>0.18247178199479924</v>
      </c>
      <c r="M10" s="18">
        <f t="shared" si="2"/>
        <v>0.31234471413009113</v>
      </c>
      <c r="N10">
        <f t="shared" si="3"/>
        <v>58.42</v>
      </c>
    </row>
    <row r="12" spans="1:14" x14ac:dyDescent="0.25">
      <c r="A12" s="1" t="s">
        <v>21</v>
      </c>
      <c r="B12" s="14"/>
      <c r="C12" s="14"/>
      <c r="D12" s="14"/>
      <c r="E12" s="14"/>
      <c r="F12" s="14"/>
      <c r="G12" s="14"/>
      <c r="H12" s="14"/>
      <c r="I12" s="1"/>
      <c r="J12" s="1"/>
      <c r="K12" s="19"/>
      <c r="L12" s="1"/>
    </row>
    <row r="13" spans="1:14" x14ac:dyDescent="0.25">
      <c r="B13" s="15" t="s">
        <v>27</v>
      </c>
      <c r="C13" s="15"/>
      <c r="D13" s="15"/>
      <c r="E13" s="15"/>
      <c r="F13" s="15"/>
      <c r="G13" s="15"/>
      <c r="H13" s="15"/>
      <c r="I13" s="15"/>
      <c r="J13" s="1"/>
      <c r="K13" s="1"/>
      <c r="L13" s="1"/>
    </row>
    <row r="14" spans="1:14" x14ac:dyDescent="0.25">
      <c r="B14" s="15" t="s">
        <v>22</v>
      </c>
      <c r="C14" s="16"/>
      <c r="D14" s="16"/>
      <c r="E14" s="16"/>
      <c r="F14" s="16"/>
      <c r="G14" s="16"/>
      <c r="H14" s="16"/>
      <c r="I14" s="16"/>
    </row>
    <row r="15" spans="1:14" x14ac:dyDescent="0.25">
      <c r="B15" t="s">
        <v>23</v>
      </c>
    </row>
    <row r="16" spans="1:14" x14ac:dyDescent="0.25">
      <c r="B16" t="s">
        <v>28</v>
      </c>
    </row>
    <row r="17" spans="2:2" x14ac:dyDescent="0.25">
      <c r="B17" t="s">
        <v>25</v>
      </c>
    </row>
  </sheetData>
  <sheetProtection sheet="1" objects="1" scenarios="1" formatCells="0" formatColumns="0" formatRows="0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CASRN 75-34-3</TermName>
          <TermId xmlns="http://schemas.microsoft.com/office/infopath/2007/PartnerControls">68eb818b-f6c9-42ec-97d1-d101eff5e078</TermId>
        </TermInfo>
        <TermInfo xmlns="http://schemas.microsoft.com/office/infopath/2007/PartnerControls">
          <TermName xmlns="http://schemas.microsoft.com/office/infopath/2007/PartnerControls">Dermal Absorption Calculation</TermName>
          <TermId xmlns="http://schemas.microsoft.com/office/infopath/2007/PartnerControls">54ea11d8-9266-4c13-ad11-519c2edf3850</TermId>
        </TermInfo>
        <TermInfo xmlns="http://schemas.microsoft.com/office/infopath/2007/PartnerControls">
          <TermName xmlns="http://schemas.microsoft.com/office/infopath/2007/PartnerControls">11 Dichloroethane</TermName>
          <TermId xmlns="http://schemas.microsoft.com/office/infopath/2007/PartnerControls">208207a6-ced2-40c5-8226-b9ea04f6be2a</TermId>
        </TermInfo>
        <TermInfo xmlns="http://schemas.microsoft.com/office/infopath/2007/PartnerControls">
          <TermName xmlns="http://schemas.microsoft.com/office/infopath/2007/PartnerControls">dermal absorption</TermName>
          <TermId xmlns="http://schemas.microsoft.com/office/infopath/2007/PartnerControls">0f1b8f2d-d80f-40af-9510-3ebff7e52b6e</TermId>
        </TermInfo>
        <TermInfo xmlns="http://schemas.microsoft.com/office/infopath/2007/PartnerControls">
          <TermName xmlns="http://schemas.microsoft.com/office/infopath/2007/PartnerControls">11Dichloroethane</TermName>
          <TermId xmlns="http://schemas.microsoft.com/office/infopath/2007/PartnerControls">f0553ca5-25fa-4f60-8a15-ba2924ee9f47</TermId>
        </TermInfo>
      </Terms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lcf76f155ced4ddcb4097134ff3c332f xmlns="ead8da0f-3542-4e50-96c8-f1f698624e86">
      <Terms xmlns="http://schemas.microsoft.com/office/infopath/2007/PartnerControls"/>
    </lcf76f155ced4ddcb4097134ff3c332f>
    <Document_x0020_Creation_x0020_Date xmlns="4ffa91fb-a0ff-4ac5-b2db-65c790d184a4">2024-06-25T12:53:46+00:00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>
      <Value>1647</Value>
      <Value>1645</Value>
      <Value>1541</Value>
      <Value>1669</Value>
      <Value>1668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EA686E-2AB1-451A-91CC-D9E87CD11A4E}">
  <ds:schemaRefs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ead8da0f-3542-4e50-96c8-f1f698624e86"/>
    <ds:schemaRef ds:uri="http://schemas.microsoft.com/office/2006/metadata/properties"/>
    <ds:schemaRef ds:uri="fecc2597-e8fd-4279-ac06-bd7c891938be"/>
    <ds:schemaRef ds:uri="http://schemas.microsoft.com/sharepoint/v3/fields"/>
    <ds:schemaRef ds:uri="http://schemas.microsoft.com/sharepoint.v3"/>
    <ds:schemaRef ds:uri="4ffa91fb-a0ff-4ac5-b2db-65c790d184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10F3F7-00DC-4B5E-8903-37AAAA878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ecc2597-e8fd-4279-ac06-bd7c891938be"/>
    <ds:schemaRef ds:uri="ead8da0f-3542-4e50-96c8-f1f698624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2E7B23-2D9E-4203-A2B5-17F3E7C299B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EF732CD-AFCE-483D-AC9C-83905C9A1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Evaluation for 1,1-Dichloroethane – Supplemental Information: in vitro Dermal Absorption Study Calculation Sheet</dc:title>
  <dc:subject>Dermal absorption study calculation for 1,1-Dichloroethane</dc:subject>
  <dc:creator>US EPA</dc:creator>
  <cp:keywords> CASRN 75-34-3 ; 11 Dichloroethane ; dermal absorption ; Dermal Absorption Calculation ; 11Dichloroethane</cp:keywords>
  <cp:lastModifiedBy>Stanfield, Kelley</cp:lastModifiedBy>
  <dcterms:created xsi:type="dcterms:W3CDTF">2024-03-15T16:24:06Z</dcterms:created>
  <dcterms:modified xsi:type="dcterms:W3CDTF">2025-06-04T17:57:03Z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0x010100D723352F79007E408EFF44D6142FFCE2</vt:lpwstr>
  </property>
  <property fmtid="{D5CDD505-2E9C-101B-9397-08002B2CF9AE}" pid="3" name="TaxKeyword">
    <vt:lpwstr>1647;#CASRN 75-34-3|68eb818b-f6c9-42ec-97d1-d101eff5e078;#1669;#Dermal Absorption Calculation|54ea11d8-9266-4c13-ad11-519c2edf3850;#1668;#11 Dichloroethane|208207a6-ced2-40c5-8226-b9ea04f6be2a;#1541;#dermal absorption|0f1b8f2d-d80f-40af-9510-3ebff7e52b6e;#1645;#11Dichloroethane|f0553ca5-25fa-4f60-8a15-ba2924ee9f47</vt:lpwstr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