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epa.sharepoint.com/sites/ocspp_Work/wpc/TSCA Scoping Next 20 HPS Review/Phthalates/DIBP/RE Documents - DIBP/Public Release July 2025/DIBP Supplemental Files Public Release July 2025/"/>
    </mc:Choice>
  </mc:AlternateContent>
  <xr:revisionPtr revIDLastSave="1521" documentId="8_{DC108965-E445-4C5C-A12D-AAAFDCD9A8B1}" xr6:coauthVersionLast="47" xr6:coauthVersionMax="47" xr10:uidLastSave="{6479E970-C9A6-485D-9932-C9526C206A45}"/>
  <bookViews>
    <workbookView xWindow="-110" yWindow="-110" windowWidth="19420" windowHeight="10300" xr2:uid="{00000000-000D-0000-FFFF-FFFF00000000}"/>
  </bookViews>
  <sheets>
    <sheet name="Cover Page" sheetId="5" r:id="rId1"/>
    <sheet name="Readme" sheetId="6" r:id="rId2"/>
    <sheet name="Equations and POD" sheetId="7" r:id="rId3"/>
    <sheet name="Acute" sheetId="4" r:id="rId4"/>
    <sheet name="Intermediate" sheetId="1" r:id="rId5"/>
    <sheet name="Chronic" sheetId="3" r:id="rId6"/>
    <sheet name="Aggregate" sheetId="13" r:id="rId7"/>
    <sheet name="Chronic Settled Dust Ing" sheetId="12" r:id="rId8"/>
    <sheet name="Chronic Mouthing" sheetId="14" r:id="rId9"/>
    <sheet name="Chronic Suspended Dust Ing" sheetId="15" r:id="rId10"/>
  </sheets>
  <definedNames>
    <definedName name="_xlnm._FilterDatabase" localSheetId="3" hidden="1">Acute!$A$2:$AC$200</definedName>
    <definedName name="_xlnm._FilterDatabase" localSheetId="6" hidden="1">Aggregate!$A$1:$T$518</definedName>
    <definedName name="_xlnm._FilterDatabase" localSheetId="5" hidden="1">Chronic!$A$1:$Z$173</definedName>
    <definedName name="_xlnm._FilterDatabase" localSheetId="7" hidden="1">'Chronic Settled Dust Ing'!$A$1:$L$29</definedName>
  </definedNames>
  <calcPr calcId="191028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5" i="13" l="1"/>
  <c r="S135" i="13"/>
  <c r="R135" i="13"/>
  <c r="R75" i="13"/>
  <c r="K182" i="13"/>
  <c r="G182" i="13"/>
  <c r="G174" i="13"/>
  <c r="M278" i="13"/>
  <c r="G278" i="13"/>
  <c r="L270" i="13"/>
  <c r="G270" i="13"/>
  <c r="G134" i="13"/>
  <c r="G126" i="13"/>
  <c r="M18" i="1" l="1"/>
  <c r="I250" i="13"/>
  <c r="G246" i="13"/>
  <c r="H246" i="13"/>
  <c r="J246" i="13"/>
  <c r="K246" i="13"/>
  <c r="L246" i="13"/>
  <c r="M246" i="13"/>
  <c r="I246" i="13"/>
  <c r="G250" i="13"/>
  <c r="G254" i="13"/>
  <c r="N245" i="13"/>
  <c r="G146" i="13"/>
  <c r="H126" i="13"/>
  <c r="O139" i="13"/>
  <c r="O127" i="13"/>
  <c r="T123" i="13"/>
  <c r="S123" i="13"/>
  <c r="R123" i="13"/>
  <c r="N31" i="3"/>
  <c r="Q48" i="4"/>
  <c r="R48" i="4"/>
  <c r="S48" i="4"/>
  <c r="N49" i="4"/>
  <c r="O49" i="4"/>
  <c r="P49" i="4"/>
  <c r="Q49" i="4"/>
  <c r="R49" i="4"/>
  <c r="S49" i="4"/>
  <c r="R3" i="13" l="1"/>
  <c r="T3" i="13"/>
  <c r="S3" i="13"/>
  <c r="R71" i="13"/>
  <c r="S71" i="13"/>
  <c r="T71" i="13"/>
  <c r="R67" i="13"/>
  <c r="S67" i="13"/>
  <c r="T67" i="13"/>
  <c r="R63" i="13"/>
  <c r="S63" i="13"/>
  <c r="T63" i="13"/>
  <c r="R59" i="13"/>
  <c r="S59" i="13"/>
  <c r="T59" i="13"/>
  <c r="R55" i="13"/>
  <c r="S55" i="13"/>
  <c r="T55" i="13"/>
  <c r="R51" i="13"/>
  <c r="S51" i="13"/>
  <c r="T51" i="13"/>
  <c r="R35" i="13"/>
  <c r="S35" i="13"/>
  <c r="T35" i="13"/>
  <c r="R31" i="13"/>
  <c r="S31" i="13"/>
  <c r="T31" i="13"/>
  <c r="R27" i="13"/>
  <c r="S27" i="13"/>
  <c r="T27" i="13"/>
  <c r="S11" i="13"/>
  <c r="T11" i="13"/>
  <c r="R11" i="13"/>
  <c r="S7" i="13"/>
  <c r="T7" i="13"/>
  <c r="R7" i="13"/>
  <c r="Q4" i="3"/>
  <c r="R4" i="3"/>
  <c r="S4" i="3"/>
  <c r="Q5" i="3"/>
  <c r="R5" i="3"/>
  <c r="S5" i="3"/>
  <c r="R3" i="3"/>
  <c r="S3" i="3"/>
  <c r="Q3" i="3"/>
  <c r="R21" i="4"/>
  <c r="S21" i="4"/>
  <c r="R22" i="4"/>
  <c r="S22" i="4"/>
  <c r="R23" i="4"/>
  <c r="S23" i="4"/>
  <c r="Q22" i="4"/>
  <c r="Q23" i="4"/>
  <c r="R12" i="4"/>
  <c r="S12" i="4"/>
  <c r="R13" i="4"/>
  <c r="S13" i="4"/>
  <c r="R14" i="4"/>
  <c r="S14" i="4"/>
  <c r="Q13" i="4"/>
  <c r="Q14" i="4"/>
  <c r="Q21" i="4"/>
  <c r="Q12" i="4"/>
  <c r="Q4" i="4"/>
  <c r="R4" i="4"/>
  <c r="S4" i="4"/>
  <c r="Q5" i="4"/>
  <c r="R5" i="4"/>
  <c r="S5" i="4"/>
  <c r="R3" i="4"/>
  <c r="S3" i="4"/>
  <c r="Q3" i="4"/>
  <c r="T518" i="13" l="1"/>
  <c r="S518" i="13"/>
  <c r="R518" i="13"/>
  <c r="Q518" i="13"/>
  <c r="P518" i="13"/>
  <c r="T517" i="13"/>
  <c r="S517" i="13"/>
  <c r="R517" i="13"/>
  <c r="Q517" i="13"/>
  <c r="P517" i="13"/>
  <c r="T516" i="13"/>
  <c r="S516" i="13"/>
  <c r="R516" i="13"/>
  <c r="Q516" i="13"/>
  <c r="P516" i="13"/>
  <c r="T514" i="13"/>
  <c r="S514" i="13"/>
  <c r="R514" i="13"/>
  <c r="Q514" i="13"/>
  <c r="P514" i="13"/>
  <c r="T513" i="13"/>
  <c r="S513" i="13"/>
  <c r="R513" i="13"/>
  <c r="Q513" i="13"/>
  <c r="P513" i="13"/>
  <c r="T512" i="13"/>
  <c r="S512" i="13"/>
  <c r="R512" i="13"/>
  <c r="Q512" i="13"/>
  <c r="P512" i="13"/>
  <c r="T510" i="13"/>
  <c r="S510" i="13"/>
  <c r="R510" i="13"/>
  <c r="Q510" i="13"/>
  <c r="P510" i="13"/>
  <c r="T509" i="13"/>
  <c r="S509" i="13"/>
  <c r="R509" i="13"/>
  <c r="Q509" i="13"/>
  <c r="P509" i="13"/>
  <c r="T508" i="13"/>
  <c r="S508" i="13"/>
  <c r="R508" i="13"/>
  <c r="Q508" i="13"/>
  <c r="P508" i="13"/>
  <c r="T506" i="13"/>
  <c r="S506" i="13"/>
  <c r="R506" i="13"/>
  <c r="Q506" i="13"/>
  <c r="P506" i="13"/>
  <c r="T505" i="13"/>
  <c r="S505" i="13"/>
  <c r="R505" i="13"/>
  <c r="Q505" i="13"/>
  <c r="P505" i="13"/>
  <c r="T504" i="13"/>
  <c r="S504" i="13"/>
  <c r="R504" i="13"/>
  <c r="Q504" i="13"/>
  <c r="P504" i="13"/>
  <c r="T502" i="13"/>
  <c r="S502" i="13"/>
  <c r="R502" i="13"/>
  <c r="Q502" i="13"/>
  <c r="P502" i="13"/>
  <c r="T501" i="13"/>
  <c r="S501" i="13"/>
  <c r="R501" i="13"/>
  <c r="Q501" i="13"/>
  <c r="P501" i="13"/>
  <c r="T500" i="13"/>
  <c r="S500" i="13"/>
  <c r="R500" i="13"/>
  <c r="Q500" i="13"/>
  <c r="P500" i="13"/>
  <c r="T498" i="13"/>
  <c r="S498" i="13"/>
  <c r="R498" i="13"/>
  <c r="Q498" i="13"/>
  <c r="P498" i="13"/>
  <c r="T497" i="13"/>
  <c r="S497" i="13"/>
  <c r="R497" i="13"/>
  <c r="Q497" i="13"/>
  <c r="P497" i="13"/>
  <c r="T496" i="13"/>
  <c r="S496" i="13"/>
  <c r="R496" i="13"/>
  <c r="Q496" i="13"/>
  <c r="P496" i="13"/>
  <c r="S173" i="3"/>
  <c r="R173" i="3"/>
  <c r="Q173" i="3"/>
  <c r="P173" i="3"/>
  <c r="O173" i="3"/>
  <c r="S172" i="3"/>
  <c r="R172" i="3"/>
  <c r="Q172" i="3"/>
  <c r="P172" i="3"/>
  <c r="O172" i="3"/>
  <c r="S171" i="3"/>
  <c r="R171" i="3"/>
  <c r="Q171" i="3"/>
  <c r="P171" i="3"/>
  <c r="O171" i="3"/>
  <c r="S170" i="3"/>
  <c r="R170" i="3"/>
  <c r="Q170" i="3"/>
  <c r="P170" i="3"/>
  <c r="O170" i="3"/>
  <c r="S169" i="3"/>
  <c r="R169" i="3"/>
  <c r="Q169" i="3"/>
  <c r="P169" i="3"/>
  <c r="O169" i="3"/>
  <c r="S168" i="3"/>
  <c r="R168" i="3"/>
  <c r="Q168" i="3"/>
  <c r="P168" i="3"/>
  <c r="O168" i="3"/>
  <c r="S167" i="3"/>
  <c r="R167" i="3"/>
  <c r="Q167" i="3"/>
  <c r="P167" i="3"/>
  <c r="O167" i="3"/>
  <c r="S166" i="3"/>
  <c r="R166" i="3"/>
  <c r="Q166" i="3"/>
  <c r="P166" i="3"/>
  <c r="O166" i="3"/>
  <c r="S165" i="3"/>
  <c r="R165" i="3"/>
  <c r="Q165" i="3"/>
  <c r="P165" i="3"/>
  <c r="O165" i="3"/>
  <c r="R200" i="4"/>
  <c r="Q200" i="4"/>
  <c r="P200" i="4"/>
  <c r="O200" i="4"/>
  <c r="R199" i="4"/>
  <c r="Q199" i="4"/>
  <c r="P199" i="4"/>
  <c r="O199" i="4"/>
  <c r="R198" i="4"/>
  <c r="Q198" i="4"/>
  <c r="P198" i="4"/>
  <c r="O198" i="4"/>
  <c r="R197" i="4"/>
  <c r="Q197" i="4"/>
  <c r="P197" i="4"/>
  <c r="O197" i="4"/>
  <c r="R196" i="4"/>
  <c r="Q196" i="4"/>
  <c r="P196" i="4"/>
  <c r="O196" i="4"/>
  <c r="R195" i="4"/>
  <c r="Q195" i="4"/>
  <c r="P195" i="4"/>
  <c r="O195" i="4"/>
  <c r="R194" i="4"/>
  <c r="Q194" i="4"/>
  <c r="P194" i="4"/>
  <c r="O194" i="4"/>
  <c r="R193" i="4"/>
  <c r="Q193" i="4"/>
  <c r="P193" i="4"/>
  <c r="O193" i="4"/>
  <c r="R192" i="4"/>
  <c r="Q192" i="4"/>
  <c r="P192" i="4"/>
  <c r="O192" i="4"/>
  <c r="N13" i="12"/>
  <c r="O13" i="12"/>
  <c r="P13" i="12"/>
  <c r="Q13" i="12"/>
  <c r="R13" i="12"/>
  <c r="S13" i="12"/>
  <c r="M13" i="12"/>
  <c r="N8" i="12"/>
  <c r="U8" i="12" s="1"/>
  <c r="O8" i="12"/>
  <c r="V8" i="12" s="1"/>
  <c r="P8" i="12"/>
  <c r="W8" i="12" s="1"/>
  <c r="Q8" i="12"/>
  <c r="X8" i="12" s="1"/>
  <c r="R8" i="12"/>
  <c r="Y8" i="12" s="1"/>
  <c r="S8" i="12"/>
  <c r="Z8" i="12" s="1"/>
  <c r="M8" i="12"/>
  <c r="N3" i="12"/>
  <c r="U3" i="12" s="1"/>
  <c r="O3" i="12"/>
  <c r="V3" i="12" s="1"/>
  <c r="P3" i="12"/>
  <c r="Q3" i="12"/>
  <c r="X3" i="12" s="1"/>
  <c r="R3" i="12"/>
  <c r="Y3" i="12" s="1"/>
  <c r="S3" i="12"/>
  <c r="Z3" i="12" s="1"/>
  <c r="M3" i="12"/>
  <c r="T3" i="12" s="1"/>
  <c r="J37" i="12"/>
  <c r="D38" i="12"/>
  <c r="T13" i="12"/>
  <c r="U13" i="12"/>
  <c r="V13" i="12"/>
  <c r="W13" i="12"/>
  <c r="X13" i="12"/>
  <c r="Y13" i="12"/>
  <c r="Z13" i="12"/>
  <c r="T8" i="12"/>
  <c r="P42" i="12"/>
  <c r="T41" i="12"/>
  <c r="F40" i="12"/>
  <c r="J39" i="12"/>
  <c r="J38" i="12"/>
  <c r="N37" i="12"/>
  <c r="T37" i="12"/>
  <c r="T43" i="12"/>
  <c r="T42" i="12"/>
  <c r="R43" i="12"/>
  <c r="R42" i="12"/>
  <c r="R41" i="12"/>
  <c r="R40" i="12"/>
  <c r="R39" i="12"/>
  <c r="R38" i="12"/>
  <c r="R37" i="12"/>
  <c r="P43" i="12"/>
  <c r="N43" i="12"/>
  <c r="N42" i="12"/>
  <c r="N41" i="12"/>
  <c r="N40" i="12"/>
  <c r="N39" i="12"/>
  <c r="N38" i="12"/>
  <c r="L43" i="12"/>
  <c r="L42" i="12"/>
  <c r="L41" i="12"/>
  <c r="L40" i="12"/>
  <c r="L39" i="12"/>
  <c r="L38" i="12"/>
  <c r="L37" i="12"/>
  <c r="J43" i="12"/>
  <c r="J42" i="12"/>
  <c r="J41" i="12"/>
  <c r="J40" i="12"/>
  <c r="H43" i="12"/>
  <c r="H42" i="12"/>
  <c r="H41" i="12"/>
  <c r="H40" i="12"/>
  <c r="H39" i="12"/>
  <c r="H38" i="12"/>
  <c r="F38" i="12"/>
  <c r="F39" i="12"/>
  <c r="F42" i="12"/>
  <c r="F43" i="12"/>
  <c r="H198" i="13"/>
  <c r="G198" i="13"/>
  <c r="M106" i="13"/>
  <c r="L106" i="13"/>
  <c r="G30" i="13"/>
  <c r="H30" i="13"/>
  <c r="I30" i="13"/>
  <c r="J30" i="13"/>
  <c r="W3" i="12"/>
  <c r="L110" i="13" l="1"/>
  <c r="L118" i="13" s="1"/>
  <c r="L122" i="13" s="1"/>
  <c r="L6" i="13" s="1"/>
  <c r="G34" i="13"/>
  <c r="H34" i="13"/>
  <c r="K250" i="13"/>
  <c r="I34" i="13"/>
  <c r="M110" i="13"/>
  <c r="D37" i="12"/>
  <c r="P37" i="12"/>
  <c r="F37" i="12"/>
  <c r="P38" i="12"/>
  <c r="H37" i="12"/>
  <c r="P39" i="12"/>
  <c r="T38" i="12"/>
  <c r="P40" i="12"/>
  <c r="T39" i="12"/>
  <c r="F41" i="12"/>
  <c r="P41" i="12"/>
  <c r="T40" i="12"/>
  <c r="G258" i="13" l="1"/>
  <c r="M118" i="13"/>
  <c r="M122" i="13" s="1"/>
  <c r="I42" i="13"/>
  <c r="I46" i="13" s="1"/>
  <c r="S6" i="13"/>
  <c r="H250" i="13"/>
  <c r="H202" i="13"/>
  <c r="M250" i="13"/>
  <c r="L250" i="13"/>
  <c r="K254" i="13"/>
  <c r="H38" i="13"/>
  <c r="L10" i="13"/>
  <c r="I38" i="13"/>
  <c r="G202" i="13"/>
  <c r="D40" i="12"/>
  <c r="D41" i="12"/>
  <c r="D42" i="12"/>
  <c r="D39" i="12"/>
  <c r="D43" i="12"/>
  <c r="AC157" i="4"/>
  <c r="H210" i="13" l="1"/>
  <c r="H42" i="13"/>
  <c r="H46" i="13" s="1"/>
  <c r="M6" i="13"/>
  <c r="T6" i="13" s="1"/>
  <c r="H258" i="13"/>
  <c r="G262" i="13"/>
  <c r="H206" i="13"/>
  <c r="I50" i="13"/>
  <c r="I294" i="13" s="1"/>
  <c r="H254" i="13"/>
  <c r="G38" i="13"/>
  <c r="S10" i="13"/>
  <c r="M36" i="3"/>
  <c r="N36" i="3"/>
  <c r="S48" i="3"/>
  <c r="N55" i="3"/>
  <c r="O55" i="3"/>
  <c r="S40" i="3"/>
  <c r="R75" i="3"/>
  <c r="S75" i="3"/>
  <c r="M79" i="3"/>
  <c r="R83" i="3"/>
  <c r="M107" i="3"/>
  <c r="N107" i="3"/>
  <c r="O107" i="3"/>
  <c r="M130" i="3"/>
  <c r="Q134" i="3"/>
  <c r="N144" i="3"/>
  <c r="Q151" i="3"/>
  <c r="O152" i="3"/>
  <c r="R155" i="3"/>
  <c r="S155" i="3"/>
  <c r="O52" i="4"/>
  <c r="P52" i="4"/>
  <c r="M53" i="4"/>
  <c r="P53" i="4"/>
  <c r="N74" i="4"/>
  <c r="P74" i="4"/>
  <c r="R74" i="4"/>
  <c r="Q77" i="4"/>
  <c r="S78" i="4"/>
  <c r="M80" i="4"/>
  <c r="R94" i="4"/>
  <c r="S94" i="4"/>
  <c r="M97" i="4"/>
  <c r="N97" i="4"/>
  <c r="R97" i="4"/>
  <c r="N100" i="4"/>
  <c r="P108" i="4"/>
  <c r="Q108" i="4"/>
  <c r="R109" i="4"/>
  <c r="N110" i="4"/>
  <c r="P111" i="4"/>
  <c r="P112" i="4"/>
  <c r="R121" i="4"/>
  <c r="S122" i="4"/>
  <c r="P124" i="4"/>
  <c r="Q124" i="4"/>
  <c r="S124" i="4"/>
  <c r="P125" i="4"/>
  <c r="Q128" i="4"/>
  <c r="N148" i="4"/>
  <c r="O148" i="4"/>
  <c r="P148" i="4"/>
  <c r="Q148" i="4"/>
  <c r="P149" i="4"/>
  <c r="P152" i="4"/>
  <c r="R152" i="4"/>
  <c r="O153" i="4"/>
  <c r="M154" i="4"/>
  <c r="N154" i="4"/>
  <c r="P154" i="4"/>
  <c r="R158" i="4"/>
  <c r="N165" i="4"/>
  <c r="Q165" i="4"/>
  <c r="M166" i="4"/>
  <c r="N166" i="4"/>
  <c r="R166" i="4"/>
  <c r="R167" i="4"/>
  <c r="P169" i="4"/>
  <c r="S170" i="4"/>
  <c r="N171" i="4"/>
  <c r="O171" i="4"/>
  <c r="Q171" i="4"/>
  <c r="Q172" i="4"/>
  <c r="O173" i="4"/>
  <c r="O174" i="4"/>
  <c r="N175" i="4"/>
  <c r="O176" i="4"/>
  <c r="R176" i="4"/>
  <c r="N177" i="4"/>
  <c r="O177" i="4"/>
  <c r="P177" i="4"/>
  <c r="M179" i="4"/>
  <c r="N180" i="4"/>
  <c r="O180" i="4"/>
  <c r="Q180" i="4"/>
  <c r="Q181" i="4"/>
  <c r="R181" i="4"/>
  <c r="S181" i="4"/>
  <c r="Q182" i="4"/>
  <c r="D5" i="7"/>
  <c r="M9" i="3" s="1"/>
  <c r="G266" i="13" l="1"/>
  <c r="H262" i="13"/>
  <c r="O262" i="13" s="1"/>
  <c r="H214" i="13"/>
  <c r="H218" i="13" s="1"/>
  <c r="O218" i="13" s="1"/>
  <c r="H50" i="13"/>
  <c r="H294" i="13" s="1"/>
  <c r="G42" i="13"/>
  <c r="G46" i="13"/>
  <c r="N46" i="13" s="1"/>
  <c r="M254" i="13"/>
  <c r="H266" i="13"/>
  <c r="H270" i="13" s="1"/>
  <c r="L254" i="13"/>
  <c r="G206" i="13"/>
  <c r="L14" i="13"/>
  <c r="P143" i="3"/>
  <c r="S106" i="3"/>
  <c r="R40" i="3"/>
  <c r="O38" i="3"/>
  <c r="O179" i="4"/>
  <c r="R174" i="4"/>
  <c r="R170" i="4"/>
  <c r="M165" i="4"/>
  <c r="N152" i="4"/>
  <c r="S127" i="4"/>
  <c r="P121" i="4"/>
  <c r="O108" i="4"/>
  <c r="P94" i="4"/>
  <c r="Q71" i="4"/>
  <c r="P29" i="4"/>
  <c r="O143" i="3"/>
  <c r="Q103" i="3"/>
  <c r="M40" i="3"/>
  <c r="S34" i="3"/>
  <c r="N179" i="4"/>
  <c r="Q174" i="4"/>
  <c r="R169" i="4"/>
  <c r="S158" i="4"/>
  <c r="S151" i="4"/>
  <c r="R127" i="4"/>
  <c r="S120" i="4"/>
  <c r="P106" i="4"/>
  <c r="P71" i="4"/>
  <c r="M29" i="4"/>
  <c r="Q142" i="3"/>
  <c r="O90" i="3"/>
  <c r="P39" i="3"/>
  <c r="O34" i="3"/>
  <c r="O150" i="4"/>
  <c r="O12" i="3"/>
  <c r="R18" i="4"/>
  <c r="O182" i="4"/>
  <c r="N178" i="4"/>
  <c r="Q173" i="4"/>
  <c r="S168" i="4"/>
  <c r="N155" i="4"/>
  <c r="M150" i="4"/>
  <c r="Q126" i="4"/>
  <c r="R113" i="4"/>
  <c r="S102" i="4"/>
  <c r="O80" i="4"/>
  <c r="P56" i="4"/>
  <c r="S20" i="4"/>
  <c r="M135" i="3"/>
  <c r="N89" i="3"/>
  <c r="Q56" i="3"/>
  <c r="Q9" i="3"/>
  <c r="P151" i="4"/>
  <c r="P127" i="4"/>
  <c r="O120" i="4"/>
  <c r="O106" i="4"/>
  <c r="N185" i="4"/>
  <c r="S68" i="4"/>
  <c r="P28" i="4"/>
  <c r="R135" i="3"/>
  <c r="R92" i="3"/>
  <c r="Q63" i="3"/>
  <c r="R23" i="3"/>
  <c r="P182" i="4"/>
  <c r="S178" i="4"/>
  <c r="R173" i="4"/>
  <c r="N169" i="4"/>
  <c r="S155" i="4"/>
  <c r="R126" i="4"/>
  <c r="N120" i="4"/>
  <c r="R105" i="4"/>
  <c r="O83" i="4"/>
  <c r="S56" i="4"/>
  <c r="O28" i="4"/>
  <c r="N135" i="3"/>
  <c r="Q92" i="3"/>
  <c r="P57" i="3"/>
  <c r="M182" i="4"/>
  <c r="Q177" i="4"/>
  <c r="P173" i="4"/>
  <c r="O168" i="4"/>
  <c r="Q154" i="4"/>
  <c r="R149" i="4"/>
  <c r="S125" i="4"/>
  <c r="Q112" i="4"/>
  <c r="R102" i="4"/>
  <c r="N80" i="4"/>
  <c r="S55" i="4"/>
  <c r="M153" i="3"/>
  <c r="S137" i="3"/>
  <c r="M89" i="3"/>
  <c r="S55" i="3"/>
  <c r="M10" i="3"/>
  <c r="S11" i="3"/>
  <c r="R37" i="3"/>
  <c r="O59" i="3"/>
  <c r="P75" i="3"/>
  <c r="P92" i="3"/>
  <c r="Q110" i="3"/>
  <c r="M142" i="3"/>
  <c r="M155" i="3"/>
  <c r="R55" i="4"/>
  <c r="M74" i="4"/>
  <c r="R81" i="4"/>
  <c r="S96" i="4"/>
  <c r="O105" i="4"/>
  <c r="O110" i="4"/>
  <c r="R120" i="4"/>
  <c r="R124" i="4"/>
  <c r="N128" i="4"/>
  <c r="Q149" i="4"/>
  <c r="O152" i="4"/>
  <c r="O155" i="4"/>
  <c r="R165" i="4"/>
  <c r="M169" i="4"/>
  <c r="R171" i="4"/>
  <c r="P174" i="4"/>
  <c r="P48" i="3"/>
  <c r="R61" i="3"/>
  <c r="O82" i="3"/>
  <c r="N95" i="3"/>
  <c r="Q133" i="3"/>
  <c r="R146" i="3"/>
  <c r="M20" i="4"/>
  <c r="M68" i="4"/>
  <c r="R76" i="4"/>
  <c r="O184" i="4"/>
  <c r="Q99" i="4"/>
  <c r="Q106" i="4"/>
  <c r="R111" i="4"/>
  <c r="P122" i="4"/>
  <c r="M126" i="4"/>
  <c r="O147" i="4"/>
  <c r="P150" i="4"/>
  <c r="P153" i="4"/>
  <c r="R156" i="4"/>
  <c r="M167" i="4"/>
  <c r="S169" i="4"/>
  <c r="R172" i="4"/>
  <c r="O175" i="4"/>
  <c r="O178" i="4"/>
  <c r="R180" i="4"/>
  <c r="S18" i="4"/>
  <c r="S22" i="3"/>
  <c r="Q48" i="3"/>
  <c r="S61" i="3"/>
  <c r="P82" i="3"/>
  <c r="R95" i="3"/>
  <c r="O134" i="3"/>
  <c r="S146" i="3"/>
  <c r="N20" i="4"/>
  <c r="N68" i="4"/>
  <c r="S76" i="4"/>
  <c r="P184" i="4"/>
  <c r="S99" i="4"/>
  <c r="P107" i="4"/>
  <c r="N112" i="4"/>
  <c r="Q122" i="4"/>
  <c r="O126" i="4"/>
  <c r="Q147" i="4"/>
  <c r="Q150" i="4"/>
  <c r="Q153" i="4"/>
  <c r="S156" i="4"/>
  <c r="N167" i="4"/>
  <c r="M170" i="4"/>
  <c r="S172" i="4"/>
  <c r="P175" i="4"/>
  <c r="P178" i="4"/>
  <c r="S180" i="4"/>
  <c r="Q23" i="3"/>
  <c r="R48" i="3"/>
  <c r="M63" i="3"/>
  <c r="M83" i="3"/>
  <c r="P103" i="3"/>
  <c r="P134" i="3"/>
  <c r="M144" i="3"/>
  <c r="O20" i="4"/>
  <c r="O68" i="4"/>
  <c r="P77" i="4"/>
  <c r="Q184" i="4"/>
  <c r="M100" i="4"/>
  <c r="N108" i="4"/>
  <c r="O112" i="4"/>
  <c r="R122" i="4"/>
  <c r="P126" i="4"/>
  <c r="R147" i="4"/>
  <c r="R150" i="4"/>
  <c r="R153" i="4"/>
  <c r="Q157" i="4"/>
  <c r="O167" i="4"/>
  <c r="N170" i="4"/>
  <c r="M173" i="4"/>
  <c r="Q175" i="4"/>
  <c r="Q178" i="4"/>
  <c r="M181" i="4"/>
  <c r="P18" i="4"/>
  <c r="M180" i="4"/>
  <c r="Q176" i="4"/>
  <c r="M172" i="4"/>
  <c r="N168" i="4"/>
  <c r="Q155" i="4"/>
  <c r="R151" i="4"/>
  <c r="P128" i="4"/>
  <c r="N124" i="4"/>
  <c r="Q110" i="4"/>
  <c r="Q102" i="4"/>
  <c r="N83" i="4"/>
  <c r="O71" i="4"/>
  <c r="P32" i="4"/>
  <c r="M151" i="3"/>
  <c r="O108" i="3"/>
  <c r="S88" i="3"/>
  <c r="O57" i="3"/>
  <c r="N34" i="3"/>
  <c r="R182" i="4"/>
  <c r="S179" i="4"/>
  <c r="P176" i="4"/>
  <c r="S171" i="4"/>
  <c r="M168" i="4"/>
  <c r="P155" i="4"/>
  <c r="Q151" i="4"/>
  <c r="O128" i="4"/>
  <c r="R123" i="4"/>
  <c r="P110" i="4"/>
  <c r="S101" i="4"/>
  <c r="M83" i="4"/>
  <c r="M71" i="4"/>
  <c r="R147" i="3"/>
  <c r="R110" i="3"/>
  <c r="N88" i="3"/>
  <c r="N57" i="3"/>
  <c r="M34" i="3"/>
  <c r="Q18" i="4"/>
  <c r="N182" i="4"/>
  <c r="P180" i="4"/>
  <c r="R178" i="4"/>
  <c r="M177" i="4"/>
  <c r="M175" i="4"/>
  <c r="N173" i="4"/>
  <c r="P171" i="4"/>
  <c r="Q169" i="4"/>
  <c r="Q167" i="4"/>
  <c r="O165" i="4"/>
  <c r="R155" i="4"/>
  <c r="S153" i="4"/>
  <c r="M152" i="4"/>
  <c r="N150" i="4"/>
  <c r="M148" i="4"/>
  <c r="M128" i="4"/>
  <c r="N126" i="4"/>
  <c r="O124" i="4"/>
  <c r="M122" i="4"/>
  <c r="M120" i="4"/>
  <c r="M112" i="4"/>
  <c r="M110" i="4"/>
  <c r="M108" i="4"/>
  <c r="Q105" i="4"/>
  <c r="R101" i="4"/>
  <c r="P99" i="4"/>
  <c r="R96" i="4"/>
  <c r="N184" i="4"/>
  <c r="Q81" i="4"/>
  <c r="Q78" i="4"/>
  <c r="Q76" i="4"/>
  <c r="P73" i="4"/>
  <c r="R70" i="4"/>
  <c r="S67" i="4"/>
  <c r="Q55" i="4"/>
  <c r="N52" i="4"/>
  <c r="Q31" i="4"/>
  <c r="N28" i="4"/>
  <c r="S19" i="4"/>
  <c r="P154" i="3"/>
  <c r="Q147" i="3"/>
  <c r="M146" i="3"/>
  <c r="R138" i="3"/>
  <c r="R137" i="3"/>
  <c r="M133" i="3"/>
  <c r="P110" i="3"/>
  <c r="N106" i="3"/>
  <c r="M95" i="3"/>
  <c r="O92" i="3"/>
  <c r="Q84" i="3"/>
  <c r="N82" i="3"/>
  <c r="R77" i="3"/>
  <c r="O39" i="3"/>
  <c r="Q61" i="3"/>
  <c r="R58" i="3"/>
  <c r="M55" i="3"/>
  <c r="R50" i="3"/>
  <c r="Q37" i="3"/>
  <c r="P14" i="3"/>
  <c r="R11" i="3"/>
  <c r="S121" i="4"/>
  <c r="S113" i="4"/>
  <c r="S111" i="4"/>
  <c r="S109" i="4"/>
  <c r="S107" i="4"/>
  <c r="P105" i="4"/>
  <c r="Q101" i="4"/>
  <c r="S98" i="4"/>
  <c r="Q96" i="4"/>
  <c r="O93" i="4"/>
  <c r="M184" i="4"/>
  <c r="M81" i="4"/>
  <c r="O78" i="4"/>
  <c r="P76" i="4"/>
  <c r="O73" i="4"/>
  <c r="Q70" i="4"/>
  <c r="Q67" i="4"/>
  <c r="P55" i="4"/>
  <c r="M52" i="4"/>
  <c r="P31" i="4"/>
  <c r="M28" i="4"/>
  <c r="N19" i="4"/>
  <c r="O154" i="3"/>
  <c r="P147" i="3"/>
  <c r="P145" i="3"/>
  <c r="Q138" i="3"/>
  <c r="M137" i="3"/>
  <c r="O129" i="3"/>
  <c r="O110" i="3"/>
  <c r="Q102" i="3"/>
  <c r="S94" i="3"/>
  <c r="Q91" i="3"/>
  <c r="S86" i="3"/>
  <c r="M82" i="3"/>
  <c r="M77" i="3"/>
  <c r="N39" i="3"/>
  <c r="S62" i="3"/>
  <c r="Q58" i="3"/>
  <c r="S51" i="3"/>
  <c r="N50" i="3"/>
  <c r="P37" i="3"/>
  <c r="O14" i="3"/>
  <c r="Q11" i="3"/>
  <c r="P101" i="4"/>
  <c r="R98" i="4"/>
  <c r="P96" i="4"/>
  <c r="S183" i="4"/>
  <c r="S82" i="4"/>
  <c r="N78" i="4"/>
  <c r="N76" i="4"/>
  <c r="N73" i="4"/>
  <c r="M70" i="4"/>
  <c r="O67" i="4"/>
  <c r="N55" i="4"/>
  <c r="R51" i="4"/>
  <c r="N31" i="4"/>
  <c r="R27" i="4"/>
  <c r="R3" i="1"/>
  <c r="N154" i="3"/>
  <c r="Q149" i="3"/>
  <c r="O145" i="3"/>
  <c r="P138" i="3"/>
  <c r="P136" i="3"/>
  <c r="N129" i="3"/>
  <c r="Q109" i="3"/>
  <c r="P102" i="3"/>
  <c r="R94" i="3"/>
  <c r="M91" i="3"/>
  <c r="R86" i="3"/>
  <c r="O78" i="3"/>
  <c r="S76" i="3"/>
  <c r="M39" i="3"/>
  <c r="O62" i="3"/>
  <c r="P58" i="3"/>
  <c r="N51" i="3"/>
  <c r="M50" i="3"/>
  <c r="O37" i="3"/>
  <c r="Q32" i="3"/>
  <c r="N14" i="3"/>
  <c r="S10" i="3"/>
  <c r="P147" i="4"/>
  <c r="Q127" i="4"/>
  <c r="R125" i="4"/>
  <c r="Q123" i="4"/>
  <c r="Q121" i="4"/>
  <c r="Q113" i="4"/>
  <c r="Q111" i="4"/>
  <c r="Q109" i="4"/>
  <c r="O107" i="4"/>
  <c r="N105" i="4"/>
  <c r="O101" i="4"/>
  <c r="Q98" i="4"/>
  <c r="N96" i="4"/>
  <c r="Q183" i="4"/>
  <c r="R82" i="4"/>
  <c r="Q79" i="4"/>
  <c r="S75" i="4"/>
  <c r="M73" i="4"/>
  <c r="S69" i="4"/>
  <c r="N67" i="4"/>
  <c r="R54" i="4"/>
  <c r="O51" i="4"/>
  <c r="S41" i="4"/>
  <c r="O27" i="4"/>
  <c r="S5" i="1"/>
  <c r="M154" i="3"/>
  <c r="M149" i="3"/>
  <c r="N145" i="3"/>
  <c r="Q140" i="3"/>
  <c r="O136" i="3"/>
  <c r="M129" i="3"/>
  <c r="M109" i="3"/>
  <c r="O102" i="3"/>
  <c r="M94" i="3"/>
  <c r="S87" i="3"/>
  <c r="Q86" i="3"/>
  <c r="R80" i="3"/>
  <c r="R76" i="3"/>
  <c r="O64" i="3"/>
  <c r="N62" i="3"/>
  <c r="O58" i="3"/>
  <c r="Q53" i="3"/>
  <c r="S49" i="3"/>
  <c r="Q33" i="3"/>
  <c r="P32" i="3"/>
  <c r="M14" i="3"/>
  <c r="O10" i="3"/>
  <c r="P123" i="4"/>
  <c r="P113" i="4"/>
  <c r="N109" i="4"/>
  <c r="N107" i="4"/>
  <c r="M105" i="4"/>
  <c r="N101" i="4"/>
  <c r="P98" i="4"/>
  <c r="M96" i="4"/>
  <c r="S185" i="4"/>
  <c r="P183" i="4"/>
  <c r="Q82" i="4"/>
  <c r="P79" i="4"/>
  <c r="R75" i="4"/>
  <c r="R72" i="4"/>
  <c r="R69" i="4"/>
  <c r="Q66" i="4"/>
  <c r="N54" i="4"/>
  <c r="R50" i="4"/>
  <c r="R40" i="4"/>
  <c r="N30" i="4"/>
  <c r="R5" i="1"/>
  <c r="O150" i="3"/>
  <c r="R148" i="3"/>
  <c r="M145" i="3"/>
  <c r="M140" i="3"/>
  <c r="N136" i="3"/>
  <c r="N131" i="3"/>
  <c r="S105" i="3"/>
  <c r="N102" i="3"/>
  <c r="P93" i="3"/>
  <c r="R87" i="3"/>
  <c r="R81" i="3"/>
  <c r="Q80" i="3"/>
  <c r="P76" i="3"/>
  <c r="R65" i="3"/>
  <c r="M62" i="3"/>
  <c r="Q54" i="3"/>
  <c r="P53" i="3"/>
  <c r="R49" i="3"/>
  <c r="M33" i="3"/>
  <c r="O32" i="3"/>
  <c r="O13" i="3"/>
  <c r="N10" i="3"/>
  <c r="O18" i="4"/>
  <c r="R179" i="4"/>
  <c r="M178" i="4"/>
  <c r="N174" i="4"/>
  <c r="Q170" i="4"/>
  <c r="Q166" i="4"/>
  <c r="M155" i="4"/>
  <c r="O151" i="4"/>
  <c r="O149" i="4"/>
  <c r="N147" i="4"/>
  <c r="O125" i="4"/>
  <c r="O123" i="4"/>
  <c r="O121" i="4"/>
  <c r="O113" i="4"/>
  <c r="O111" i="4"/>
  <c r="M109" i="4"/>
  <c r="M107" i="4"/>
  <c r="S104" i="4"/>
  <c r="Q100" i="4"/>
  <c r="O98" i="4"/>
  <c r="O95" i="4"/>
  <c r="R185" i="4"/>
  <c r="R83" i="4"/>
  <c r="O82" i="4"/>
  <c r="O79" i="4"/>
  <c r="N75" i="4"/>
  <c r="P72" i="4"/>
  <c r="Q69" i="4"/>
  <c r="P66" i="4"/>
  <c r="M54" i="4"/>
  <c r="Q50" i="4"/>
  <c r="Q40" i="4"/>
  <c r="M30" i="4"/>
  <c r="Q5" i="1"/>
  <c r="R152" i="3"/>
  <c r="Q148" i="3"/>
  <c r="O141" i="3"/>
  <c r="R139" i="3"/>
  <c r="M136" i="3"/>
  <c r="P130" i="3"/>
  <c r="R105" i="3"/>
  <c r="P104" i="3"/>
  <c r="O93" i="3"/>
  <c r="Q87" i="3"/>
  <c r="N81" i="3"/>
  <c r="P80" i="3"/>
  <c r="R41" i="3"/>
  <c r="Q65" i="3"/>
  <c r="S60" i="3"/>
  <c r="M54" i="3"/>
  <c r="O53" i="3"/>
  <c r="M49" i="3"/>
  <c r="S35" i="3"/>
  <c r="N32" i="3"/>
  <c r="S12" i="15"/>
  <c r="Q14" i="15"/>
  <c r="O16" i="15"/>
  <c r="M18" i="15"/>
  <c r="R19" i="15"/>
  <c r="P21" i="15"/>
  <c r="N23" i="15"/>
  <c r="S24" i="15"/>
  <c r="Q26" i="15"/>
  <c r="O28" i="15"/>
  <c r="M4" i="15"/>
  <c r="R5" i="15"/>
  <c r="P7" i="15"/>
  <c r="N9" i="15"/>
  <c r="S10" i="15"/>
  <c r="R3" i="15"/>
  <c r="M7" i="14"/>
  <c r="M11" i="14"/>
  <c r="P235" i="13"/>
  <c r="R227" i="13"/>
  <c r="T219" i="13"/>
  <c r="O68" i="3"/>
  <c r="Q66" i="3"/>
  <c r="R85" i="4"/>
  <c r="M84" i="4"/>
  <c r="N41" i="13"/>
  <c r="P45" i="13"/>
  <c r="R49" i="13"/>
  <c r="T53" i="13"/>
  <c r="N65" i="13"/>
  <c r="P69" i="13"/>
  <c r="R73" i="13"/>
  <c r="P79" i="13"/>
  <c r="N87" i="13"/>
  <c r="R103" i="13"/>
  <c r="R119" i="13"/>
  <c r="P124" i="13"/>
  <c r="S128" i="13"/>
  <c r="Q131" i="13"/>
  <c r="O133" i="13"/>
  <c r="R137" i="13"/>
  <c r="P140" i="13"/>
  <c r="S144" i="13"/>
  <c r="Q147" i="13"/>
  <c r="O155" i="13"/>
  <c r="T159" i="13"/>
  <c r="R167" i="13"/>
  <c r="P172" i="13"/>
  <c r="N175" i="13"/>
  <c r="S176" i="13"/>
  <c r="Q179" i="13"/>
  <c r="O181" i="13"/>
  <c r="T183" i="13"/>
  <c r="R185" i="13"/>
  <c r="P188" i="13"/>
  <c r="N191" i="13"/>
  <c r="S192" i="13"/>
  <c r="Q195" i="13"/>
  <c r="O197" i="13"/>
  <c r="M13" i="15"/>
  <c r="R14" i="15"/>
  <c r="P16" i="15"/>
  <c r="N18" i="15"/>
  <c r="S19" i="15"/>
  <c r="Q21" i="15"/>
  <c r="O23" i="15"/>
  <c r="M25" i="15"/>
  <c r="R26" i="15"/>
  <c r="P28" i="15"/>
  <c r="N4" i="15"/>
  <c r="S5" i="15"/>
  <c r="Q7" i="15"/>
  <c r="O9" i="15"/>
  <c r="M11" i="15"/>
  <c r="S3" i="15"/>
  <c r="N7" i="14"/>
  <c r="N11" i="14"/>
  <c r="T239" i="13"/>
  <c r="O235" i="13"/>
  <c r="Q227" i="13"/>
  <c r="S219" i="13"/>
  <c r="N68" i="3"/>
  <c r="P66" i="3"/>
  <c r="Q85" i="4"/>
  <c r="O41" i="13"/>
  <c r="Q45" i="13"/>
  <c r="S49" i="13"/>
  <c r="O65" i="13"/>
  <c r="Q69" i="13"/>
  <c r="S73" i="13"/>
  <c r="Q79" i="13"/>
  <c r="O87" i="13"/>
  <c r="S103" i="13"/>
  <c r="S119" i="13"/>
  <c r="Q124" i="13"/>
  <c r="T128" i="13"/>
  <c r="R131" i="13"/>
  <c r="P133" i="13"/>
  <c r="N136" i="13"/>
  <c r="S137" i="13"/>
  <c r="Q140" i="13"/>
  <c r="O143" i="13"/>
  <c r="T144" i="13"/>
  <c r="R147" i="13"/>
  <c r="P155" i="13"/>
  <c r="N163" i="13"/>
  <c r="S167" i="13"/>
  <c r="Q172" i="13"/>
  <c r="O175" i="13"/>
  <c r="T176" i="13"/>
  <c r="R179" i="13"/>
  <c r="P181" i="13"/>
  <c r="N184" i="13"/>
  <c r="S185" i="13"/>
  <c r="Q188" i="13"/>
  <c r="O191" i="13"/>
  <c r="T192" i="13"/>
  <c r="R195" i="13"/>
  <c r="P197" i="13"/>
  <c r="N13" i="15"/>
  <c r="S14" i="15"/>
  <c r="Q16" i="15"/>
  <c r="O18" i="15"/>
  <c r="M20" i="15"/>
  <c r="R21" i="15"/>
  <c r="P23" i="15"/>
  <c r="N25" i="15"/>
  <c r="S26" i="15"/>
  <c r="Q28" i="15"/>
  <c r="O4" i="15"/>
  <c r="M6" i="15"/>
  <c r="R7" i="15"/>
  <c r="Q13" i="15"/>
  <c r="O15" i="15"/>
  <c r="M17" i="15"/>
  <c r="R18" i="15"/>
  <c r="P20" i="15"/>
  <c r="N22" i="15"/>
  <c r="S23" i="15"/>
  <c r="Q25" i="15"/>
  <c r="O27" i="15"/>
  <c r="M29" i="15"/>
  <c r="R4" i="15"/>
  <c r="P6" i="15"/>
  <c r="N8" i="15"/>
  <c r="S9" i="15"/>
  <c r="Q11" i="15"/>
  <c r="O4" i="14"/>
  <c r="O8" i="14"/>
  <c r="M3" i="14"/>
  <c r="P239" i="13"/>
  <c r="R231" i="13"/>
  <c r="T223" i="13"/>
  <c r="O219" i="13"/>
  <c r="Q67" i="3"/>
  <c r="R86" i="4"/>
  <c r="M85" i="4"/>
  <c r="O33" i="13"/>
  <c r="Q37" i="13"/>
  <c r="S41" i="13"/>
  <c r="R47" i="13"/>
  <c r="O57" i="13"/>
  <c r="Q61" i="13"/>
  <c r="S65" i="13"/>
  <c r="P75" i="13"/>
  <c r="N83" i="13"/>
  <c r="Q95" i="13"/>
  <c r="T107" i="13"/>
  <c r="N125" i="13"/>
  <c r="S127" i="13"/>
  <c r="Q129" i="13"/>
  <c r="O132" i="13"/>
  <c r="T133" i="13"/>
  <c r="R136" i="13"/>
  <c r="P139" i="13"/>
  <c r="N141" i="13"/>
  <c r="S143" i="13"/>
  <c r="Q145" i="13"/>
  <c r="O151" i="13"/>
  <c r="T155" i="13"/>
  <c r="R163" i="13"/>
  <c r="P171" i="13"/>
  <c r="N173" i="13"/>
  <c r="S175" i="13"/>
  <c r="Q177" i="13"/>
  <c r="O180" i="13"/>
  <c r="T181" i="13"/>
  <c r="R184" i="13"/>
  <c r="P187" i="13"/>
  <c r="N189" i="13"/>
  <c r="S191" i="13"/>
  <c r="Q193" i="13"/>
  <c r="O196" i="13"/>
  <c r="T197" i="13"/>
  <c r="N12" i="15"/>
  <c r="P14" i="15"/>
  <c r="O17" i="15"/>
  <c r="Q19" i="15"/>
  <c r="P22" i="15"/>
  <c r="R24" i="15"/>
  <c r="Q27" i="15"/>
  <c r="S29" i="15"/>
  <c r="R6" i="15"/>
  <c r="M9" i="15"/>
  <c r="P11" i="15"/>
  <c r="O5" i="14"/>
  <c r="O10" i="14"/>
  <c r="R239" i="13"/>
  <c r="P231" i="13"/>
  <c r="O223" i="13"/>
  <c r="S67" i="3"/>
  <c r="P86" i="4"/>
  <c r="O84" i="4"/>
  <c r="O37" i="13"/>
  <c r="R43" i="13"/>
  <c r="P49" i="13"/>
  <c r="S61" i="13"/>
  <c r="N69" i="13"/>
  <c r="N75" i="13"/>
  <c r="P83" i="13"/>
  <c r="Q91" i="13"/>
  <c r="R107" i="13"/>
  <c r="S125" i="13"/>
  <c r="O129" i="13"/>
  <c r="Q132" i="13"/>
  <c r="P141" i="13"/>
  <c r="Q144" i="13"/>
  <c r="T147" i="13"/>
  <c r="O159" i="13"/>
  <c r="P167" i="13"/>
  <c r="S172" i="13"/>
  <c r="N176" i="13"/>
  <c r="O179" i="13"/>
  <c r="R181" i="13"/>
  <c r="T184" i="13"/>
  <c r="N188" i="13"/>
  <c r="Q191" i="13"/>
  <c r="S193" i="13"/>
  <c r="T196" i="13"/>
  <c r="N200" i="13"/>
  <c r="S201" i="13"/>
  <c r="Q204" i="13"/>
  <c r="O207" i="13"/>
  <c r="T208" i="13"/>
  <c r="R211" i="13"/>
  <c r="P213" i="13"/>
  <c r="N216" i="13"/>
  <c r="S217" i="13"/>
  <c r="Q244" i="13"/>
  <c r="T248" i="13"/>
  <c r="R251" i="13"/>
  <c r="P253" i="13"/>
  <c r="N256" i="13"/>
  <c r="S257" i="13"/>
  <c r="Q260" i="13"/>
  <c r="T264" i="13"/>
  <c r="O268" i="13"/>
  <c r="T269" i="13"/>
  <c r="O273" i="13"/>
  <c r="Q276" i="13"/>
  <c r="S279" i="13"/>
  <c r="O13" i="15"/>
  <c r="R15" i="15"/>
  <c r="P18" i="15"/>
  <c r="S20" i="15"/>
  <c r="Q23" i="15"/>
  <c r="M26" i="15"/>
  <c r="R28" i="15"/>
  <c r="N5" i="15"/>
  <c r="S7" i="15"/>
  <c r="N10" i="15"/>
  <c r="P3" i="15"/>
  <c r="M8" i="14"/>
  <c r="S235" i="13"/>
  <c r="P227" i="13"/>
  <c r="N219" i="13"/>
  <c r="M67" i="3"/>
  <c r="P85" i="4"/>
  <c r="P33" i="13"/>
  <c r="R39" i="13"/>
  <c r="R45" i="13"/>
  <c r="N53" i="13"/>
  <c r="S57" i="13"/>
  <c r="P65" i="13"/>
  <c r="P87" i="13"/>
  <c r="R95" i="13"/>
  <c r="R115" i="13"/>
  <c r="R124" i="13"/>
  <c r="T127" i="13"/>
  <c r="Q133" i="13"/>
  <c r="S136" i="13"/>
  <c r="T139" i="13"/>
  <c r="P143" i="13"/>
  <c r="R145" i="13"/>
  <c r="S151" i="13"/>
  <c r="O163" i="13"/>
  <c r="Q171" i="13"/>
  <c r="R173" i="13"/>
  <c r="N177" i="13"/>
  <c r="P180" i="13"/>
  <c r="Q183" i="13"/>
  <c r="T185" i="13"/>
  <c r="O189" i="13"/>
  <c r="P192" i="13"/>
  <c r="S195" i="13"/>
  <c r="N199" i="13"/>
  <c r="S200" i="13"/>
  <c r="Q203" i="13"/>
  <c r="O205" i="13"/>
  <c r="T207" i="13"/>
  <c r="R209" i="13"/>
  <c r="P212" i="13"/>
  <c r="N215" i="13"/>
  <c r="S216" i="13"/>
  <c r="Q243" i="13"/>
  <c r="O245" i="13"/>
  <c r="T247" i="13"/>
  <c r="R249" i="13"/>
  <c r="P252" i="13"/>
  <c r="S256" i="13"/>
  <c r="Q259" i="13"/>
  <c r="O261" i="13"/>
  <c r="T263" i="13"/>
  <c r="R265" i="13"/>
  <c r="T268" i="13"/>
  <c r="O272" i="13"/>
  <c r="T273" i="13"/>
  <c r="O277" i="13"/>
  <c r="O12" i="15"/>
  <c r="P15" i="15"/>
  <c r="Q18" i="15"/>
  <c r="O21" i="15"/>
  <c r="P24" i="15"/>
  <c r="R27" i="15"/>
  <c r="S4" i="15"/>
  <c r="M8" i="15"/>
  <c r="Q10" i="15"/>
  <c r="M5" i="14"/>
  <c r="O11" i="14"/>
  <c r="O239" i="13"/>
  <c r="S227" i="13"/>
  <c r="S68" i="3"/>
  <c r="N66" i="3"/>
  <c r="P84" i="4"/>
  <c r="R37" i="13"/>
  <c r="O45" i="13"/>
  <c r="P53" i="13"/>
  <c r="O61" i="13"/>
  <c r="Q75" i="13"/>
  <c r="R125" i="13"/>
  <c r="R129" i="13"/>
  <c r="N133" i="13"/>
  <c r="N137" i="13"/>
  <c r="S140" i="13"/>
  <c r="P144" i="13"/>
  <c r="P151" i="13"/>
  <c r="S159" i="13"/>
  <c r="S171" i="13"/>
  <c r="Q175" i="13"/>
  <c r="N179" i="13"/>
  <c r="N183" i="13"/>
  <c r="Q185" i="13"/>
  <c r="Q189" i="13"/>
  <c r="O193" i="13"/>
  <c r="S196" i="13"/>
  <c r="P200" i="13"/>
  <c r="P203" i="13"/>
  <c r="Q205" i="13"/>
  <c r="Q208" i="13"/>
  <c r="Q211" i="13"/>
  <c r="R213" i="13"/>
  <c r="R216" i="13"/>
  <c r="S243" i="13"/>
  <c r="S245" i="13"/>
  <c r="S248" i="13"/>
  <c r="T251" i="13"/>
  <c r="T253" i="13"/>
  <c r="N257" i="13"/>
  <c r="N260" i="13"/>
  <c r="O265" i="13"/>
  <c r="S268" i="13"/>
  <c r="Q272" i="13"/>
  <c r="N276" i="13"/>
  <c r="R279" i="13"/>
  <c r="Q281" i="13"/>
  <c r="S284" i="13"/>
  <c r="N288" i="13"/>
  <c r="S289" i="13"/>
  <c r="Q295" i="13"/>
  <c r="O303" i="13"/>
  <c r="T307" i="13"/>
  <c r="R315" i="13"/>
  <c r="P317" i="13"/>
  <c r="N320" i="13"/>
  <c r="S321" i="13"/>
  <c r="Q324" i="13"/>
  <c r="O327" i="13"/>
  <c r="T328" i="13"/>
  <c r="R331" i="13"/>
  <c r="P333" i="13"/>
  <c r="N336" i="13"/>
  <c r="S337" i="13"/>
  <c r="Q343" i="13"/>
  <c r="O351" i="13"/>
  <c r="T355" i="13"/>
  <c r="T363" i="13"/>
  <c r="Q367" i="13"/>
  <c r="S369" i="13"/>
  <c r="P373" i="13"/>
  <c r="Q12" i="15"/>
  <c r="S15" i="15"/>
  <c r="M19" i="15"/>
  <c r="M22" i="15"/>
  <c r="O25" i="15"/>
  <c r="M28" i="15"/>
  <c r="O5" i="15"/>
  <c r="P8" i="15"/>
  <c r="N11" i="15"/>
  <c r="M6" i="14"/>
  <c r="O3" i="14"/>
  <c r="T235" i="13"/>
  <c r="N227" i="13"/>
  <c r="Q68" i="3"/>
  <c r="Q86" i="4"/>
  <c r="T37" i="13"/>
  <c r="T45" i="13"/>
  <c r="R53" i="13"/>
  <c r="R61" i="13"/>
  <c r="R69" i="13"/>
  <c r="R87" i="13"/>
  <c r="P127" i="13"/>
  <c r="T129" i="13"/>
  <c r="S133" i="13"/>
  <c r="P137" i="13"/>
  <c r="O141" i="13"/>
  <c r="N145" i="13"/>
  <c r="R151" i="13"/>
  <c r="Q163" i="13"/>
  <c r="N172" i="13"/>
  <c r="T175" i="13"/>
  <c r="S179" i="13"/>
  <c r="P183" i="13"/>
  <c r="O187" i="13"/>
  <c r="S189" i="13"/>
  <c r="R193" i="13"/>
  <c r="Q197" i="13"/>
  <c r="R200" i="13"/>
  <c r="S203" i="13"/>
  <c r="S205" i="13"/>
  <c r="S208" i="13"/>
  <c r="T211" i="13"/>
  <c r="T213" i="13"/>
  <c r="N217" i="13"/>
  <c r="N244" i="13"/>
  <c r="O249" i="13"/>
  <c r="O252" i="13"/>
  <c r="P255" i="13"/>
  <c r="P257" i="13"/>
  <c r="P260" i="13"/>
  <c r="Q263" i="13"/>
  <c r="Q265" i="13"/>
  <c r="O269" i="13"/>
  <c r="S272" i="13"/>
  <c r="P276" i="13"/>
  <c r="N280" i="13"/>
  <c r="S281" i="13"/>
  <c r="N285" i="13"/>
  <c r="P288" i="13"/>
  <c r="N291" i="13"/>
  <c r="S295" i="13"/>
  <c r="Q303" i="13"/>
  <c r="O311" i="13"/>
  <c r="T315" i="13"/>
  <c r="R317" i="13"/>
  <c r="P320" i="13"/>
  <c r="N323" i="13"/>
  <c r="S324" i="13"/>
  <c r="Q327" i="13"/>
  <c r="O329" i="13"/>
  <c r="T331" i="13"/>
  <c r="R333" i="13"/>
  <c r="P336" i="13"/>
  <c r="N15" i="15"/>
  <c r="N19" i="15"/>
  <c r="R22" i="15"/>
  <c r="O26" i="15"/>
  <c r="R29" i="15"/>
  <c r="O7" i="15"/>
  <c r="O11" i="15"/>
  <c r="O7" i="14"/>
  <c r="O231" i="13"/>
  <c r="M66" i="3"/>
  <c r="O86" i="4"/>
  <c r="Q33" i="13"/>
  <c r="R41" i="13"/>
  <c r="N61" i="13"/>
  <c r="S69" i="13"/>
  <c r="R79" i="13"/>
  <c r="R91" i="13"/>
  <c r="S115" i="13"/>
  <c r="Q125" i="13"/>
  <c r="O131" i="13"/>
  <c r="R139" i="13"/>
  <c r="T143" i="13"/>
  <c r="N151" i="13"/>
  <c r="S163" i="13"/>
  <c r="T172" i="13"/>
  <c r="O177" i="13"/>
  <c r="N181" i="13"/>
  <c r="P185" i="13"/>
  <c r="T189" i="13"/>
  <c r="O195" i="13"/>
  <c r="Q199" i="13"/>
  <c r="T201" i="13"/>
  <c r="P205" i="13"/>
  <c r="N209" i="13"/>
  <c r="Q212" i="13"/>
  <c r="S215" i="13"/>
  <c r="R245" i="13"/>
  <c r="P249" i="13"/>
  <c r="S252" i="13"/>
  <c r="O256" i="13"/>
  <c r="R259" i="13"/>
  <c r="T261" i="13"/>
  <c r="S265" i="13"/>
  <c r="R269" i="13"/>
  <c r="R273" i="13"/>
  <c r="R277" i="13"/>
  <c r="P281" i="13"/>
  <c r="O285" i="13"/>
  <c r="S288" i="13"/>
  <c r="S291" i="13"/>
  <c r="S299" i="13"/>
  <c r="S307" i="13"/>
  <c r="N316" i="13"/>
  <c r="N319" i="13"/>
  <c r="N321" i="13"/>
  <c r="N324" i="13"/>
  <c r="N327" i="13"/>
  <c r="P329" i="13"/>
  <c r="P332" i="13"/>
  <c r="P335" i="13"/>
  <c r="P337" i="13"/>
  <c r="O343" i="13"/>
  <c r="N351" i="13"/>
  <c r="N359" i="13"/>
  <c r="Q364" i="13"/>
  <c r="T367" i="13"/>
  <c r="R371" i="13"/>
  <c r="P375" i="13"/>
  <c r="R377" i="13"/>
  <c r="T380" i="13"/>
  <c r="Q384" i="13"/>
  <c r="Q388" i="13"/>
  <c r="P390" i="13"/>
  <c r="O393" i="13"/>
  <c r="T394" i="13"/>
  <c r="S397" i="13"/>
  <c r="Q400" i="13"/>
  <c r="P402" i="13"/>
  <c r="O405" i="13"/>
  <c r="T406" i="13"/>
  <c r="S409" i="13"/>
  <c r="R416" i="13"/>
  <c r="N425" i="13"/>
  <c r="S426" i="13"/>
  <c r="R429" i="13"/>
  <c r="P432" i="13"/>
  <c r="O434" i="13"/>
  <c r="N437" i="13"/>
  <c r="S438" i="13"/>
  <c r="R441" i="13"/>
  <c r="P444" i="13"/>
  <c r="O446" i="13"/>
  <c r="N449" i="13"/>
  <c r="S450" i="13"/>
  <c r="R453" i="13"/>
  <c r="P456" i="13"/>
  <c r="O458" i="13"/>
  <c r="N461" i="13"/>
  <c r="S462" i="13"/>
  <c r="R465" i="13"/>
  <c r="S13" i="15"/>
  <c r="P17" i="15"/>
  <c r="M21" i="15"/>
  <c r="Q24" i="15"/>
  <c r="S28" i="15"/>
  <c r="O6" i="15"/>
  <c r="R9" i="15"/>
  <c r="M4" i="14"/>
  <c r="N3" i="14"/>
  <c r="Q235" i="13"/>
  <c r="P223" i="13"/>
  <c r="N67" i="3"/>
  <c r="R84" i="4"/>
  <c r="S37" i="13"/>
  <c r="T47" i="13"/>
  <c r="P57" i="13"/>
  <c r="R65" i="13"/>
  <c r="T73" i="13"/>
  <c r="Q87" i="13"/>
  <c r="T103" i="13"/>
  <c r="O124" i="13"/>
  <c r="Q128" i="13"/>
  <c r="S132" i="13"/>
  <c r="O137" i="13"/>
  <c r="R141" i="13"/>
  <c r="T145" i="13"/>
  <c r="N159" i="13"/>
  <c r="O171" i="13"/>
  <c r="R175" i="13"/>
  <c r="N180" i="13"/>
  <c r="P184" i="13"/>
  <c r="R188" i="13"/>
  <c r="R192" i="13"/>
  <c r="N197" i="13"/>
  <c r="N201" i="13"/>
  <c r="P204" i="13"/>
  <c r="S207" i="13"/>
  <c r="O211" i="13"/>
  <c r="S213" i="13"/>
  <c r="P217" i="13"/>
  <c r="S244" i="13"/>
  <c r="O248" i="13"/>
  <c r="Q251" i="13"/>
  <c r="R257" i="13"/>
  <c r="N261" i="13"/>
  <c r="Q264" i="13"/>
  <c r="Q268" i="13"/>
  <c r="R272" i="13"/>
  <c r="S276" i="13"/>
  <c r="R280" i="13"/>
  <c r="O284" i="13"/>
  <c r="S287" i="13"/>
  <c r="T289" i="13"/>
  <c r="N299" i="13"/>
  <c r="N307" i="13"/>
  <c r="N315" i="13"/>
  <c r="N317" i="13"/>
  <c r="O320" i="13"/>
  <c r="P323" i="13"/>
  <c r="P325" i="13"/>
  <c r="P328" i="13"/>
  <c r="P331" i="13"/>
  <c r="Q333" i="13"/>
  <c r="R336" i="13"/>
  <c r="Q339" i="13"/>
  <c r="P347" i="13"/>
  <c r="O355" i="13"/>
  <c r="P363" i="13"/>
  <c r="S365" i="13"/>
  <c r="Q369" i="13"/>
  <c r="T372" i="13"/>
  <c r="R376" i="13"/>
  <c r="T379" i="13"/>
  <c r="Q383" i="13"/>
  <c r="S385" i="13"/>
  <c r="R389" i="13"/>
  <c r="P392" i="13"/>
  <c r="O394" i="13"/>
  <c r="N16" i="15"/>
  <c r="Q20" i="15"/>
  <c r="P25" i="15"/>
  <c r="P29" i="15"/>
  <c r="O8" i="15"/>
  <c r="N3" i="15"/>
  <c r="M10" i="14"/>
  <c r="R235" i="13"/>
  <c r="R219" i="13"/>
  <c r="S86" i="4"/>
  <c r="S33" i="13"/>
  <c r="N45" i="13"/>
  <c r="N57" i="13"/>
  <c r="O79" i="13"/>
  <c r="O95" i="13"/>
  <c r="P128" i="13"/>
  <c r="R133" i="13"/>
  <c r="Q139" i="13"/>
  <c r="O144" i="13"/>
  <c r="Q155" i="13"/>
  <c r="N171" i="13"/>
  <c r="P176" i="13"/>
  <c r="T180" i="13"/>
  <c r="Q187" i="13"/>
  <c r="N192" i="13"/>
  <c r="R196" i="13"/>
  <c r="P201" i="13"/>
  <c r="N205" i="13"/>
  <c r="P209" i="13"/>
  <c r="N213" i="13"/>
  <c r="O217" i="13"/>
  <c r="N249" i="13"/>
  <c r="N253" i="13"/>
  <c r="T256" i="13"/>
  <c r="T260" i="13"/>
  <c r="S264" i="13"/>
  <c r="Q269" i="13"/>
  <c r="R275" i="13"/>
  <c r="O280" i="13"/>
  <c r="N284" i="13"/>
  <c r="O288" i="13"/>
  <c r="R291" i="13"/>
  <c r="N303" i="13"/>
  <c r="R311" i="13"/>
  <c r="T316" i="13"/>
  <c r="R320" i="13"/>
  <c r="T323" i="13"/>
  <c r="R327" i="13"/>
  <c r="T329" i="13"/>
  <c r="O333" i="13"/>
  <c r="T336" i="13"/>
  <c r="N343" i="13"/>
  <c r="Q351" i="13"/>
  <c r="R359" i="13"/>
  <c r="R365" i="13"/>
  <c r="T369" i="13"/>
  <c r="T373" i="13"/>
  <c r="T377" i="13"/>
  <c r="S381" i="13"/>
  <c r="R385" i="13"/>
  <c r="T389" i="13"/>
  <c r="N393" i="13"/>
  <c r="O396" i="13"/>
  <c r="O398" i="13"/>
  <c r="O401" i="13"/>
  <c r="N404" i="13"/>
  <c r="N406" i="13"/>
  <c r="N409" i="13"/>
  <c r="T410" i="13"/>
  <c r="Q424" i="13"/>
  <c r="Q426" i="13"/>
  <c r="Q429" i="13"/>
  <c r="Q432" i="13"/>
  <c r="Q434" i="13"/>
  <c r="Q437" i="13"/>
  <c r="P440" i="13"/>
  <c r="P442" i="13"/>
  <c r="P445" i="13"/>
  <c r="O448" i="13"/>
  <c r="O450" i="13"/>
  <c r="O453" i="13"/>
  <c r="N456" i="13"/>
  <c r="N458" i="13"/>
  <c r="O461" i="13"/>
  <c r="N464" i="13"/>
  <c r="N466" i="13"/>
  <c r="S468" i="13"/>
  <c r="R470" i="13"/>
  <c r="P476" i="13"/>
  <c r="N484" i="13"/>
  <c r="S488" i="13"/>
  <c r="T23" i="13"/>
  <c r="Q29" i="13"/>
  <c r="Q18" i="1"/>
  <c r="S122" i="3"/>
  <c r="N14" i="15"/>
  <c r="S18" i="15"/>
  <c r="M23" i="15"/>
  <c r="P27" i="15"/>
  <c r="N6" i="15"/>
  <c r="O10" i="15"/>
  <c r="O6" i="14"/>
  <c r="O227" i="13"/>
  <c r="P67" i="3"/>
  <c r="Q84" i="4"/>
  <c r="P41" i="13"/>
  <c r="P73" i="13"/>
  <c r="T125" i="13"/>
  <c r="T131" i="13"/>
  <c r="Q136" i="13"/>
  <c r="S141" i="13"/>
  <c r="P147" i="13"/>
  <c r="T163" i="13"/>
  <c r="Q173" i="13"/>
  <c r="P179" i="13"/>
  <c r="Q184" i="13"/>
  <c r="P189" i="13"/>
  <c r="P195" i="13"/>
  <c r="T199" i="13"/>
  <c r="N204" i="13"/>
  <c r="N208" i="13"/>
  <c r="N212" i="13"/>
  <c r="T215" i="13"/>
  <c r="T243" i="13"/>
  <c r="S247" i="13"/>
  <c r="S251" i="13"/>
  <c r="S255" i="13"/>
  <c r="S259" i="13"/>
  <c r="S263" i="13"/>
  <c r="N268" i="13"/>
  <c r="T272" i="13"/>
  <c r="P277" i="13"/>
  <c r="R281" i="13"/>
  <c r="R285" i="13"/>
  <c r="Q289" i="13"/>
  <c r="O299" i="13"/>
  <c r="Q307" i="13"/>
  <c r="O316" i="13"/>
  <c r="Q319" i="13"/>
  <c r="T321" i="13"/>
  <c r="Q325" i="13"/>
  <c r="S328" i="13"/>
  <c r="Q332" i="13"/>
  <c r="S335" i="13"/>
  <c r="O339" i="13"/>
  <c r="Q347" i="13"/>
  <c r="R355" i="13"/>
  <c r="R364" i="13"/>
  <c r="R368" i="13"/>
  <c r="R372" i="13"/>
  <c r="S376" i="13"/>
  <c r="R380" i="13"/>
  <c r="R384" i="13"/>
  <c r="N389" i="13"/>
  <c r="N392" i="13"/>
  <c r="P394" i="13"/>
  <c r="P397" i="13"/>
  <c r="O400" i="13"/>
  <c r="O402" i="13"/>
  <c r="P405" i="13"/>
  <c r="O408" i="13"/>
  <c r="O410" i="13"/>
  <c r="S420" i="13"/>
  <c r="S425" i="13"/>
  <c r="R428" i="13"/>
  <c r="R430" i="13"/>
  <c r="R433" i="13"/>
  <c r="Q436" i="13"/>
  <c r="Q438" i="13"/>
  <c r="Q441" i="13"/>
  <c r="Q444" i="13"/>
  <c r="Q446" i="13"/>
  <c r="Q449" i="13"/>
  <c r="P452" i="13"/>
  <c r="P454" i="13"/>
  <c r="P457" i="13"/>
  <c r="O460" i="13"/>
  <c r="O462" i="13"/>
  <c r="O465" i="13"/>
  <c r="N468" i="13"/>
  <c r="T469" i="13"/>
  <c r="R472" i="13"/>
  <c r="P480" i="13"/>
  <c r="N488" i="13"/>
  <c r="S492" i="13"/>
  <c r="R16" i="15"/>
  <c r="S21" i="15"/>
  <c r="M27" i="15"/>
  <c r="Q6" i="15"/>
  <c r="R11" i="15"/>
  <c r="N10" i="14"/>
  <c r="T231" i="13"/>
  <c r="P68" i="3"/>
  <c r="S84" i="4"/>
  <c r="T41" i="13"/>
  <c r="O69" i="13"/>
  <c r="Q83" i="13"/>
  <c r="R127" i="13"/>
  <c r="T132" i="13"/>
  <c r="N140" i="13"/>
  <c r="S145" i="13"/>
  <c r="P163" i="13"/>
  <c r="T173" i="13"/>
  <c r="S180" i="13"/>
  <c r="S187" i="13"/>
  <c r="P193" i="13"/>
  <c r="S199" i="13"/>
  <c r="R204" i="13"/>
  <c r="O209" i="13"/>
  <c r="Q213" i="13"/>
  <c r="R247" i="13"/>
  <c r="Q252" i="13"/>
  <c r="R256" i="13"/>
  <c r="Q261" i="13"/>
  <c r="R267" i="13"/>
  <c r="P272" i="13"/>
  <c r="S277" i="13"/>
  <c r="T283" i="13"/>
  <c r="R288" i="13"/>
  <c r="P295" i="13"/>
  <c r="P307" i="13"/>
  <c r="Q316" i="13"/>
  <c r="Q320" i="13"/>
  <c r="P324" i="13"/>
  <c r="O328" i="13"/>
  <c r="O332" i="13"/>
  <c r="O336" i="13"/>
  <c r="T339" i="13"/>
  <c r="S351" i="13"/>
  <c r="R363" i="13"/>
  <c r="Q368" i="13"/>
  <c r="Q373" i="13"/>
  <c r="S377" i="13"/>
  <c r="P383" i="13"/>
  <c r="P388" i="13"/>
  <c r="T390" i="13"/>
  <c r="R394" i="13"/>
  <c r="N398" i="13"/>
  <c r="Q401" i="13"/>
  <c r="R404" i="13"/>
  <c r="N408" i="13"/>
  <c r="Q410" i="13"/>
  <c r="P424" i="13"/>
  <c r="T426" i="13"/>
  <c r="O430" i="13"/>
  <c r="Q433" i="13"/>
  <c r="S436" i="13"/>
  <c r="O440" i="13"/>
  <c r="R442" i="13"/>
  <c r="T445" i="13"/>
  <c r="P449" i="13"/>
  <c r="R452" i="13"/>
  <c r="T454" i="13"/>
  <c r="Q458" i="13"/>
  <c r="S461" i="13"/>
  <c r="N465" i="13"/>
  <c r="P468" i="13"/>
  <c r="Q470" i="13"/>
  <c r="R476" i="13"/>
  <c r="R484" i="13"/>
  <c r="R492" i="13"/>
  <c r="R15" i="13"/>
  <c r="O20" i="1"/>
  <c r="R18" i="1"/>
  <c r="S123" i="3"/>
  <c r="Q121" i="3"/>
  <c r="Q124" i="3"/>
  <c r="Q127" i="3"/>
  <c r="Q138" i="4"/>
  <c r="Q141" i="4"/>
  <c r="Q144" i="4"/>
  <c r="S16" i="15"/>
  <c r="O22" i="15"/>
  <c r="N27" i="15"/>
  <c r="S6" i="15"/>
  <c r="S11" i="15"/>
  <c r="S231" i="13"/>
  <c r="M68" i="3"/>
  <c r="N84" i="4"/>
  <c r="S43" i="13"/>
  <c r="Q57" i="13"/>
  <c r="T69" i="13"/>
  <c r="R83" i="13"/>
  <c r="N128" i="13"/>
  <c r="O140" i="13"/>
  <c r="N147" i="13"/>
  <c r="N167" i="13"/>
  <c r="P175" i="13"/>
  <c r="Q181" i="13"/>
  <c r="T187" i="13"/>
  <c r="T193" i="13"/>
  <c r="O200" i="13"/>
  <c r="S204" i="13"/>
  <c r="Q209" i="13"/>
  <c r="O215" i="13"/>
  <c r="P243" i="13"/>
  <c r="N248" i="13"/>
  <c r="R252" i="13"/>
  <c r="O257" i="13"/>
  <c r="R261" i="13"/>
  <c r="S267" i="13"/>
  <c r="N273" i="13"/>
  <c r="T277" i="13"/>
  <c r="P284" i="13"/>
  <c r="T288" i="13"/>
  <c r="R295" i="13"/>
  <c r="R307" i="13"/>
  <c r="R316" i="13"/>
  <c r="S320" i="13"/>
  <c r="R324" i="13"/>
  <c r="Q328" i="13"/>
  <c r="R332" i="13"/>
  <c r="Q336" i="13"/>
  <c r="P343" i="13"/>
  <c r="T351" i="13"/>
  <c r="S363" i="13"/>
  <c r="S368" i="13"/>
  <c r="R373" i="13"/>
  <c r="P379" i="13"/>
  <c r="R383" i="13"/>
  <c r="R388" i="13"/>
  <c r="O392" i="13"/>
  <c r="S394" i="13"/>
  <c r="P398" i="13"/>
  <c r="R401" i="13"/>
  <c r="S404" i="13"/>
  <c r="P408" i="13"/>
  <c r="R410" i="13"/>
  <c r="R424" i="13"/>
  <c r="N428" i="13"/>
  <c r="P430" i="13"/>
  <c r="S433" i="13"/>
  <c r="O437" i="13"/>
  <c r="Q440" i="13"/>
  <c r="S442" i="13"/>
  <c r="N446" i="13"/>
  <c r="R449" i="13"/>
  <c r="S452" i="13"/>
  <c r="O456" i="13"/>
  <c r="R458" i="13"/>
  <c r="T461" i="13"/>
  <c r="P465" i="13"/>
  <c r="Q468" i="13"/>
  <c r="S470" i="13"/>
  <c r="S476" i="13"/>
  <c r="S484" i="13"/>
  <c r="T492" i="13"/>
  <c r="M14" i="15"/>
  <c r="P19" i="15"/>
  <c r="O24" i="15"/>
  <c r="P4" i="15"/>
  <c r="P9" i="15"/>
  <c r="N6" i="14"/>
  <c r="Q223" i="13"/>
  <c r="N86" i="4"/>
  <c r="N37" i="13"/>
  <c r="Q49" i="13"/>
  <c r="P95" i="13"/>
  <c r="S124" i="13"/>
  <c r="P131" i="13"/>
  <c r="T136" i="13"/>
  <c r="R143" i="13"/>
  <c r="R155" i="13"/>
  <c r="O172" i="13"/>
  <c r="S177" i="13"/>
  <c r="S184" i="13"/>
  <c r="R191" i="13"/>
  <c r="R197" i="13"/>
  <c r="N203" i="13"/>
  <c r="Q207" i="13"/>
  <c r="O212" i="13"/>
  <c r="Q216" i="13"/>
  <c r="P245" i="13"/>
  <c r="T249" i="13"/>
  <c r="Q255" i="13"/>
  <c r="T259" i="13"/>
  <c r="P264" i="13"/>
  <c r="S269" i="13"/>
  <c r="O276" i="13"/>
  <c r="N281" i="13"/>
  <c r="S285" i="13"/>
  <c r="P291" i="13"/>
  <c r="P303" i="13"/>
  <c r="O315" i="13"/>
  <c r="O319" i="13"/>
  <c r="O323" i="13"/>
  <c r="T325" i="13"/>
  <c r="N331" i="13"/>
  <c r="N335" i="13"/>
  <c r="T337" i="13"/>
  <c r="R347" i="13"/>
  <c r="P359" i="13"/>
  <c r="T365" i="13"/>
  <c r="S371" i="13"/>
  <c r="P376" i="13"/>
  <c r="S380" i="13"/>
  <c r="P385" i="13"/>
  <c r="N390" i="13"/>
  <c r="R393" i="13"/>
  <c r="N397" i="13"/>
  <c r="P400" i="13"/>
  <c r="S402" i="13"/>
  <c r="O406" i="13"/>
  <c r="Q409" i="13"/>
  <c r="T416" i="13"/>
  <c r="T425" i="13"/>
  <c r="O429" i="13"/>
  <c r="R432" i="13"/>
  <c r="T434" i="13"/>
  <c r="O438" i="13"/>
  <c r="S441" i="13"/>
  <c r="N445" i="13"/>
  <c r="P448" i="13"/>
  <c r="R450" i="13"/>
  <c r="N454" i="13"/>
  <c r="Q457" i="13"/>
  <c r="R460" i="13"/>
  <c r="O464" i="13"/>
  <c r="Q466" i="13"/>
  <c r="R469" i="13"/>
  <c r="S472" i="13"/>
  <c r="S480" i="13"/>
  <c r="T488" i="13"/>
  <c r="T19" i="13"/>
  <c r="N19" i="1"/>
  <c r="Q20" i="1"/>
  <c r="Q13" i="1"/>
  <c r="P120" i="3"/>
  <c r="P123" i="3"/>
  <c r="P126" i="3"/>
  <c r="Q129" i="3"/>
  <c r="P140" i="4"/>
  <c r="P143" i="4"/>
  <c r="P146" i="4"/>
  <c r="O14" i="15"/>
  <c r="N20" i="15"/>
  <c r="R25" i="15"/>
  <c r="Q4" i="15"/>
  <c r="Q9" i="15"/>
  <c r="N8" i="14"/>
  <c r="S239" i="13"/>
  <c r="N223" i="13"/>
  <c r="M86" i="4"/>
  <c r="P37" i="13"/>
  <c r="R13" i="15"/>
  <c r="Q22" i="15"/>
  <c r="Q29" i="15"/>
  <c r="O3" i="15"/>
  <c r="R68" i="3"/>
  <c r="T33" i="13"/>
  <c r="Q53" i="13"/>
  <c r="N73" i="13"/>
  <c r="N95" i="13"/>
  <c r="P125" i="13"/>
  <c r="Q143" i="13"/>
  <c r="Q159" i="13"/>
  <c r="Q176" i="13"/>
  <c r="O184" i="13"/>
  <c r="Q192" i="13"/>
  <c r="T200" i="13"/>
  <c r="P207" i="13"/>
  <c r="T212" i="13"/>
  <c r="O244" i="13"/>
  <c r="S249" i="13"/>
  <c r="P256" i="13"/>
  <c r="P263" i="13"/>
  <c r="P269" i="13"/>
  <c r="N277" i="13"/>
  <c r="R284" i="13"/>
  <c r="O291" i="13"/>
  <c r="T303" i="13"/>
  <c r="O317" i="13"/>
  <c r="R321" i="13"/>
  <c r="T327" i="13"/>
  <c r="T332" i="13"/>
  <c r="R337" i="13"/>
  <c r="P351" i="13"/>
  <c r="S364" i="13"/>
  <c r="Q371" i="13"/>
  <c r="P377" i="13"/>
  <c r="T383" i="13"/>
  <c r="S389" i="13"/>
  <c r="N394" i="13"/>
  <c r="R398" i="13"/>
  <c r="R402" i="13"/>
  <c r="R406" i="13"/>
  <c r="R412" i="13"/>
  <c r="R425" i="13"/>
  <c r="T429" i="13"/>
  <c r="N434" i="13"/>
  <c r="N438" i="13"/>
  <c r="O442" i="13"/>
  <c r="R446" i="13"/>
  <c r="Q450" i="13"/>
  <c r="R454" i="13"/>
  <c r="T458" i="13"/>
  <c r="T462" i="13"/>
  <c r="T466" i="13"/>
  <c r="N472" i="13"/>
  <c r="R480" i="13"/>
  <c r="P492" i="13"/>
  <c r="S29" i="13"/>
  <c r="R20" i="1"/>
  <c r="R12" i="1"/>
  <c r="P121" i="3"/>
  <c r="O125" i="3"/>
  <c r="Q128" i="3"/>
  <c r="O140" i="4"/>
  <c r="R143" i="4"/>
  <c r="M15" i="15"/>
  <c r="S22" i="15"/>
  <c r="M5" i="15"/>
  <c r="Q3" i="15"/>
  <c r="R67" i="3"/>
  <c r="S53" i="13"/>
  <c r="O73" i="13"/>
  <c r="Q127" i="13"/>
  <c r="N144" i="13"/>
  <c r="R159" i="13"/>
  <c r="R176" i="13"/>
  <c r="N185" i="13"/>
  <c r="N193" i="13"/>
  <c r="O201" i="13"/>
  <c r="R207" i="13"/>
  <c r="O213" i="13"/>
  <c r="P244" i="13"/>
  <c r="Q256" i="13"/>
  <c r="R263" i="13"/>
  <c r="R271" i="13"/>
  <c r="Q277" i="13"/>
  <c r="T284" i="13"/>
  <c r="Q291" i="13"/>
  <c r="O307" i="13"/>
  <c r="Q317" i="13"/>
  <c r="Q323" i="13"/>
  <c r="N328" i="13"/>
  <c r="N333" i="13"/>
  <c r="N339" i="13"/>
  <c r="R351" i="13"/>
  <c r="T364" i="13"/>
  <c r="T371" i="13"/>
  <c r="Q377" i="13"/>
  <c r="P384" i="13"/>
  <c r="O390" i="13"/>
  <c r="Q394" i="13"/>
  <c r="S398" i="13"/>
  <c r="T402" i="13"/>
  <c r="S406" i="13"/>
  <c r="S412" i="13"/>
  <c r="N426" i="13"/>
  <c r="N430" i="13"/>
  <c r="P434" i="13"/>
  <c r="P438" i="13"/>
  <c r="Q442" i="13"/>
  <c r="S446" i="13"/>
  <c r="T450" i="13"/>
  <c r="S454" i="13"/>
  <c r="N460" i="13"/>
  <c r="P464" i="13"/>
  <c r="O468" i="13"/>
  <c r="O472" i="13"/>
  <c r="T480" i="13"/>
  <c r="Q492" i="13"/>
  <c r="R29" i="13"/>
  <c r="S19" i="1"/>
  <c r="O120" i="3"/>
  <c r="R121" i="3"/>
  <c r="P125" i="3"/>
  <c r="R128" i="3"/>
  <c r="Q140" i="4"/>
  <c r="O144" i="4"/>
  <c r="Q15" i="15"/>
  <c r="R23" i="15"/>
  <c r="P5" i="15"/>
  <c r="M3" i="15"/>
  <c r="Q239" i="13"/>
  <c r="O67" i="3"/>
  <c r="S39" i="13"/>
  <c r="R57" i="13"/>
  <c r="Q73" i="13"/>
  <c r="O128" i="13"/>
  <c r="O136" i="13"/>
  <c r="R144" i="13"/>
  <c r="O167" i="13"/>
  <c r="P177" i="13"/>
  <c r="O185" i="13"/>
  <c r="N195" i="13"/>
  <c r="Q201" i="13"/>
  <c r="P215" i="13"/>
  <c r="R244" i="13"/>
  <c r="Q257" i="13"/>
  <c r="N264" i="13"/>
  <c r="S271" i="13"/>
  <c r="T279" i="13"/>
  <c r="P285" i="13"/>
  <c r="T291" i="13"/>
  <c r="N311" i="13"/>
  <c r="S317" i="13"/>
  <c r="R323" i="13"/>
  <c r="R328" i="13"/>
  <c r="S333" i="13"/>
  <c r="P339" i="13"/>
  <c r="N355" i="13"/>
  <c r="P365" i="13"/>
  <c r="P372" i="13"/>
  <c r="Q379" i="13"/>
  <c r="S384" i="13"/>
  <c r="Q390" i="13"/>
  <c r="N396" i="13"/>
  <c r="T398" i="13"/>
  <c r="O404" i="13"/>
  <c r="Q408" i="13"/>
  <c r="T412" i="13"/>
  <c r="O426" i="13"/>
  <c r="Q430" i="13"/>
  <c r="R434" i="13"/>
  <c r="R438" i="13"/>
  <c r="T442" i="13"/>
  <c r="T446" i="13"/>
  <c r="N452" i="13"/>
  <c r="Q456" i="13"/>
  <c r="P460" i="13"/>
  <c r="Q464" i="13"/>
  <c r="R468" i="13"/>
  <c r="P472" i="13"/>
  <c r="O484" i="13"/>
  <c r="P29" i="13"/>
  <c r="M19" i="1"/>
  <c r="R19" i="1"/>
  <c r="S121" i="3"/>
  <c r="Q125" i="3"/>
  <c r="P129" i="3"/>
  <c r="R140" i="4"/>
  <c r="P144" i="4"/>
  <c r="R339" i="13"/>
  <c r="O122" i="3"/>
  <c r="T438" i="13"/>
  <c r="O208" i="13"/>
  <c r="M16" i="15"/>
  <c r="M24" i="15"/>
  <c r="Q5" i="15"/>
  <c r="N4" i="14"/>
  <c r="N239" i="13"/>
  <c r="S66" i="3"/>
  <c r="T39" i="13"/>
  <c r="T57" i="13"/>
  <c r="O75" i="13"/>
  <c r="R128" i="13"/>
  <c r="P136" i="13"/>
  <c r="O145" i="13"/>
  <c r="Q167" i="13"/>
  <c r="R177" i="13"/>
  <c r="N187" i="13"/>
  <c r="T195" i="13"/>
  <c r="R201" i="13"/>
  <c r="P208" i="13"/>
  <c r="Q215" i="13"/>
  <c r="T244" i="13"/>
  <c r="P251" i="13"/>
  <c r="T257" i="13"/>
  <c r="O264" i="13"/>
  <c r="T271" i="13"/>
  <c r="P280" i="13"/>
  <c r="Q285" i="13"/>
  <c r="N295" i="13"/>
  <c r="P311" i="13"/>
  <c r="T317" i="13"/>
  <c r="S323" i="13"/>
  <c r="N329" i="13"/>
  <c r="T333" i="13"/>
  <c r="P355" i="13"/>
  <c r="Q365" i="13"/>
  <c r="Q372" i="13"/>
  <c r="R379" i="13"/>
  <c r="T384" i="13"/>
  <c r="R390" i="13"/>
  <c r="P396" i="13"/>
  <c r="N400" i="13"/>
  <c r="P404" i="13"/>
  <c r="R408" i="13"/>
  <c r="S416" i="13"/>
  <c r="P426" i="13"/>
  <c r="S430" i="13"/>
  <c r="S434" i="13"/>
  <c r="N444" i="13"/>
  <c r="N448" i="13"/>
  <c r="O452" i="13"/>
  <c r="R456" i="13"/>
  <c r="Q460" i="13"/>
  <c r="R464" i="13"/>
  <c r="N469" i="13"/>
  <c r="Q472" i="13"/>
  <c r="P484" i="13"/>
  <c r="N17" i="15"/>
  <c r="N24" i="15"/>
  <c r="M7" i="15"/>
  <c r="N5" i="14"/>
  <c r="N235" i="13"/>
  <c r="R66" i="3"/>
  <c r="Q41" i="13"/>
  <c r="N79" i="13"/>
  <c r="S107" i="13"/>
  <c r="N129" i="13"/>
  <c r="Q137" i="13"/>
  <c r="P145" i="13"/>
  <c r="T167" i="13"/>
  <c r="T177" i="13"/>
  <c r="R187" i="13"/>
  <c r="N196" i="13"/>
  <c r="O203" i="13"/>
  <c r="R208" i="13"/>
  <c r="R215" i="13"/>
  <c r="Q245" i="13"/>
  <c r="N252" i="13"/>
  <c r="R264" i="13"/>
  <c r="N272" i="13"/>
  <c r="Q280" i="13"/>
  <c r="T285" i="13"/>
  <c r="O295" i="13"/>
  <c r="Q311" i="13"/>
  <c r="P319" i="13"/>
  <c r="O324" i="13"/>
  <c r="Q329" i="13"/>
  <c r="O335" i="13"/>
  <c r="S339" i="13"/>
  <c r="Q355" i="13"/>
  <c r="P367" i="13"/>
  <c r="S372" i="13"/>
  <c r="S379" i="13"/>
  <c r="Q385" i="13"/>
  <c r="S390" i="13"/>
  <c r="Q396" i="13"/>
  <c r="R400" i="13"/>
  <c r="Q404" i="13"/>
  <c r="S408" i="13"/>
  <c r="R420" i="13"/>
  <c r="R426" i="13"/>
  <c r="T430" i="13"/>
  <c r="N436" i="13"/>
  <c r="N440" i="13"/>
  <c r="O444" i="13"/>
  <c r="Q448" i="13"/>
  <c r="Q452" i="13"/>
  <c r="S456" i="13"/>
  <c r="S460" i="13"/>
  <c r="S464" i="13"/>
  <c r="O469" i="13"/>
  <c r="T472" i="13"/>
  <c r="Q484" i="13"/>
  <c r="Q17" i="15"/>
  <c r="S25" i="15"/>
  <c r="N7" i="15"/>
  <c r="M9" i="14"/>
  <c r="Q231" i="13"/>
  <c r="O66" i="3"/>
  <c r="T43" i="13"/>
  <c r="P61" i="13"/>
  <c r="T115" i="13"/>
  <c r="P129" i="13"/>
  <c r="T137" i="13"/>
  <c r="O147" i="13"/>
  <c r="R171" i="13"/>
  <c r="T179" i="13"/>
  <c r="O188" i="13"/>
  <c r="P196" i="13"/>
  <c r="R203" i="13"/>
  <c r="S209" i="13"/>
  <c r="O216" i="13"/>
  <c r="T245" i="13"/>
  <c r="T252" i="13"/>
  <c r="N265" i="13"/>
  <c r="P273" i="13"/>
  <c r="S280" i="13"/>
  <c r="R287" i="13"/>
  <c r="T295" i="13"/>
  <c r="S311" i="13"/>
  <c r="R319" i="13"/>
  <c r="T324" i="13"/>
  <c r="R329" i="13"/>
  <c r="Q335" i="13"/>
  <c r="R343" i="13"/>
  <c r="S355" i="13"/>
  <c r="R367" i="13"/>
  <c r="S373" i="13"/>
  <c r="P380" i="13"/>
  <c r="T385" i="13"/>
  <c r="Q392" i="13"/>
  <c r="R396" i="13"/>
  <c r="S400" i="13"/>
  <c r="N405" i="13"/>
  <c r="O409" i="13"/>
  <c r="T420" i="13"/>
  <c r="O428" i="13"/>
  <c r="N432" i="13"/>
  <c r="O436" i="13"/>
  <c r="R440" i="13"/>
  <c r="R444" i="13"/>
  <c r="R448" i="13"/>
  <c r="N453" i="13"/>
  <c r="N457" i="13"/>
  <c r="P461" i="13"/>
  <c r="Q465" i="13"/>
  <c r="P469" i="13"/>
  <c r="N476" i="13"/>
  <c r="T484" i="13"/>
  <c r="S23" i="13"/>
  <c r="M20" i="1"/>
  <c r="Q12" i="1"/>
  <c r="S126" i="3"/>
  <c r="R122" i="3"/>
  <c r="Q126" i="3"/>
  <c r="O138" i="4"/>
  <c r="R141" i="4"/>
  <c r="P145" i="4"/>
  <c r="R17" i="15"/>
  <c r="N26" i="15"/>
  <c r="Q8" i="15"/>
  <c r="N9" i="14"/>
  <c r="N231" i="13"/>
  <c r="S85" i="4"/>
  <c r="S45" i="13"/>
  <c r="T61" i="13"/>
  <c r="T119" i="13"/>
  <c r="S129" i="13"/>
  <c r="S147" i="13"/>
  <c r="T171" i="13"/>
  <c r="Q180" i="13"/>
  <c r="S188" i="13"/>
  <c r="Q196" i="13"/>
  <c r="T203" i="13"/>
  <c r="T209" i="13"/>
  <c r="P216" i="13"/>
  <c r="P247" i="13"/>
  <c r="O253" i="13"/>
  <c r="P259" i="13"/>
  <c r="P265" i="13"/>
  <c r="Q273" i="13"/>
  <c r="T280" i="13"/>
  <c r="T287" i="13"/>
  <c r="P299" i="13"/>
  <c r="S319" i="13"/>
  <c r="N325" i="13"/>
  <c r="S329" i="13"/>
  <c r="R335" i="13"/>
  <c r="S343" i="13"/>
  <c r="O359" i="13"/>
  <c r="S367" i="13"/>
  <c r="Q375" i="13"/>
  <c r="Q380" i="13"/>
  <c r="N388" i="13"/>
  <c r="R392" i="13"/>
  <c r="S396" i="13"/>
  <c r="N401" i="13"/>
  <c r="Q405" i="13"/>
  <c r="P409" i="13"/>
  <c r="N424" i="13"/>
  <c r="P428" i="13"/>
  <c r="O432" i="13"/>
  <c r="P436" i="13"/>
  <c r="S440" i="13"/>
  <c r="S444" i="13"/>
  <c r="S448" i="13"/>
  <c r="P453" i="13"/>
  <c r="O457" i="13"/>
  <c r="Q461" i="13"/>
  <c r="S465" i="13"/>
  <c r="Q469" i="13"/>
  <c r="O476" i="13"/>
  <c r="O488" i="13"/>
  <c r="T311" i="13"/>
  <c r="S17" i="15"/>
  <c r="P26" i="15"/>
  <c r="R8" i="15"/>
  <c r="O9" i="14"/>
  <c r="T227" i="13"/>
  <c r="O85" i="4"/>
  <c r="S47" i="13"/>
  <c r="O83" i="13"/>
  <c r="S131" i="13"/>
  <c r="S139" i="13"/>
  <c r="Q151" i="13"/>
  <c r="R172" i="13"/>
  <c r="R180" i="13"/>
  <c r="T188" i="13"/>
  <c r="S197" i="13"/>
  <c r="O204" i="13"/>
  <c r="N211" i="13"/>
  <c r="T216" i="13"/>
  <c r="Q247" i="13"/>
  <c r="Q253" i="13"/>
  <c r="O260" i="13"/>
  <c r="T265" i="13"/>
  <c r="S273" i="13"/>
  <c r="O281" i="13"/>
  <c r="Q288" i="13"/>
  <c r="Q299" i="13"/>
  <c r="P315" i="13"/>
  <c r="T319" i="13"/>
  <c r="O325" i="13"/>
  <c r="O331" i="13"/>
  <c r="T335" i="13"/>
  <c r="T343" i="13"/>
  <c r="Q359" i="13"/>
  <c r="P368" i="13"/>
  <c r="R375" i="13"/>
  <c r="P381" i="13"/>
  <c r="O388" i="13"/>
  <c r="S392" i="13"/>
  <c r="O397" i="13"/>
  <c r="P401" i="13"/>
  <c r="R405" i="13"/>
  <c r="R409" i="13"/>
  <c r="O424" i="13"/>
  <c r="Q428" i="13"/>
  <c r="S432" i="13"/>
  <c r="R436" i="13"/>
  <c r="N441" i="13"/>
  <c r="O445" i="13"/>
  <c r="O449" i="13"/>
  <c r="Q453" i="13"/>
  <c r="R457" i="13"/>
  <c r="R461" i="13"/>
  <c r="T465" i="13"/>
  <c r="S469" i="13"/>
  <c r="Q476" i="13"/>
  <c r="P488" i="13"/>
  <c r="S19" i="13"/>
  <c r="P20" i="1"/>
  <c r="R14" i="1"/>
  <c r="S128" i="3"/>
  <c r="Q123" i="3"/>
  <c r="O127" i="3"/>
  <c r="R138" i="4"/>
  <c r="P142" i="4"/>
  <c r="R145" i="4"/>
  <c r="M12" i="15"/>
  <c r="O19" i="15"/>
  <c r="S27" i="15"/>
  <c r="S8" i="15"/>
  <c r="S223" i="13"/>
  <c r="N85" i="4"/>
  <c r="N49" i="13"/>
  <c r="Q65" i="13"/>
  <c r="N132" i="13"/>
  <c r="R140" i="13"/>
  <c r="T151" i="13"/>
  <c r="O173" i="13"/>
  <c r="S181" i="13"/>
  <c r="R189" i="13"/>
  <c r="O199" i="13"/>
  <c r="T204" i="13"/>
  <c r="P211" i="13"/>
  <c r="Q217" i="13"/>
  <c r="P248" i="13"/>
  <c r="R253" i="13"/>
  <c r="R260" i="13"/>
  <c r="T267" i="13"/>
  <c r="S275" i="13"/>
  <c r="T281" i="13"/>
  <c r="N289" i="13"/>
  <c r="R299" i="13"/>
  <c r="Q315" i="13"/>
  <c r="T320" i="13"/>
  <c r="R325" i="13"/>
  <c r="Q331" i="13"/>
  <c r="S336" i="13"/>
  <c r="N347" i="13"/>
  <c r="S359" i="13"/>
  <c r="T368" i="13"/>
  <c r="S375" i="13"/>
  <c r="Q381" i="13"/>
  <c r="S388" i="13"/>
  <c r="P393" i="13"/>
  <c r="Q397" i="13"/>
  <c r="S401" i="13"/>
  <c r="S405" i="13"/>
  <c r="T409" i="13"/>
  <c r="S424" i="13"/>
  <c r="S428" i="13"/>
  <c r="N433" i="13"/>
  <c r="P437" i="13"/>
  <c r="O441" i="13"/>
  <c r="Q445" i="13"/>
  <c r="S449" i="13"/>
  <c r="S453" i="13"/>
  <c r="S457" i="13"/>
  <c r="N462" i="13"/>
  <c r="O466" i="13"/>
  <c r="N470" i="13"/>
  <c r="T476" i="13"/>
  <c r="Q488" i="13"/>
  <c r="R19" i="13"/>
  <c r="N18" i="1"/>
  <c r="Q14" i="1"/>
  <c r="S120" i="3"/>
  <c r="R123" i="3"/>
  <c r="P127" i="3"/>
  <c r="O139" i="4"/>
  <c r="Q142" i="4"/>
  <c r="O146" i="4"/>
  <c r="N28" i="15"/>
  <c r="R223" i="13"/>
  <c r="N91" i="13"/>
  <c r="N155" i="13"/>
  <c r="P199" i="13"/>
  <c r="Q248" i="13"/>
  <c r="T275" i="13"/>
  <c r="S315" i="13"/>
  <c r="N337" i="13"/>
  <c r="T375" i="13"/>
  <c r="R397" i="13"/>
  <c r="O425" i="13"/>
  <c r="P441" i="13"/>
  <c r="T457" i="13"/>
  <c r="N480" i="13"/>
  <c r="T29" i="13"/>
  <c r="S20" i="1"/>
  <c r="O121" i="3"/>
  <c r="P128" i="3"/>
  <c r="Q143" i="4"/>
  <c r="N29" i="15"/>
  <c r="Q219" i="13"/>
  <c r="O91" i="13"/>
  <c r="S155" i="13"/>
  <c r="R199" i="13"/>
  <c r="R248" i="13"/>
  <c r="R276" i="13"/>
  <c r="P316" i="13"/>
  <c r="O337" i="13"/>
  <c r="Q376" i="13"/>
  <c r="T397" i="13"/>
  <c r="P425" i="13"/>
  <c r="T441" i="13"/>
  <c r="P458" i="13"/>
  <c r="O480" i="13"/>
  <c r="O29" i="13"/>
  <c r="Q19" i="1"/>
  <c r="P122" i="3"/>
  <c r="R129" i="3"/>
  <c r="R144" i="4"/>
  <c r="O29" i="15"/>
  <c r="P219" i="13"/>
  <c r="P91" i="13"/>
  <c r="P159" i="13"/>
  <c r="Q200" i="13"/>
  <c r="Q249" i="13"/>
  <c r="T276" i="13"/>
  <c r="S316" i="13"/>
  <c r="Q337" i="13"/>
  <c r="T376" i="13"/>
  <c r="Q398" i="13"/>
  <c r="Q425" i="13"/>
  <c r="N442" i="13"/>
  <c r="S458" i="13"/>
  <c r="Q480" i="13"/>
  <c r="N29" i="13"/>
  <c r="S18" i="1"/>
  <c r="Q122" i="3"/>
  <c r="M57" i="3"/>
  <c r="O145" i="4"/>
  <c r="M10" i="15"/>
  <c r="N124" i="13"/>
  <c r="P173" i="13"/>
  <c r="R205" i="13"/>
  <c r="S253" i="13"/>
  <c r="R283" i="13"/>
  <c r="O321" i="13"/>
  <c r="O347" i="13"/>
  <c r="R381" i="13"/>
  <c r="T401" i="13"/>
  <c r="N429" i="13"/>
  <c r="R445" i="13"/>
  <c r="P462" i="13"/>
  <c r="R488" i="13"/>
  <c r="S14" i="1"/>
  <c r="O123" i="3"/>
  <c r="P138" i="4"/>
  <c r="Q145" i="4"/>
  <c r="P139" i="4"/>
  <c r="Q146" i="4"/>
  <c r="T437" i="13"/>
  <c r="P18" i="1"/>
  <c r="O143" i="4"/>
  <c r="O124" i="3"/>
  <c r="P10" i="15"/>
  <c r="N33" i="13"/>
  <c r="T124" i="13"/>
  <c r="S173" i="13"/>
  <c r="T205" i="13"/>
  <c r="R255" i="13"/>
  <c r="S283" i="13"/>
  <c r="P321" i="13"/>
  <c r="S347" i="13"/>
  <c r="T381" i="13"/>
  <c r="N402" i="13"/>
  <c r="P429" i="13"/>
  <c r="S445" i="13"/>
  <c r="Q462" i="13"/>
  <c r="N492" i="13"/>
  <c r="S13" i="1"/>
  <c r="R10" i="15"/>
  <c r="R33" i="13"/>
  <c r="O125" i="13"/>
  <c r="O176" i="13"/>
  <c r="N207" i="13"/>
  <c r="T255" i="13"/>
  <c r="Q284" i="13"/>
  <c r="Q321" i="13"/>
  <c r="T347" i="13"/>
  <c r="S383" i="13"/>
  <c r="Q402" i="13"/>
  <c r="S429" i="13"/>
  <c r="P446" i="13"/>
  <c r="R462" i="13"/>
  <c r="O492" i="13"/>
  <c r="R13" i="1"/>
  <c r="P124" i="3"/>
  <c r="Q139" i="4"/>
  <c r="R146" i="4"/>
  <c r="P12" i="15"/>
  <c r="O49" i="13"/>
  <c r="P132" i="13"/>
  <c r="O183" i="13"/>
  <c r="S211" i="13"/>
  <c r="S260" i="13"/>
  <c r="O289" i="13"/>
  <c r="S325" i="13"/>
  <c r="T359" i="13"/>
  <c r="O389" i="13"/>
  <c r="T405" i="13"/>
  <c r="O433" i="13"/>
  <c r="T449" i="13"/>
  <c r="P466" i="13"/>
  <c r="S12" i="1"/>
  <c r="R124" i="3"/>
  <c r="R139" i="4"/>
  <c r="T15" i="13"/>
  <c r="Q120" i="3"/>
  <c r="T141" i="13"/>
  <c r="O192" i="13"/>
  <c r="R243" i="13"/>
  <c r="N269" i="13"/>
  <c r="S303" i="13"/>
  <c r="S332" i="13"/>
  <c r="T393" i="13"/>
  <c r="S410" i="13"/>
  <c r="T470" i="13"/>
  <c r="O128" i="3"/>
  <c r="R127" i="3"/>
  <c r="R12" i="15"/>
  <c r="T49" i="13"/>
  <c r="R132" i="13"/>
  <c r="R183" i="13"/>
  <c r="R212" i="13"/>
  <c r="P261" i="13"/>
  <c r="P289" i="13"/>
  <c r="P327" i="13"/>
  <c r="Q363" i="13"/>
  <c r="P389" i="13"/>
  <c r="P406" i="13"/>
  <c r="P433" i="13"/>
  <c r="N450" i="13"/>
  <c r="R466" i="13"/>
  <c r="O19" i="1"/>
  <c r="S124" i="3"/>
  <c r="R125" i="3"/>
  <c r="O141" i="4"/>
  <c r="P13" i="15"/>
  <c r="O53" i="13"/>
  <c r="S183" i="13"/>
  <c r="S212" i="13"/>
  <c r="S261" i="13"/>
  <c r="R289" i="13"/>
  <c r="S327" i="13"/>
  <c r="P364" i="13"/>
  <c r="Q389" i="13"/>
  <c r="Q406" i="13"/>
  <c r="T433" i="13"/>
  <c r="P450" i="13"/>
  <c r="S466" i="13"/>
  <c r="P19" i="1"/>
  <c r="S125" i="3"/>
  <c r="O126" i="3"/>
  <c r="P141" i="4"/>
  <c r="O20" i="15"/>
  <c r="T65" i="13"/>
  <c r="T140" i="13"/>
  <c r="P191" i="13"/>
  <c r="R217" i="13"/>
  <c r="P268" i="13"/>
  <c r="T299" i="13"/>
  <c r="S331" i="13"/>
  <c r="P369" i="13"/>
  <c r="Q393" i="13"/>
  <c r="N410" i="13"/>
  <c r="R437" i="13"/>
  <c r="T453" i="13"/>
  <c r="O470" i="13"/>
  <c r="R23" i="13"/>
  <c r="N20" i="1"/>
  <c r="S127" i="3"/>
  <c r="R126" i="3"/>
  <c r="O142" i="4"/>
  <c r="R20" i="15"/>
  <c r="Q141" i="13"/>
  <c r="T191" i="13"/>
  <c r="T217" i="13"/>
  <c r="R268" i="13"/>
  <c r="R303" i="13"/>
  <c r="N332" i="13"/>
  <c r="R369" i="13"/>
  <c r="S393" i="13"/>
  <c r="P410" i="13"/>
  <c r="S437" i="13"/>
  <c r="O454" i="13"/>
  <c r="P470" i="13"/>
  <c r="O18" i="1"/>
  <c r="R142" i="4"/>
  <c r="N21" i="15"/>
  <c r="P371" i="13"/>
  <c r="Q454" i="13"/>
  <c r="S15" i="13"/>
  <c r="R120" i="3"/>
  <c r="N198" i="13"/>
  <c r="S250" i="13"/>
  <c r="T110" i="13"/>
  <c r="O202" i="13"/>
  <c r="O38" i="13"/>
  <c r="N156" i="3"/>
  <c r="S157" i="3"/>
  <c r="R111" i="3"/>
  <c r="R113" i="3"/>
  <c r="S130" i="4"/>
  <c r="N129" i="4"/>
  <c r="P58" i="4"/>
  <c r="Q76" i="3"/>
  <c r="P30" i="13"/>
  <c r="O246" i="13"/>
  <c r="Q246" i="13"/>
  <c r="O42" i="13"/>
  <c r="O156" i="3"/>
  <c r="M158" i="3"/>
  <c r="S111" i="3"/>
  <c r="S113" i="3"/>
  <c r="R130" i="4"/>
  <c r="M129" i="4"/>
  <c r="O58" i="4"/>
  <c r="Q75" i="3"/>
  <c r="N30" i="13"/>
  <c r="P50" i="13"/>
  <c r="T250" i="13"/>
  <c r="N38" i="13"/>
  <c r="N262" i="13"/>
  <c r="O254" i="13"/>
  <c r="P156" i="3"/>
  <c r="N158" i="3"/>
  <c r="N112" i="3"/>
  <c r="M111" i="3"/>
  <c r="Q130" i="4"/>
  <c r="S59" i="4"/>
  <c r="N58" i="4"/>
  <c r="Q95" i="4"/>
  <c r="P38" i="13"/>
  <c r="P246" i="13"/>
  <c r="T118" i="13"/>
  <c r="O258" i="13"/>
  <c r="Q156" i="3"/>
  <c r="O112" i="3"/>
  <c r="M112" i="3"/>
  <c r="P130" i="4"/>
  <c r="R59" i="4"/>
  <c r="M58" i="4"/>
  <c r="Q94" i="4"/>
  <c r="T246" i="13"/>
  <c r="O198" i="13"/>
  <c r="N254" i="13"/>
  <c r="O158" i="3"/>
  <c r="P46" i="13"/>
  <c r="R254" i="13"/>
  <c r="S118" i="13"/>
  <c r="R246" i="13"/>
  <c r="O34" i="13"/>
  <c r="P34" i="13"/>
  <c r="O30" i="13"/>
  <c r="S156" i="3"/>
  <c r="Q158" i="3"/>
  <c r="Q112" i="3"/>
  <c r="S131" i="4"/>
  <c r="N130" i="4"/>
  <c r="P59" i="4"/>
  <c r="R57" i="4"/>
  <c r="N34" i="13"/>
  <c r="T106" i="13"/>
  <c r="O250" i="13"/>
  <c r="O206" i="13"/>
  <c r="M157" i="3"/>
  <c r="R158" i="3"/>
  <c r="R112" i="3"/>
  <c r="R131" i="4"/>
  <c r="M130" i="4"/>
  <c r="O59" i="4"/>
  <c r="Q57" i="4"/>
  <c r="O111" i="3"/>
  <c r="Q129" i="4"/>
  <c r="O210" i="13"/>
  <c r="T122" i="13"/>
  <c r="N250" i="13"/>
  <c r="O46" i="13"/>
  <c r="S246" i="13"/>
  <c r="N157" i="3"/>
  <c r="S158" i="3"/>
  <c r="S112" i="3"/>
  <c r="Q131" i="4"/>
  <c r="S129" i="4"/>
  <c r="N59" i="4"/>
  <c r="P57" i="4"/>
  <c r="O157" i="3"/>
  <c r="N111" i="3"/>
  <c r="N113" i="3"/>
  <c r="P131" i="4"/>
  <c r="R129" i="4"/>
  <c r="M59" i="4"/>
  <c r="O57" i="4"/>
  <c r="M18" i="4"/>
  <c r="P157" i="3"/>
  <c r="O113" i="3"/>
  <c r="O131" i="4"/>
  <c r="S58" i="4"/>
  <c r="N57" i="4"/>
  <c r="P42" i="13"/>
  <c r="R250" i="13"/>
  <c r="S110" i="13"/>
  <c r="N202" i="13"/>
  <c r="Q30" i="13"/>
  <c r="M156" i="3"/>
  <c r="M131" i="4"/>
  <c r="R156" i="3"/>
  <c r="O130" i="4"/>
  <c r="N258" i="13"/>
  <c r="Q157" i="3"/>
  <c r="P129" i="4"/>
  <c r="R157" i="3"/>
  <c r="O129" i="4"/>
  <c r="P294" i="13"/>
  <c r="P158" i="3"/>
  <c r="Q59" i="4"/>
  <c r="P111" i="3"/>
  <c r="Q111" i="3"/>
  <c r="Q58" i="4"/>
  <c r="Q77" i="3"/>
  <c r="S106" i="13"/>
  <c r="Q93" i="4"/>
  <c r="N131" i="4"/>
  <c r="N246" i="13"/>
  <c r="R58" i="4"/>
  <c r="M57" i="4"/>
  <c r="M113" i="3"/>
  <c r="P112" i="3"/>
  <c r="S57" i="4"/>
  <c r="P113" i="3"/>
  <c r="Q113" i="3"/>
  <c r="S122" i="13"/>
  <c r="M183" i="4"/>
  <c r="P10" i="3"/>
  <c r="N9" i="3"/>
  <c r="Q14" i="3"/>
  <c r="R32" i="3"/>
  <c r="P34" i="3"/>
  <c r="N33" i="3"/>
  <c r="S37" i="3"/>
  <c r="Q36" i="3"/>
  <c r="O50" i="3"/>
  <c r="M52" i="3"/>
  <c r="R53" i="3"/>
  <c r="P55" i="3"/>
  <c r="N54" i="3"/>
  <c r="S58" i="3"/>
  <c r="R57" i="3"/>
  <c r="P62" i="3"/>
  <c r="N63" i="3"/>
  <c r="S65" i="3"/>
  <c r="Q39" i="3"/>
  <c r="O41" i="3"/>
  <c r="N77" i="3"/>
  <c r="N79" i="3"/>
  <c r="S80" i="3"/>
  <c r="Q82" i="3"/>
  <c r="O81" i="3"/>
  <c r="R84" i="3"/>
  <c r="P89" i="3"/>
  <c r="N91" i="3"/>
  <c r="S92" i="3"/>
  <c r="Q93" i="3"/>
  <c r="O95" i="3"/>
  <c r="M104" i="3"/>
  <c r="R102" i="3"/>
  <c r="P107" i="3"/>
  <c r="N109" i="3"/>
  <c r="S110" i="3"/>
  <c r="Q130" i="3"/>
  <c r="N133" i="3"/>
  <c r="S134" i="3"/>
  <c r="Q136" i="3"/>
  <c r="O135" i="3"/>
  <c r="N140" i="3"/>
  <c r="N142" i="3"/>
  <c r="S143" i="3"/>
  <c r="Q145" i="3"/>
  <c r="O144" i="3"/>
  <c r="N149" i="3"/>
  <c r="N151" i="3"/>
  <c r="S152" i="3"/>
  <c r="Q154" i="3"/>
  <c r="O153" i="3"/>
  <c r="S3" i="1"/>
  <c r="P20" i="4"/>
  <c r="Q28" i="4"/>
  <c r="O30" i="4"/>
  <c r="M32" i="4"/>
  <c r="S40" i="4"/>
  <c r="S50" i="4"/>
  <c r="Q52" i="4"/>
  <c r="O54" i="4"/>
  <c r="M56" i="4"/>
  <c r="R66" i="4"/>
  <c r="P68" i="4"/>
  <c r="N70" i="4"/>
  <c r="S71" i="4"/>
  <c r="Q73" i="4"/>
  <c r="O75" i="4"/>
  <c r="M77" i="4"/>
  <c r="R79" i="4"/>
  <c r="P80" i="4"/>
  <c r="N81" i="4"/>
  <c r="S83" i="4"/>
  <c r="R184" i="4"/>
  <c r="P93" i="4"/>
  <c r="P95" i="4"/>
  <c r="O97" i="4"/>
  <c r="M99" i="4"/>
  <c r="R100" i="4"/>
  <c r="Q103" i="4"/>
  <c r="S105" i="4"/>
  <c r="Q107" i="4"/>
  <c r="O109" i="4"/>
  <c r="M111" i="4"/>
  <c r="R112" i="4"/>
  <c r="P120" i="4"/>
  <c r="N122" i="4"/>
  <c r="S123" i="4"/>
  <c r="Q125" i="4"/>
  <c r="O127" i="4"/>
  <c r="M147" i="4"/>
  <c r="M149" i="4"/>
  <c r="S150" i="4"/>
  <c r="Q152" i="4"/>
  <c r="O154" i="4"/>
  <c r="Q156" i="4"/>
  <c r="P165" i="4"/>
  <c r="P167" i="4"/>
  <c r="O169" i="4"/>
  <c r="M171" i="4"/>
  <c r="Q10" i="3"/>
  <c r="O9" i="3"/>
  <c r="M13" i="3"/>
  <c r="S32" i="3"/>
  <c r="Q34" i="3"/>
  <c r="O33" i="3"/>
  <c r="M38" i="3"/>
  <c r="R36" i="3"/>
  <c r="P50" i="3"/>
  <c r="N52" i="3"/>
  <c r="S53" i="3"/>
  <c r="Q55" i="3"/>
  <c r="O54" i="3"/>
  <c r="M59" i="3"/>
  <c r="S57" i="3"/>
  <c r="Q62" i="3"/>
  <c r="O63" i="3"/>
  <c r="M64" i="3"/>
  <c r="R39" i="3"/>
  <c r="P41" i="3"/>
  <c r="O77" i="3"/>
  <c r="O79" i="3"/>
  <c r="M78" i="3"/>
  <c r="R82" i="3"/>
  <c r="P81" i="3"/>
  <c r="S84" i="3"/>
  <c r="Q89" i="3"/>
  <c r="O91" i="3"/>
  <c r="M90" i="3"/>
  <c r="R93" i="3"/>
  <c r="P95" i="3"/>
  <c r="N104" i="3"/>
  <c r="S102" i="3"/>
  <c r="Q107" i="3"/>
  <c r="O109" i="3"/>
  <c r="M108" i="3"/>
  <c r="R130" i="3"/>
  <c r="O133" i="3"/>
  <c r="M132" i="3"/>
  <c r="R136" i="3"/>
  <c r="P135" i="3"/>
  <c r="O140" i="3"/>
  <c r="O142" i="3"/>
  <c r="M141" i="3"/>
  <c r="R145" i="3"/>
  <c r="P144" i="3"/>
  <c r="O149" i="3"/>
  <c r="O151" i="3"/>
  <c r="M150" i="3"/>
  <c r="R154" i="3"/>
  <c r="P153" i="3"/>
  <c r="Q3" i="1"/>
  <c r="Q20" i="4"/>
  <c r="M27" i="4"/>
  <c r="R28" i="4"/>
  <c r="P30" i="4"/>
  <c r="N32" i="4"/>
  <c r="Q41" i="4"/>
  <c r="M51" i="4"/>
  <c r="R52" i="4"/>
  <c r="P54" i="4"/>
  <c r="N56" i="4"/>
  <c r="S66" i="4"/>
  <c r="Q68" i="4"/>
  <c r="O70" i="4"/>
  <c r="M72" i="4"/>
  <c r="R73" i="4"/>
  <c r="P75" i="4"/>
  <c r="N77" i="4"/>
  <c r="S79" i="4"/>
  <c r="Q80" i="4"/>
  <c r="O81" i="4"/>
  <c r="N183" i="4"/>
  <c r="S184" i="4"/>
  <c r="R93" i="4"/>
  <c r="R95" i="4"/>
  <c r="P97" i="4"/>
  <c r="N99" i="4"/>
  <c r="S100" i="4"/>
  <c r="R103" i="4"/>
  <c r="M106" i="4"/>
  <c r="R107" i="4"/>
  <c r="P109" i="4"/>
  <c r="N111" i="4"/>
  <c r="S112" i="4"/>
  <c r="Q120" i="4"/>
  <c r="O122" i="4"/>
  <c r="M124" i="4"/>
  <c r="R10" i="3"/>
  <c r="P9" i="3"/>
  <c r="N13" i="3"/>
  <c r="O31" i="3"/>
  <c r="R34" i="3"/>
  <c r="P33" i="3"/>
  <c r="N38" i="3"/>
  <c r="S36" i="3"/>
  <c r="Q50" i="3"/>
  <c r="O52" i="3"/>
  <c r="M51" i="3"/>
  <c r="R55" i="3"/>
  <c r="P54" i="3"/>
  <c r="N59" i="3"/>
  <c r="M60" i="3"/>
  <c r="R62" i="3"/>
  <c r="P63" i="3"/>
  <c r="N64" i="3"/>
  <c r="S39" i="3"/>
  <c r="Q41" i="3"/>
  <c r="P77" i="3"/>
  <c r="P79" i="3"/>
  <c r="N78" i="3"/>
  <c r="S82" i="3"/>
  <c r="Q81" i="3"/>
  <c r="M88" i="3"/>
  <c r="R89" i="3"/>
  <c r="P91" i="3"/>
  <c r="N90" i="3"/>
  <c r="S93" i="3"/>
  <c r="Q95" i="3"/>
  <c r="O104" i="3"/>
  <c r="M106" i="3"/>
  <c r="R107" i="3"/>
  <c r="P109" i="3"/>
  <c r="N108" i="3"/>
  <c r="M131" i="3"/>
  <c r="P133" i="3"/>
  <c r="N132" i="3"/>
  <c r="S136" i="3"/>
  <c r="Q135" i="3"/>
  <c r="P140" i="3"/>
  <c r="P142" i="3"/>
  <c r="N141" i="3"/>
  <c r="S145" i="3"/>
  <c r="Q144" i="3"/>
  <c r="P149" i="3"/>
  <c r="P151" i="3"/>
  <c r="N150" i="3"/>
  <c r="S154" i="3"/>
  <c r="Q153" i="3"/>
  <c r="M19" i="4"/>
  <c r="R20" i="4"/>
  <c r="N27" i="4"/>
  <c r="S28" i="4"/>
  <c r="Q30" i="4"/>
  <c r="O32" i="4"/>
  <c r="R41" i="4"/>
  <c r="N51" i="4"/>
  <c r="S52" i="4"/>
  <c r="Q54" i="4"/>
  <c r="O56" i="4"/>
  <c r="M67" i="4"/>
  <c r="R68" i="4"/>
  <c r="P70" i="4"/>
  <c r="N72" i="4"/>
  <c r="S73" i="4"/>
  <c r="Q75" i="4"/>
  <c r="O77" i="4"/>
  <c r="M78" i="4"/>
  <c r="R80" i="4"/>
  <c r="P81" i="4"/>
  <c r="O183" i="4"/>
  <c r="M185" i="4"/>
  <c r="S93" i="4"/>
  <c r="S95" i="4"/>
  <c r="Q97" i="4"/>
  <c r="O99" i="4"/>
  <c r="M101" i="4"/>
  <c r="S103" i="4"/>
  <c r="N106" i="4"/>
  <c r="M11" i="3"/>
  <c r="R9" i="3"/>
  <c r="P13" i="3"/>
  <c r="Q31" i="3"/>
  <c r="M35" i="3"/>
  <c r="R33" i="3"/>
  <c r="P38" i="3"/>
  <c r="N49" i="3"/>
  <c r="S50" i="3"/>
  <c r="Q52" i="3"/>
  <c r="O51" i="3"/>
  <c r="M56" i="3"/>
  <c r="R54" i="3"/>
  <c r="P59" i="3"/>
  <c r="O60" i="3"/>
  <c r="M61" i="3"/>
  <c r="R63" i="3"/>
  <c r="P64" i="3"/>
  <c r="N40" i="3"/>
  <c r="S41" i="3"/>
  <c r="S77" i="3"/>
  <c r="R79" i="3"/>
  <c r="P78" i="3"/>
  <c r="N83" i="3"/>
  <c r="S81" i="3"/>
  <c r="O88" i="3"/>
  <c r="M87" i="3"/>
  <c r="R91" i="3"/>
  <c r="P90" i="3"/>
  <c r="N94" i="3"/>
  <c r="S95" i="3"/>
  <c r="Q104" i="3"/>
  <c r="O106" i="3"/>
  <c r="M105" i="3"/>
  <c r="R109" i="3"/>
  <c r="P108" i="3"/>
  <c r="O131" i="3"/>
  <c r="R133" i="3"/>
  <c r="P132" i="3"/>
  <c r="N137" i="3"/>
  <c r="S135" i="3"/>
  <c r="R140" i="3"/>
  <c r="R142" i="3"/>
  <c r="P141" i="3"/>
  <c r="N146" i="3"/>
  <c r="S144" i="3"/>
  <c r="R149" i="3"/>
  <c r="R151" i="3"/>
  <c r="P150" i="3"/>
  <c r="N155" i="3"/>
  <c r="S153" i="3"/>
  <c r="O19" i="4"/>
  <c r="P27" i="4"/>
  <c r="N29" i="4"/>
  <c r="Q32" i="4"/>
  <c r="P51" i="4"/>
  <c r="N53" i="4"/>
  <c r="S54" i="4"/>
  <c r="Q56" i="4"/>
  <c r="N11" i="3"/>
  <c r="S9" i="3"/>
  <c r="Q13" i="3"/>
  <c r="R31" i="3"/>
  <c r="N35" i="3"/>
  <c r="S33" i="3"/>
  <c r="Q38" i="3"/>
  <c r="O49" i="3"/>
  <c r="M48" i="3"/>
  <c r="R52" i="3"/>
  <c r="P51" i="3"/>
  <c r="N56" i="3"/>
  <c r="S54" i="3"/>
  <c r="Q59" i="3"/>
  <c r="P60" i="3"/>
  <c r="N61" i="3"/>
  <c r="S63" i="3"/>
  <c r="Q64" i="3"/>
  <c r="O40" i="3"/>
  <c r="M76" i="3"/>
  <c r="S79" i="3"/>
  <c r="Q78" i="3"/>
  <c r="O83" i="3"/>
  <c r="Q85" i="3"/>
  <c r="P88" i="3"/>
  <c r="N87" i="3"/>
  <c r="S91" i="3"/>
  <c r="Q90" i="3"/>
  <c r="O94" i="3"/>
  <c r="M103" i="3"/>
  <c r="R104" i="3"/>
  <c r="P106" i="3"/>
  <c r="N105" i="3"/>
  <c r="S109" i="3"/>
  <c r="Q108" i="3"/>
  <c r="P131" i="3"/>
  <c r="S133" i="3"/>
  <c r="Q132" i="3"/>
  <c r="O137" i="3"/>
  <c r="M139" i="3"/>
  <c r="M138" i="3"/>
  <c r="S142" i="3"/>
  <c r="Q141" i="3"/>
  <c r="O146" i="3"/>
  <c r="M148" i="3"/>
  <c r="M147" i="3"/>
  <c r="S151" i="3"/>
  <c r="Q150" i="3"/>
  <c r="O155" i="3"/>
  <c r="Q4" i="1"/>
  <c r="P19" i="4"/>
  <c r="Q27" i="4"/>
  <c r="O29" i="4"/>
  <c r="M31" i="4"/>
  <c r="Q51" i="4"/>
  <c r="O53" i="4"/>
  <c r="M55" i="4"/>
  <c r="R56" i="4"/>
  <c r="P67" i="4"/>
  <c r="N69" i="4"/>
  <c r="S70" i="4"/>
  <c r="Q72" i="4"/>
  <c r="O74" i="4"/>
  <c r="M76" i="4"/>
  <c r="R77" i="4"/>
  <c r="P78" i="4"/>
  <c r="N82" i="4"/>
  <c r="S81" i="4"/>
  <c r="R183" i="4"/>
  <c r="P185" i="4"/>
  <c r="O94" i="4"/>
  <c r="O96" i="4"/>
  <c r="M98" i="4"/>
  <c r="R99" i="4"/>
  <c r="O11" i="3"/>
  <c r="M12" i="3"/>
  <c r="Q22" i="3"/>
  <c r="S31" i="3"/>
  <c r="O35" i="3"/>
  <c r="M37" i="3"/>
  <c r="R38" i="3"/>
  <c r="P49" i="3"/>
  <c r="N48" i="3"/>
  <c r="S52" i="3"/>
  <c r="Q51" i="3"/>
  <c r="O56" i="3"/>
  <c r="M58" i="3"/>
  <c r="R59" i="3"/>
  <c r="Q60" i="3"/>
  <c r="O61" i="3"/>
  <c r="M65" i="3"/>
  <c r="R64" i="3"/>
  <c r="P40" i="3"/>
  <c r="N76" i="3"/>
  <c r="M80" i="3"/>
  <c r="R78" i="3"/>
  <c r="P83" i="3"/>
  <c r="R85" i="3"/>
  <c r="Q88" i="3"/>
  <c r="O87" i="3"/>
  <c r="M92" i="3"/>
  <c r="R90" i="3"/>
  <c r="P94" i="3"/>
  <c r="N103" i="3"/>
  <c r="S104" i="3"/>
  <c r="Q106" i="3"/>
  <c r="O105" i="3"/>
  <c r="M110" i="3"/>
  <c r="R108" i="3"/>
  <c r="Q131" i="3"/>
  <c r="M134" i="3"/>
  <c r="R132" i="3"/>
  <c r="P137" i="3"/>
  <c r="N139" i="3"/>
  <c r="N138" i="3"/>
  <c r="M143" i="3"/>
  <c r="R141" i="3"/>
  <c r="P146" i="3"/>
  <c r="N148" i="3"/>
  <c r="N147" i="3"/>
  <c r="M152" i="3"/>
  <c r="R150" i="3"/>
  <c r="P155" i="3"/>
  <c r="R4" i="1"/>
  <c r="Q19" i="4"/>
  <c r="P11" i="3"/>
  <c r="N12" i="3"/>
  <c r="R22" i="3"/>
  <c r="P35" i="3"/>
  <c r="N37" i="3"/>
  <c r="S38" i="3"/>
  <c r="Q49" i="3"/>
  <c r="O48" i="3"/>
  <c r="M53" i="3"/>
  <c r="R51" i="3"/>
  <c r="P56" i="3"/>
  <c r="N58" i="3"/>
  <c r="S59" i="3"/>
  <c r="R60" i="3"/>
  <c r="P61" i="3"/>
  <c r="N65" i="3"/>
  <c r="S64" i="3"/>
  <c r="Q40" i="3"/>
  <c r="O76" i="3"/>
  <c r="O75" i="3"/>
  <c r="N80" i="3"/>
  <c r="S78" i="3"/>
  <c r="Q83" i="3"/>
  <c r="S85" i="3"/>
  <c r="R88" i="3"/>
  <c r="P87" i="3"/>
  <c r="N92" i="3"/>
  <c r="S90" i="3"/>
  <c r="Q94" i="3"/>
  <c r="O103" i="3"/>
  <c r="M102" i="3"/>
  <c r="R106" i="3"/>
  <c r="P105" i="3"/>
  <c r="N110" i="3"/>
  <c r="S108" i="3"/>
  <c r="R131" i="3"/>
  <c r="N134" i="3"/>
  <c r="S132" i="3"/>
  <c r="Q137" i="3"/>
  <c r="O139" i="3"/>
  <c r="O138" i="3"/>
  <c r="N143" i="3"/>
  <c r="S141" i="3"/>
  <c r="Q146" i="3"/>
  <c r="O148" i="3"/>
  <c r="O147" i="3"/>
  <c r="N152" i="3"/>
  <c r="S150" i="3"/>
  <c r="Q155" i="3"/>
  <c r="S4" i="1"/>
  <c r="R19" i="4"/>
  <c r="S27" i="4"/>
  <c r="Q29" i="4"/>
  <c r="O31" i="4"/>
  <c r="N50" i="4"/>
  <c r="S51" i="4"/>
  <c r="Q53" i="4"/>
  <c r="O55" i="4"/>
  <c r="M66" i="4"/>
  <c r="R67" i="4"/>
  <c r="P69" i="4"/>
  <c r="N71" i="4"/>
  <c r="S72" i="4"/>
  <c r="Q74" i="4"/>
  <c r="O76" i="4"/>
  <c r="M79" i="4"/>
  <c r="R78" i="4"/>
  <c r="P82" i="4"/>
  <c r="N18" i="4"/>
  <c r="S177" i="4"/>
  <c r="M174" i="4"/>
  <c r="P170" i="4"/>
  <c r="P166" i="4"/>
  <c r="S154" i="4"/>
  <c r="N149" i="4"/>
  <c r="M127" i="4"/>
  <c r="N121" i="4"/>
  <c r="S108" i="4"/>
  <c r="N98" i="4"/>
  <c r="Q83" i="4"/>
  <c r="N79" i="4"/>
  <c r="M75" i="4"/>
  <c r="O72" i="4"/>
  <c r="O66" i="4"/>
  <c r="S53" i="4"/>
  <c r="P50" i="4"/>
  <c r="S29" i="4"/>
  <c r="R153" i="3"/>
  <c r="Q152" i="3"/>
  <c r="P148" i="3"/>
  <c r="R143" i="3"/>
  <c r="Q139" i="3"/>
  <c r="O132" i="3"/>
  <c r="O130" i="3"/>
  <c r="Q105" i="3"/>
  <c r="S103" i="3"/>
  <c r="N93" i="3"/>
  <c r="S89" i="3"/>
  <c r="M81" i="3"/>
  <c r="O80" i="3"/>
  <c r="N41" i="3"/>
  <c r="P65" i="3"/>
  <c r="N60" i="3"/>
  <c r="S56" i="3"/>
  <c r="N53" i="3"/>
  <c r="P36" i="3"/>
  <c r="R35" i="3"/>
  <c r="P31" i="3"/>
  <c r="Q12" i="3"/>
  <c r="P181" i="4"/>
  <c r="N176" i="4"/>
  <c r="P172" i="4"/>
  <c r="R168" i="4"/>
  <c r="Q158" i="4"/>
  <c r="N153" i="4"/>
  <c r="N127" i="4"/>
  <c r="O181" i="4"/>
  <c r="Q179" i="4"/>
  <c r="M176" i="4"/>
  <c r="O172" i="4"/>
  <c r="Q168" i="4"/>
  <c r="S157" i="4"/>
  <c r="M153" i="4"/>
  <c r="N151" i="4"/>
  <c r="S128" i="4"/>
  <c r="N125" i="4"/>
  <c r="N123" i="4"/>
  <c r="N113" i="4"/>
  <c r="S110" i="4"/>
  <c r="S106" i="4"/>
  <c r="R104" i="4"/>
  <c r="P100" i="4"/>
  <c r="Q185" i="4"/>
  <c r="M82" i="4"/>
  <c r="O69" i="4"/>
  <c r="S182" i="4"/>
  <c r="N181" i="4"/>
  <c r="P179" i="4"/>
  <c r="R177" i="4"/>
  <c r="R175" i="4"/>
  <c r="S173" i="4"/>
  <c r="N172" i="4"/>
  <c r="O170" i="4"/>
  <c r="P168" i="4"/>
  <c r="O166" i="4"/>
  <c r="R157" i="4"/>
  <c r="R154" i="4"/>
  <c r="S152" i="4"/>
  <c r="M151" i="4"/>
  <c r="R148" i="4"/>
  <c r="R128" i="4"/>
  <c r="S126" i="4"/>
  <c r="M125" i="4"/>
  <c r="M123" i="4"/>
  <c r="M121" i="4"/>
  <c r="M113" i="4"/>
  <c r="R110" i="4"/>
  <c r="R108" i="4"/>
  <c r="R106" i="4"/>
  <c r="Q104" i="4"/>
  <c r="O100" i="4"/>
  <c r="S97" i="4"/>
  <c r="O185" i="4"/>
  <c r="P83" i="4"/>
  <c r="S80" i="4"/>
  <c r="S77" i="4"/>
  <c r="S74" i="4"/>
  <c r="R71" i="4"/>
  <c r="M69" i="4"/>
  <c r="N66" i="4"/>
  <c r="R53" i="4"/>
  <c r="O50" i="4"/>
  <c r="R29" i="4"/>
  <c r="N153" i="3"/>
  <c r="P152" i="3"/>
  <c r="R144" i="3"/>
  <c r="Q143" i="3"/>
  <c r="P139" i="3"/>
  <c r="R134" i="3"/>
  <c r="N130" i="3"/>
  <c r="S107" i="3"/>
  <c r="R103" i="3"/>
  <c r="M93" i="3"/>
  <c r="O89" i="3"/>
  <c r="S83" i="3"/>
  <c r="Q79" i="3"/>
  <c r="M41" i="3"/>
  <c r="O65" i="3"/>
  <c r="Q57" i="3"/>
  <c r="R56" i="3"/>
  <c r="P52" i="3"/>
  <c r="O36" i="3"/>
  <c r="Q35" i="3"/>
  <c r="S23" i="3"/>
  <c r="P12" i="3"/>
  <c r="O50" i="13" l="1"/>
  <c r="N266" i="13"/>
  <c r="G50" i="13"/>
  <c r="N50" i="13" s="1"/>
  <c r="G274" i="13"/>
  <c r="N270" i="13"/>
  <c r="H391" i="13"/>
  <c r="O266" i="13"/>
  <c r="O214" i="13"/>
  <c r="K270" i="13"/>
  <c r="G210" i="13"/>
  <c r="N42" i="13"/>
  <c r="T254" i="13"/>
  <c r="O294" i="13"/>
  <c r="G294" i="13"/>
  <c r="I298" i="13"/>
  <c r="S254" i="13"/>
  <c r="O270" i="13"/>
  <c r="N206" i="13"/>
  <c r="S14" i="13"/>
  <c r="N210" i="13" l="1"/>
  <c r="G214" i="13"/>
  <c r="R270" i="13"/>
  <c r="O391" i="13"/>
  <c r="H403" i="13"/>
  <c r="O403" i="13" s="1"/>
  <c r="K274" i="13"/>
  <c r="K278" i="13" s="1"/>
  <c r="N278" i="13"/>
  <c r="H395" i="13"/>
  <c r="H399" i="13" s="1"/>
  <c r="O399" i="13" s="1"/>
  <c r="G282" i="13"/>
  <c r="N282" i="13" s="1"/>
  <c r="N274" i="13"/>
  <c r="I302" i="13"/>
  <c r="P298" i="13"/>
  <c r="H274" i="13"/>
  <c r="N294" i="13"/>
  <c r="G298" i="13"/>
  <c r="G286" i="13" l="1"/>
  <c r="N286" i="13" s="1"/>
  <c r="N214" i="13"/>
  <c r="G391" i="13"/>
  <c r="I306" i="13"/>
  <c r="P306" i="13" s="1"/>
  <c r="G218" i="13"/>
  <c r="O395" i="13"/>
  <c r="H407" i="13"/>
  <c r="L274" i="13"/>
  <c r="S274" i="13" s="1"/>
  <c r="R274" i="13"/>
  <c r="O274" i="13"/>
  <c r="N298" i="13"/>
  <c r="R278" i="13"/>
  <c r="P302" i="13"/>
  <c r="G290" i="13" l="1"/>
  <c r="N290" i="13" s="1"/>
  <c r="N391" i="13"/>
  <c r="I310" i="13"/>
  <c r="P310" i="13" s="1"/>
  <c r="M270" i="13"/>
  <c r="L278" i="13"/>
  <c r="G178" i="13"/>
  <c r="S270" i="13"/>
  <c r="O407" i="13"/>
  <c r="H411" i="13"/>
  <c r="O411" i="13" s="1"/>
  <c r="N218" i="13"/>
  <c r="G395" i="13"/>
  <c r="G399" i="13" s="1"/>
  <c r="G302" i="13"/>
  <c r="H278" i="13"/>
  <c r="N399" i="13" l="1"/>
  <c r="H282" i="13"/>
  <c r="O282" i="13" s="1"/>
  <c r="H286" i="13"/>
  <c r="O286" i="13" s="1"/>
  <c r="T270" i="13"/>
  <c r="N174" i="13"/>
  <c r="G186" i="13"/>
  <c r="N186" i="13" s="1"/>
  <c r="M274" i="13"/>
  <c r="T274" i="13" s="1"/>
  <c r="S278" i="13"/>
  <c r="N178" i="13"/>
  <c r="N395" i="13"/>
  <c r="K174" i="13"/>
  <c r="G306" i="13"/>
  <c r="N306" i="13" s="1"/>
  <c r="G310" i="13"/>
  <c r="N310" i="13" s="1"/>
  <c r="G314" i="13"/>
  <c r="N314" i="13" s="1"/>
  <c r="G403" i="13"/>
  <c r="N403" i="13" s="1"/>
  <c r="N182" i="13"/>
  <c r="I314" i="13"/>
  <c r="O278" i="13"/>
  <c r="H290" i="13"/>
  <c r="N302" i="13"/>
  <c r="G407" i="13" l="1"/>
  <c r="N407" i="13" s="1"/>
  <c r="R174" i="13"/>
  <c r="K178" i="13"/>
  <c r="P314" i="13"/>
  <c r="I126" i="13"/>
  <c r="I134" i="13" s="1"/>
  <c r="I130" i="13"/>
  <c r="G411" i="13"/>
  <c r="N411" i="13" s="1"/>
  <c r="T278" i="13"/>
  <c r="G190" i="13"/>
  <c r="G194" i="13" s="1"/>
  <c r="N194" i="13" s="1"/>
  <c r="O290" i="13"/>
  <c r="H174" i="13"/>
  <c r="R178" i="13" l="1"/>
  <c r="R182" i="13"/>
  <c r="M174" i="13"/>
  <c r="T174" i="13" s="1"/>
  <c r="N190" i="13"/>
  <c r="G427" i="13"/>
  <c r="N126" i="13"/>
  <c r="G130" i="13"/>
  <c r="N130" i="13" s="1"/>
  <c r="P134" i="13"/>
  <c r="P130" i="13"/>
  <c r="L174" i="13"/>
  <c r="I138" i="13"/>
  <c r="P126" i="13"/>
  <c r="O174" i="13"/>
  <c r="P138" i="13" l="1"/>
  <c r="I142" i="13"/>
  <c r="I146" i="13"/>
  <c r="G439" i="13"/>
  <c r="N439" i="13" s="1"/>
  <c r="N427" i="13"/>
  <c r="S174" i="13"/>
  <c r="L178" i="13"/>
  <c r="G431" i="13"/>
  <c r="N431" i="13" s="1"/>
  <c r="G138" i="13"/>
  <c r="H178" i="13"/>
  <c r="G435" i="13" l="1"/>
  <c r="N435" i="13" s="1"/>
  <c r="P146" i="13"/>
  <c r="N138" i="13"/>
  <c r="P142" i="13"/>
  <c r="I226" i="13"/>
  <c r="G443" i="13"/>
  <c r="G447" i="13" s="1"/>
  <c r="N134" i="13"/>
  <c r="G142" i="13"/>
  <c r="I222" i="13"/>
  <c r="S178" i="13"/>
  <c r="H186" i="13"/>
  <c r="O186" i="13" s="1"/>
  <c r="L182" i="13"/>
  <c r="O178" i="13"/>
  <c r="H182" i="13"/>
  <c r="H190" i="13" s="1"/>
  <c r="N443" i="13" l="1"/>
  <c r="N447" i="13"/>
  <c r="G451" i="13"/>
  <c r="N451" i="13" s="1"/>
  <c r="S182" i="13"/>
  <c r="P226" i="13"/>
  <c r="K431" i="13"/>
  <c r="P222" i="13"/>
  <c r="N142" i="13"/>
  <c r="I230" i="13"/>
  <c r="K427" i="13"/>
  <c r="R427" i="13" s="1"/>
  <c r="G455" i="13"/>
  <c r="N455" i="13" s="1"/>
  <c r="O182" i="13"/>
  <c r="H194" i="13"/>
  <c r="H427" i="13"/>
  <c r="O190" i="13"/>
  <c r="P230" i="13" l="1"/>
  <c r="R431" i="13"/>
  <c r="K435" i="13"/>
  <c r="N146" i="13"/>
  <c r="G222" i="13"/>
  <c r="L427" i="13"/>
  <c r="L306" i="13"/>
  <c r="S306" i="13" s="1"/>
  <c r="G463" i="13"/>
  <c r="N463" i="13" s="1"/>
  <c r="I234" i="13"/>
  <c r="O427" i="13"/>
  <c r="H431" i="13"/>
  <c r="O194" i="13"/>
  <c r="G459" i="13"/>
  <c r="R435" i="13" l="1"/>
  <c r="N222" i="13"/>
  <c r="P234" i="13"/>
  <c r="G467" i="13"/>
  <c r="N467" i="13" s="1"/>
  <c r="S427" i="13"/>
  <c r="G226" i="13"/>
  <c r="G230" i="13" s="1"/>
  <c r="L431" i="13"/>
  <c r="L435" i="13"/>
  <c r="I238" i="13"/>
  <c r="L310" i="13"/>
  <c r="S310" i="13" s="1"/>
  <c r="N459" i="13"/>
  <c r="G471" i="13"/>
  <c r="N471" i="13" s="1"/>
  <c r="O431" i="13"/>
  <c r="H435" i="13"/>
  <c r="S431" i="13" l="1"/>
  <c r="N230" i="13"/>
  <c r="P238" i="13"/>
  <c r="S435" i="13"/>
  <c r="N226" i="13"/>
  <c r="L314" i="13"/>
  <c r="S314" i="13" s="1"/>
  <c r="G234" i="13"/>
  <c r="I242" i="13"/>
  <c r="H439" i="13"/>
  <c r="O439" i="13" s="1"/>
  <c r="O435" i="13"/>
  <c r="K451" i="13" l="1"/>
  <c r="N234" i="13"/>
  <c r="P242" i="13"/>
  <c r="I54" i="13"/>
  <c r="G238" i="13"/>
  <c r="H443" i="13"/>
  <c r="P54" i="13" l="1"/>
  <c r="O443" i="13"/>
  <c r="H447" i="13"/>
  <c r="R451" i="13"/>
  <c r="K455" i="13"/>
  <c r="N238" i="13"/>
  <c r="K459" i="13"/>
  <c r="G242" i="13"/>
  <c r="I58" i="13"/>
  <c r="G82" i="13"/>
  <c r="N242" i="13" l="1"/>
  <c r="G54" i="13"/>
  <c r="O447" i="13"/>
  <c r="R459" i="13"/>
  <c r="P58" i="13"/>
  <c r="I62" i="13"/>
  <c r="H451" i="13"/>
  <c r="H455" i="13" s="1"/>
  <c r="L451" i="13"/>
  <c r="G58" i="13"/>
  <c r="R455" i="13"/>
  <c r="N82" i="13"/>
  <c r="L459" i="13" l="1"/>
  <c r="S459" i="13" s="1"/>
  <c r="L455" i="13"/>
  <c r="S455" i="13" s="1"/>
  <c r="P62" i="13"/>
  <c r="O455" i="13"/>
  <c r="I66" i="13"/>
  <c r="N58" i="13"/>
  <c r="N54" i="13"/>
  <c r="G66" i="13"/>
  <c r="G70" i="13" s="1"/>
  <c r="S451" i="13"/>
  <c r="G62" i="13"/>
  <c r="O451" i="13"/>
  <c r="G86" i="13"/>
  <c r="N70" i="13" l="1"/>
  <c r="G90" i="13"/>
  <c r="N90" i="13" s="1"/>
  <c r="N66" i="13"/>
  <c r="G318" i="13"/>
  <c r="P66" i="13"/>
  <c r="G74" i="13"/>
  <c r="N62" i="13"/>
  <c r="I70" i="13"/>
  <c r="N86" i="13"/>
  <c r="G78" i="13" l="1"/>
  <c r="N78" i="13" s="1"/>
  <c r="P70" i="13"/>
  <c r="I74" i="13"/>
  <c r="G94" i="13"/>
  <c r="N318" i="13"/>
  <c r="N74" i="13"/>
  <c r="K82" i="13"/>
  <c r="G322" i="13"/>
  <c r="G326" i="13" s="1"/>
  <c r="R82" i="13" l="1"/>
  <c r="K86" i="13"/>
  <c r="N326" i="13"/>
  <c r="G330" i="13"/>
  <c r="N94" i="13"/>
  <c r="G98" i="13"/>
  <c r="N98" i="13" s="1"/>
  <c r="P74" i="13"/>
  <c r="G334" i="13"/>
  <c r="N334" i="13" s="1"/>
  <c r="N322" i="13"/>
  <c r="I318" i="13"/>
  <c r="N330" i="13" l="1"/>
  <c r="G338" i="13"/>
  <c r="N338" i="13" s="1"/>
  <c r="P318" i="13"/>
  <c r="R86" i="13"/>
  <c r="I322" i="13"/>
  <c r="P322" i="13" l="1"/>
  <c r="I326" i="13"/>
  <c r="I330" i="13"/>
  <c r="G150" i="13"/>
  <c r="G154" i="13"/>
  <c r="N154" i="13" l="1"/>
  <c r="G162" i="13"/>
  <c r="N162" i="13" s="1"/>
  <c r="N150" i="13"/>
  <c r="P330" i="13"/>
  <c r="P326" i="13"/>
  <c r="I334" i="13"/>
  <c r="K106" i="13"/>
  <c r="G158" i="13"/>
  <c r="N158" i="13" s="1"/>
  <c r="R106" i="13" l="1"/>
  <c r="K110" i="13"/>
  <c r="P334" i="13"/>
  <c r="I338" i="13"/>
  <c r="I150" i="13"/>
  <c r="G166" i="13"/>
  <c r="N166" i="13" l="1"/>
  <c r="G170" i="13"/>
  <c r="N170" i="13" s="1"/>
  <c r="P150" i="13"/>
  <c r="P338" i="13"/>
  <c r="I154" i="13"/>
  <c r="I158" i="13" s="1"/>
  <c r="R110" i="13"/>
  <c r="G342" i="13"/>
  <c r="N342" i="13" s="1"/>
  <c r="P158" i="13" l="1"/>
  <c r="P154" i="13"/>
  <c r="G346" i="13"/>
  <c r="N346" i="13" s="1"/>
  <c r="I162" i="13"/>
  <c r="P162" i="13" l="1"/>
  <c r="I166" i="13"/>
  <c r="G350" i="13"/>
  <c r="G354" i="13" s="1"/>
  <c r="N354" i="13" s="1"/>
  <c r="I170" i="13"/>
  <c r="K6" i="13"/>
  <c r="R6" i="13" l="1"/>
  <c r="K10" i="13"/>
  <c r="P170" i="13"/>
  <c r="G358" i="13"/>
  <c r="N358" i="13" s="1"/>
  <c r="N350" i="13"/>
  <c r="P166" i="13"/>
  <c r="G362" i="13"/>
  <c r="N362" i="13" s="1"/>
  <c r="I342" i="13"/>
  <c r="I346" i="13" s="1"/>
  <c r="P346" i="13" l="1"/>
  <c r="I350" i="13"/>
  <c r="R10" i="13"/>
  <c r="K14" i="13"/>
  <c r="G475" i="13"/>
  <c r="G479" i="13" s="1"/>
  <c r="P342" i="13"/>
  <c r="R14" i="13" l="1"/>
  <c r="N475" i="13"/>
  <c r="P350" i="13"/>
  <c r="I354" i="13"/>
  <c r="I358" i="13" s="1"/>
  <c r="I362" i="13" s="1"/>
  <c r="G483" i="13"/>
  <c r="N483" i="13" s="1"/>
  <c r="N479" i="13"/>
  <c r="P362" i="13" l="1"/>
  <c r="P358" i="13"/>
  <c r="P354" i="13"/>
  <c r="I475" i="13"/>
  <c r="I479" i="13" s="1"/>
  <c r="G487" i="13"/>
  <c r="G491" i="13" s="1"/>
  <c r="N491" i="13" s="1"/>
  <c r="P479" i="13" l="1"/>
  <c r="I491" i="13"/>
  <c r="N487" i="13"/>
  <c r="G495" i="13"/>
  <c r="N495" i="13" s="1"/>
  <c r="I483" i="13"/>
  <c r="P475" i="13"/>
  <c r="I487" i="13"/>
  <c r="P491" i="13" l="1"/>
  <c r="P487" i="13"/>
  <c r="I495" i="13"/>
  <c r="I366" i="13" s="1"/>
  <c r="P483" i="13"/>
  <c r="P366" i="13" l="1"/>
  <c r="P495" i="13"/>
  <c r="I499" i="13"/>
  <c r="P499" i="13" l="1"/>
  <c r="I370" i="13"/>
  <c r="I503" i="13"/>
  <c r="I374" i="13" s="1"/>
  <c r="P374" i="13" l="1"/>
  <c r="P503" i="13"/>
  <c r="P370" i="13"/>
  <c r="I507" i="13"/>
  <c r="P507" i="13" l="1"/>
  <c r="I378" i="13"/>
  <c r="I511" i="13"/>
  <c r="P511" i="13" l="1"/>
  <c r="P378" i="13"/>
  <c r="I382" i="13"/>
  <c r="I515" i="13" s="1"/>
  <c r="P515" i="13" l="1"/>
  <c r="I386" i="13"/>
  <c r="P382" i="13"/>
  <c r="P386" i="13" l="1"/>
  <c r="I387" i="13"/>
  <c r="P387" i="13" l="1"/>
  <c r="I198" i="13"/>
  <c r="P198" i="13" l="1"/>
  <c r="I202" i="13"/>
  <c r="I206" i="13" s="1"/>
  <c r="P206" i="13" l="1"/>
  <c r="P202" i="13"/>
  <c r="I210" i="13"/>
  <c r="P210" i="13" l="1"/>
  <c r="I214" i="13"/>
  <c r="I218" i="13"/>
  <c r="P218" i="13" l="1"/>
  <c r="P214" i="13"/>
  <c r="I391" i="13"/>
  <c r="P391" i="13" l="1"/>
  <c r="I395" i="13"/>
  <c r="I399" i="13"/>
  <c r="P399" i="13" l="1"/>
  <c r="P395" i="13"/>
  <c r="I403" i="13"/>
  <c r="P403" i="13" s="1"/>
  <c r="I407" i="13" l="1"/>
  <c r="P407" i="13" s="1"/>
  <c r="I411" i="13"/>
  <c r="P411" i="13" s="1"/>
  <c r="M10" i="13" l="1"/>
  <c r="T10" i="13" s="1"/>
  <c r="M14" i="13"/>
  <c r="T14" i="13" s="1"/>
  <c r="M30" i="13"/>
  <c r="T30" i="13" s="1"/>
  <c r="M34" i="13"/>
  <c r="T34" i="13" s="1"/>
  <c r="M38" i="13"/>
  <c r="M306" i="13"/>
  <c r="T306" i="13" s="1"/>
  <c r="M310" i="13"/>
  <c r="J34" i="13"/>
  <c r="J42" i="13"/>
  <c r="Q42" i="13" s="1"/>
  <c r="J46" i="13"/>
  <c r="Q46" i="13" s="1"/>
  <c r="J50" i="13"/>
  <c r="Q50" i="13" s="1"/>
  <c r="J306" i="13"/>
  <c r="J310" i="13" s="1"/>
  <c r="H298" i="13"/>
  <c r="O298" i="13" s="1"/>
  <c r="H302" i="13"/>
  <c r="O302" i="13" s="1"/>
  <c r="H306" i="13"/>
  <c r="O306" i="13" s="1"/>
  <c r="H310" i="13"/>
  <c r="O310" i="13" s="1"/>
  <c r="H314" i="13"/>
  <c r="O314" i="13" s="1"/>
  <c r="H130" i="13"/>
  <c r="O130" i="13" s="1"/>
  <c r="H134" i="13"/>
  <c r="O134" i="13" s="1"/>
  <c r="H138" i="13"/>
  <c r="O138" i="13" s="1"/>
  <c r="H142" i="13"/>
  <c r="O142" i="13" s="1"/>
  <c r="H146" i="13"/>
  <c r="J250" i="13"/>
  <c r="Q250" i="13" s="1"/>
  <c r="J254" i="13"/>
  <c r="Q254" i="13" s="1"/>
  <c r="J258" i="13"/>
  <c r="J262" i="13"/>
  <c r="Q262" i="13" s="1"/>
  <c r="J266" i="13"/>
  <c r="J270" i="13"/>
  <c r="Q270" i="13" s="1"/>
  <c r="J274" i="13"/>
  <c r="Q274" i="13" s="1"/>
  <c r="P250" i="13"/>
  <c r="I254" i="13"/>
  <c r="P254" i="13" s="1"/>
  <c r="I258" i="13"/>
  <c r="P258" i="13" s="1"/>
  <c r="I262" i="13"/>
  <c r="I266" i="13"/>
  <c r="P266" i="13" s="1"/>
  <c r="I270" i="13"/>
  <c r="P270" i="13" s="1"/>
  <c r="I274" i="13"/>
  <c r="P274" i="13" s="1"/>
  <c r="I278" i="13"/>
  <c r="H459" i="13"/>
  <c r="O459" i="13" s="1"/>
  <c r="H463" i="13"/>
  <c r="O463" i="13" s="1"/>
  <c r="H467" i="13"/>
  <c r="O467" i="13" s="1"/>
  <c r="O126" i="13"/>
  <c r="Q306" i="13" l="1"/>
  <c r="M314" i="13"/>
  <c r="M138" i="13"/>
  <c r="M142" i="13"/>
  <c r="T310" i="13"/>
  <c r="I282" i="13"/>
  <c r="I286" i="13"/>
  <c r="H234" i="13"/>
  <c r="H226" i="13"/>
  <c r="J294" i="13"/>
  <c r="Q34" i="13"/>
  <c r="J286" i="13"/>
  <c r="P262" i="13"/>
  <c r="T38" i="13"/>
  <c r="O146" i="13"/>
  <c r="Q266" i="13"/>
  <c r="J278" i="13"/>
  <c r="J38" i="13"/>
  <c r="J282" i="13"/>
  <c r="H471" i="13"/>
  <c r="Q258" i="13"/>
  <c r="I178" i="13"/>
  <c r="H222" i="13"/>
  <c r="M294" i="13"/>
  <c r="Q310" i="13"/>
  <c r="J314" i="13"/>
  <c r="P278" i="13"/>
  <c r="I174" i="13"/>
  <c r="Q278" i="13" l="1"/>
  <c r="Q294" i="13"/>
  <c r="J178" i="13"/>
  <c r="H82" i="13"/>
  <c r="O82" i="13" s="1"/>
  <c r="O226" i="13"/>
  <c r="T294" i="13"/>
  <c r="M126" i="13"/>
  <c r="H238" i="13"/>
  <c r="O234" i="13"/>
  <c r="M298" i="13"/>
  <c r="M302" i="13"/>
  <c r="P286" i="13"/>
  <c r="O222" i="13"/>
  <c r="H230" i="13"/>
  <c r="I186" i="13"/>
  <c r="P282" i="13"/>
  <c r="P178" i="13"/>
  <c r="Q286" i="13"/>
  <c r="T142" i="13"/>
  <c r="I182" i="13"/>
  <c r="J290" i="13"/>
  <c r="M234" i="13"/>
  <c r="T138" i="13"/>
  <c r="I427" i="13"/>
  <c r="P174" i="13"/>
  <c r="O471" i="13"/>
  <c r="H90" i="13"/>
  <c r="O90" i="13" s="1"/>
  <c r="H94" i="13"/>
  <c r="O94" i="13" s="1"/>
  <c r="H98" i="13"/>
  <c r="O98" i="13" s="1"/>
  <c r="J174" i="13"/>
  <c r="T314" i="13"/>
  <c r="M146" i="13"/>
  <c r="J186" i="13"/>
  <c r="Q282" i="13"/>
  <c r="H242" i="13"/>
  <c r="J142" i="13"/>
  <c r="Q314" i="13"/>
  <c r="J138" i="13"/>
  <c r="Q38" i="13"/>
  <c r="J298" i="13"/>
  <c r="I290" i="13"/>
  <c r="Q142" i="13" l="1"/>
  <c r="P427" i="13"/>
  <c r="O242" i="13"/>
  <c r="H74" i="13"/>
  <c r="H78" i="13" s="1"/>
  <c r="O78" i="13" s="1"/>
  <c r="O230" i="13"/>
  <c r="T234" i="13"/>
  <c r="Q186" i="13"/>
  <c r="Q290" i="13"/>
  <c r="T146" i="13"/>
  <c r="P182" i="13"/>
  <c r="Q178" i="13"/>
  <c r="J431" i="13"/>
  <c r="H86" i="13"/>
  <c r="O86" i="13" s="1"/>
  <c r="Q298" i="13"/>
  <c r="M238" i="13"/>
  <c r="T298" i="13"/>
  <c r="M130" i="13"/>
  <c r="J190" i="13"/>
  <c r="O238" i="13"/>
  <c r="H70" i="13"/>
  <c r="T126" i="13"/>
  <c r="P186" i="13"/>
  <c r="H54" i="13"/>
  <c r="I190" i="13"/>
  <c r="P290" i="13"/>
  <c r="Q174" i="13"/>
  <c r="J427" i="13"/>
  <c r="T302" i="13"/>
  <c r="M134" i="13"/>
  <c r="J302" i="13"/>
  <c r="J130" i="13" s="1"/>
  <c r="J126" i="13"/>
  <c r="J146" i="13"/>
  <c r="J234" i="13"/>
  <c r="Q138" i="13"/>
  <c r="I431" i="13"/>
  <c r="H66" i="13"/>
  <c r="J182" i="13"/>
  <c r="Q130" i="13" l="1"/>
  <c r="P431" i="13"/>
  <c r="P190" i="13"/>
  <c r="T238" i="13"/>
  <c r="M70" i="13"/>
  <c r="O54" i="13"/>
  <c r="Q234" i="13"/>
  <c r="H58" i="13"/>
  <c r="M66" i="13"/>
  <c r="Q146" i="13"/>
  <c r="Q126" i="13"/>
  <c r="Q431" i="13"/>
  <c r="Q302" i="13"/>
  <c r="J134" i="13"/>
  <c r="H62" i="13"/>
  <c r="H318" i="13" s="1"/>
  <c r="T134" i="13"/>
  <c r="M222" i="13"/>
  <c r="O74" i="13"/>
  <c r="O70" i="13"/>
  <c r="I435" i="13"/>
  <c r="J451" i="13"/>
  <c r="Q427" i="13"/>
  <c r="Q190" i="13"/>
  <c r="M242" i="13"/>
  <c r="Q182" i="13"/>
  <c r="J435" i="13"/>
  <c r="I194" i="13"/>
  <c r="M226" i="13"/>
  <c r="T130" i="13"/>
  <c r="J194" i="13"/>
  <c r="H330" i="13"/>
  <c r="H334" i="13" s="1"/>
  <c r="O66" i="13"/>
  <c r="J238" i="13"/>
  <c r="O334" i="13" l="1"/>
  <c r="O318" i="13"/>
  <c r="Q451" i="13"/>
  <c r="P435" i="13"/>
  <c r="T70" i="13"/>
  <c r="P194" i="13"/>
  <c r="I439" i="13"/>
  <c r="T66" i="13"/>
  <c r="O62" i="13"/>
  <c r="Q238" i="13"/>
  <c r="Q134" i="13"/>
  <c r="O330" i="13"/>
  <c r="Q194" i="13"/>
  <c r="J439" i="13"/>
  <c r="J455" i="13"/>
  <c r="J459" i="13" s="1"/>
  <c r="J222" i="13"/>
  <c r="T226" i="13"/>
  <c r="H338" i="13"/>
  <c r="Q435" i="13"/>
  <c r="T222" i="13"/>
  <c r="J242" i="13"/>
  <c r="I451" i="13"/>
  <c r="T242" i="13"/>
  <c r="M74" i="13"/>
  <c r="M230" i="13"/>
  <c r="M54" i="13" s="1"/>
  <c r="H322" i="13"/>
  <c r="O58" i="13"/>
  <c r="T54" i="13" l="1"/>
  <c r="Q459" i="13"/>
  <c r="O322" i="13"/>
  <c r="O338" i="13"/>
  <c r="M58" i="13"/>
  <c r="J54" i="13"/>
  <c r="Q222" i="13"/>
  <c r="Q242" i="13"/>
  <c r="J66" i="13"/>
  <c r="H162" i="13"/>
  <c r="J230" i="13"/>
  <c r="T230" i="13"/>
  <c r="T74" i="13"/>
  <c r="H326" i="13"/>
  <c r="H150" i="13" s="1"/>
  <c r="J226" i="13"/>
  <c r="Q455" i="13"/>
  <c r="P451" i="13"/>
  <c r="Q439" i="13"/>
  <c r="J443" i="13"/>
  <c r="M330" i="13"/>
  <c r="H166" i="13"/>
  <c r="I455" i="13"/>
  <c r="P439" i="13"/>
  <c r="I443" i="13"/>
  <c r="O150" i="13" l="1"/>
  <c r="Q54" i="13"/>
  <c r="P455" i="13"/>
  <c r="I459" i="13"/>
  <c r="T58" i="13"/>
  <c r="H358" i="13"/>
  <c r="O166" i="13"/>
  <c r="T330" i="13"/>
  <c r="H170" i="13"/>
  <c r="Q443" i="13"/>
  <c r="J447" i="13"/>
  <c r="J463" i="13"/>
  <c r="J62" i="13"/>
  <c r="Q230" i="13"/>
  <c r="H354" i="13"/>
  <c r="O162" i="13"/>
  <c r="J330" i="13"/>
  <c r="Q66" i="13"/>
  <c r="J70" i="13"/>
  <c r="J74" i="13"/>
  <c r="J78" i="13" s="1"/>
  <c r="Q78" i="13" s="1"/>
  <c r="M334" i="13"/>
  <c r="P443" i="13"/>
  <c r="I447" i="13"/>
  <c r="J82" i="13"/>
  <c r="Q82" i="13" s="1"/>
  <c r="O326" i="13"/>
  <c r="H158" i="13"/>
  <c r="M62" i="13"/>
  <c r="H154" i="13"/>
  <c r="J58" i="13"/>
  <c r="Q226" i="13"/>
  <c r="T62" i="13" l="1"/>
  <c r="Q330" i="13"/>
  <c r="P447" i="13"/>
  <c r="I463" i="13"/>
  <c r="M322" i="13"/>
  <c r="Q62" i="13"/>
  <c r="P459" i="13"/>
  <c r="I86" i="13"/>
  <c r="P86" i="13" s="1"/>
  <c r="T334" i="13"/>
  <c r="M338" i="13"/>
  <c r="Q447" i="13"/>
  <c r="M318" i="13"/>
  <c r="Q74" i="13"/>
  <c r="J338" i="13"/>
  <c r="J467" i="13"/>
  <c r="J318" i="13"/>
  <c r="J86" i="13"/>
  <c r="Q86" i="13" s="1"/>
  <c r="Q58" i="13"/>
  <c r="I78" i="13"/>
  <c r="P78" i="13" s="1"/>
  <c r="H362" i="13"/>
  <c r="O170" i="13"/>
  <c r="O158" i="13"/>
  <c r="O358" i="13"/>
  <c r="H487" i="13"/>
  <c r="O487" i="13" s="1"/>
  <c r="O354" i="13"/>
  <c r="I467" i="13"/>
  <c r="Q463" i="13"/>
  <c r="I82" i="13"/>
  <c r="P82" i="13" s="1"/>
  <c r="O154" i="13"/>
  <c r="J334" i="13"/>
  <c r="Q70" i="13"/>
  <c r="H342" i="13"/>
  <c r="P467" i="13" l="1"/>
  <c r="Q318" i="13"/>
  <c r="Q467" i="13"/>
  <c r="H491" i="13"/>
  <c r="O491" i="13" s="1"/>
  <c r="Q338" i="13"/>
  <c r="J170" i="13"/>
  <c r="T322" i="13"/>
  <c r="O342" i="13"/>
  <c r="P463" i="13"/>
  <c r="T318" i="13"/>
  <c r="I471" i="13"/>
  <c r="Q334" i="13"/>
  <c r="J166" i="13"/>
  <c r="J471" i="13"/>
  <c r="H346" i="13"/>
  <c r="O362" i="13"/>
  <c r="T338" i="13"/>
  <c r="M162" i="13"/>
  <c r="J162" i="13"/>
  <c r="J322" i="13"/>
  <c r="M166" i="13"/>
  <c r="M326" i="13"/>
  <c r="O346" i="13" l="1"/>
  <c r="Q471" i="13"/>
  <c r="J90" i="13"/>
  <c r="Q90" i="13" s="1"/>
  <c r="H350" i="13"/>
  <c r="Q170" i="13"/>
  <c r="T326" i="13"/>
  <c r="J358" i="13"/>
  <c r="Q166" i="13"/>
  <c r="T166" i="13"/>
  <c r="Q322" i="13"/>
  <c r="P471" i="13"/>
  <c r="J354" i="13"/>
  <c r="Q162" i="13"/>
  <c r="M150" i="13"/>
  <c r="J94" i="13"/>
  <c r="Q94" i="13" s="1"/>
  <c r="M354" i="13"/>
  <c r="T162" i="13"/>
  <c r="J326" i="13"/>
  <c r="M170" i="13"/>
  <c r="I90" i="13"/>
  <c r="P90" i="13" s="1"/>
  <c r="J150" i="13"/>
  <c r="H495" i="13"/>
  <c r="O495" i="13" s="1"/>
  <c r="H475" i="13"/>
  <c r="O475" i="13" s="1"/>
  <c r="I94" i="13"/>
  <c r="P94" i="13" s="1"/>
  <c r="T354" i="13" l="1"/>
  <c r="Q358" i="13"/>
  <c r="T150" i="13"/>
  <c r="M154" i="13"/>
  <c r="Q354" i="13"/>
  <c r="J362" i="13"/>
  <c r="I98" i="13"/>
  <c r="P98" i="13" s="1"/>
  <c r="O350" i="13"/>
  <c r="Q150" i="13"/>
  <c r="J154" i="13"/>
  <c r="J98" i="13"/>
  <c r="Q98" i="13" s="1"/>
  <c r="T170" i="13"/>
  <c r="M358" i="13"/>
  <c r="H479" i="13"/>
  <c r="O479" i="13" s="1"/>
  <c r="Q326" i="13"/>
  <c r="J158" i="13"/>
  <c r="T358" i="13" l="1"/>
  <c r="M362" i="13"/>
  <c r="M491" i="13" s="1"/>
  <c r="Q158" i="13"/>
  <c r="Q362" i="13"/>
  <c r="J487" i="13"/>
  <c r="T154" i="13"/>
  <c r="M158" i="13"/>
  <c r="M342" i="13"/>
  <c r="Q154" i="13"/>
  <c r="J342" i="13"/>
  <c r="H483" i="13"/>
  <c r="O483" i="13" s="1"/>
  <c r="M487" i="13"/>
  <c r="T491" i="13" l="1"/>
  <c r="Q487" i="13"/>
  <c r="J491" i="13"/>
  <c r="T487" i="13"/>
  <c r="Q342" i="13"/>
  <c r="J346" i="13"/>
  <c r="T342" i="13"/>
  <c r="T158" i="13"/>
  <c r="M346" i="13"/>
  <c r="T362" i="13"/>
  <c r="M495" i="13"/>
  <c r="Q346" i="13" l="1"/>
  <c r="J350" i="13"/>
  <c r="J475" i="13"/>
  <c r="T495" i="13"/>
  <c r="M378" i="13"/>
  <c r="Q491" i="13"/>
  <c r="J495" i="13"/>
  <c r="T346" i="13"/>
  <c r="J378" i="13"/>
  <c r="M350" i="13"/>
  <c r="Q378" i="13" l="1"/>
  <c r="Q495" i="13"/>
  <c r="J511" i="13"/>
  <c r="T378" i="13"/>
  <c r="M382" i="13"/>
  <c r="Q475" i="13"/>
  <c r="T350" i="13"/>
  <c r="M475" i="13"/>
  <c r="Q350" i="13"/>
  <c r="M511" i="13"/>
  <c r="J479" i="13"/>
  <c r="T382" i="13" l="1"/>
  <c r="M515" i="13"/>
  <c r="Q479" i="13"/>
  <c r="Q511" i="13"/>
  <c r="M386" i="13"/>
  <c r="M387" i="13" s="1"/>
  <c r="T511" i="13"/>
  <c r="J483" i="13"/>
  <c r="J382" i="13"/>
  <c r="T475" i="13"/>
  <c r="M479" i="13"/>
  <c r="T387" i="13" l="1"/>
  <c r="Q382" i="13"/>
  <c r="Q483" i="13"/>
  <c r="J366" i="13"/>
  <c r="T386" i="13"/>
  <c r="J499" i="13"/>
  <c r="J515" i="13"/>
  <c r="M210" i="13"/>
  <c r="T515" i="13"/>
  <c r="T479" i="13"/>
  <c r="M483" i="13"/>
  <c r="T210" i="13" l="1"/>
  <c r="Q515" i="13"/>
  <c r="Q499" i="13"/>
  <c r="J386" i="13"/>
  <c r="M214" i="13"/>
  <c r="Q366" i="13"/>
  <c r="J370" i="13"/>
  <c r="M370" i="13"/>
  <c r="T483" i="13"/>
  <c r="M366" i="13"/>
  <c r="M499" i="13"/>
  <c r="T370" i="13" l="1"/>
  <c r="Q370" i="13"/>
  <c r="J503" i="13"/>
  <c r="T214" i="13"/>
  <c r="Q386" i="13"/>
  <c r="M218" i="13"/>
  <c r="J374" i="13"/>
  <c r="T499" i="13"/>
  <c r="M374" i="13"/>
  <c r="J387" i="13"/>
  <c r="J210" i="13" s="1"/>
  <c r="T366" i="13"/>
  <c r="M503" i="13"/>
  <c r="Q210" i="13" l="1"/>
  <c r="T374" i="13"/>
  <c r="Q374" i="13"/>
  <c r="J202" i="13"/>
  <c r="T218" i="13"/>
  <c r="J214" i="13"/>
  <c r="M403" i="13"/>
  <c r="M198" i="13"/>
  <c r="T503" i="13"/>
  <c r="J198" i="13"/>
  <c r="Q503" i="13"/>
  <c r="J507" i="13"/>
  <c r="Q387" i="13"/>
  <c r="M507" i="13"/>
  <c r="M202" i="13" s="1"/>
  <c r="T202" i="13" l="1"/>
  <c r="T403" i="13"/>
  <c r="M407" i="13"/>
  <c r="Q214" i="13"/>
  <c r="Q202" i="13"/>
  <c r="J218" i="13"/>
  <c r="Q507" i="13"/>
  <c r="J206" i="13"/>
  <c r="M206" i="13"/>
  <c r="M395" i="13" s="1"/>
  <c r="T507" i="13"/>
  <c r="T198" i="13"/>
  <c r="M391" i="13"/>
  <c r="Q198" i="13"/>
  <c r="T395" i="13" l="1"/>
  <c r="T407" i="13"/>
  <c r="Q206" i="13"/>
  <c r="Q218" i="13"/>
  <c r="J403" i="13"/>
  <c r="Q403" i="13" s="1"/>
  <c r="J391" i="13"/>
  <c r="Q391" i="13" s="1"/>
  <c r="J407" i="13"/>
  <c r="Q407" i="13" s="1"/>
  <c r="M411" i="13"/>
  <c r="T391" i="13"/>
  <c r="M18" i="13"/>
  <c r="M22" i="13" s="1"/>
  <c r="T206" i="13"/>
  <c r="M399" i="13"/>
  <c r="T22" i="13" l="1"/>
  <c r="J411" i="13"/>
  <c r="Q411" i="13" s="1"/>
  <c r="T399" i="13"/>
  <c r="J395" i="13"/>
  <c r="Q395" i="13" s="1"/>
  <c r="T18" i="13"/>
  <c r="M415" i="13"/>
  <c r="T411" i="13"/>
  <c r="M26" i="13"/>
  <c r="T415" i="13" l="1"/>
  <c r="J399" i="13"/>
  <c r="Q399" i="13" s="1"/>
  <c r="T26" i="13"/>
  <c r="M42" i="13"/>
  <c r="T42" i="13" s="1"/>
  <c r="M419" i="13"/>
  <c r="T419" i="13" l="1"/>
  <c r="M423" i="13"/>
  <c r="M46" i="13"/>
  <c r="T423" i="13" l="1"/>
  <c r="T46" i="13"/>
  <c r="M50" i="13"/>
  <c r="T50" i="13" s="1"/>
  <c r="M258" i="13"/>
  <c r="M262" i="13"/>
  <c r="T262" i="13" l="1"/>
  <c r="T258" i="13"/>
  <c r="M266" i="13"/>
  <c r="T266" i="13" l="1"/>
  <c r="M282" i="13"/>
  <c r="T282" i="13" s="1"/>
  <c r="M286" i="13"/>
  <c r="T286" i="13" l="1"/>
  <c r="M290" i="13"/>
  <c r="M178" i="13" l="1"/>
  <c r="T290" i="13"/>
  <c r="T178" i="13" l="1"/>
  <c r="M182" i="13"/>
  <c r="M186" i="13" l="1"/>
  <c r="T182" i="13"/>
  <c r="T186" i="13" l="1"/>
  <c r="M190" i="13"/>
  <c r="M194" i="13" l="1"/>
  <c r="T190" i="13"/>
  <c r="M439" i="13"/>
  <c r="T439" i="13" l="1"/>
  <c r="M427" i="13"/>
  <c r="T194" i="13"/>
  <c r="T427" i="13" l="1"/>
  <c r="M431" i="13"/>
  <c r="M435" i="13"/>
  <c r="M443" i="13" l="1"/>
  <c r="T435" i="13"/>
  <c r="T431" i="13"/>
  <c r="M451" i="13"/>
  <c r="T451" i="13" s="1"/>
  <c r="M455" i="13" l="1"/>
  <c r="T455" i="13" s="1"/>
  <c r="M459" i="13"/>
  <c r="T459" i="13" s="1"/>
  <c r="T443" i="13"/>
  <c r="M447" i="13"/>
  <c r="T447" i="13" l="1"/>
  <c r="M463" i="13"/>
  <c r="T463" i="13" s="1"/>
  <c r="M467" i="13"/>
  <c r="T467" i="13" s="1"/>
  <c r="M471" i="13" l="1"/>
  <c r="T471" i="13" s="1"/>
  <c r="K30" i="13"/>
  <c r="R30" i="13" s="1"/>
  <c r="K34" i="13"/>
  <c r="R34" i="13" s="1"/>
  <c r="K38" i="13"/>
  <c r="R38" i="13" s="1"/>
  <c r="K294" i="13"/>
  <c r="R294" i="13" s="1"/>
  <c r="K298" i="13"/>
  <c r="R298" i="13" s="1"/>
  <c r="K302" i="13"/>
  <c r="R302" i="13" s="1"/>
  <c r="K126" i="13"/>
  <c r="R126" i="13" s="1"/>
  <c r="K130" i="13"/>
  <c r="R130" i="13" s="1"/>
  <c r="K134" i="13"/>
  <c r="R134" i="13" s="1"/>
  <c r="K222" i="13"/>
  <c r="R222" i="13" s="1"/>
  <c r="K226" i="13"/>
  <c r="R226" i="13" s="1"/>
  <c r="K230" i="13"/>
  <c r="R230" i="13" s="1"/>
  <c r="K54" i="13"/>
  <c r="R54" i="13" s="1"/>
  <c r="K58" i="13"/>
  <c r="R58" i="13" s="1"/>
  <c r="K62" i="13"/>
  <c r="R62" i="13" s="1"/>
  <c r="K318" i="13"/>
  <c r="R318" i="13" s="1"/>
  <c r="K322" i="13"/>
  <c r="R322" i="13" s="1"/>
  <c r="K326" i="13"/>
  <c r="R326" i="13" s="1"/>
  <c r="K150" i="13"/>
  <c r="R150" i="13" s="1"/>
  <c r="K154" i="13"/>
  <c r="R154" i="13" s="1"/>
  <c r="K158" i="13"/>
  <c r="R158" i="13" s="1"/>
  <c r="K342" i="13"/>
  <c r="R342" i="13" s="1"/>
  <c r="K346" i="13"/>
  <c r="R346" i="13" s="1"/>
  <c r="K350" i="13"/>
  <c r="R350" i="13" s="1"/>
  <c r="K475" i="13"/>
  <c r="R475" i="13" s="1"/>
  <c r="K479" i="13"/>
  <c r="R479" i="13" s="1"/>
  <c r="K483" i="13"/>
  <c r="R483" i="13" s="1"/>
  <c r="K366" i="13"/>
  <c r="R366" i="13" s="1"/>
  <c r="K499" i="13"/>
  <c r="R499" i="13" s="1"/>
  <c r="K370" i="13"/>
  <c r="R370" i="13" s="1"/>
  <c r="K503" i="13"/>
  <c r="R503" i="13" s="1"/>
  <c r="K374" i="13"/>
  <c r="R374" i="13" s="1"/>
  <c r="K507" i="13"/>
  <c r="R507" i="13" s="1"/>
  <c r="K198" i="13"/>
  <c r="R198" i="13" s="1"/>
  <c r="K202" i="13"/>
  <c r="R202" i="13" s="1"/>
  <c r="K206" i="13"/>
  <c r="R206" i="13" s="1"/>
  <c r="K391" i="13"/>
  <c r="R391" i="13" s="1"/>
  <c r="K395" i="13"/>
  <c r="R395" i="13" s="1"/>
  <c r="K399" i="13"/>
  <c r="R399" i="13" s="1"/>
  <c r="K415" i="13"/>
  <c r="R415" i="13" s="1"/>
  <c r="K419" i="13"/>
  <c r="R419" i="13" s="1"/>
  <c r="K423" i="13"/>
  <c r="R423" i="13" s="1"/>
  <c r="K258" i="13"/>
  <c r="R258" i="13" s="1"/>
  <c r="K262" i="13"/>
  <c r="R262" i="13" s="1"/>
  <c r="K266" i="13"/>
  <c r="R266" i="13" s="1"/>
  <c r="K282" i="13"/>
  <c r="R282" i="13" s="1"/>
  <c r="K286" i="13"/>
  <c r="R286" i="13" s="1"/>
  <c r="K290" i="13"/>
  <c r="R290" i="13" s="1"/>
  <c r="K186" i="13"/>
  <c r="R186" i="13" s="1"/>
  <c r="K190" i="13"/>
  <c r="R190" i="13" s="1"/>
  <c r="K194" i="13"/>
  <c r="R194" i="13" s="1"/>
  <c r="K439" i="13"/>
  <c r="R439" i="13" s="1"/>
  <c r="K443" i="13"/>
  <c r="R443" i="13" s="1"/>
  <c r="K447" i="13"/>
  <c r="R447" i="13" s="1"/>
  <c r="K463" i="13"/>
  <c r="R463" i="13" s="1"/>
  <c r="K467" i="13"/>
  <c r="R467" i="13" s="1"/>
  <c r="K471" i="13"/>
  <c r="R471" i="13" s="1"/>
  <c r="K90" i="13"/>
  <c r="R90" i="13" s="1"/>
  <c r="K94" i="13"/>
  <c r="R94" i="13" s="1"/>
  <c r="K98" i="13"/>
  <c r="R98" i="13" s="1"/>
  <c r="K118" i="13"/>
  <c r="R118" i="13" s="1"/>
  <c r="K122" i="13"/>
  <c r="R122" i="13" s="1"/>
  <c r="K306" i="13"/>
  <c r="R306" i="13" s="1"/>
  <c r="K310" i="13"/>
  <c r="R310" i="13" s="1"/>
  <c r="K314" i="13"/>
  <c r="R314" i="13" s="1"/>
  <c r="K138" i="13"/>
  <c r="R138" i="13" s="1"/>
  <c r="K142" i="13"/>
  <c r="R142" i="13" s="1"/>
  <c r="K146" i="13"/>
  <c r="R146" i="13" s="1"/>
  <c r="K234" i="13"/>
  <c r="R234" i="13" s="1"/>
  <c r="K238" i="13"/>
  <c r="R238" i="13" s="1"/>
  <c r="K242" i="13"/>
  <c r="R242" i="13" s="1"/>
  <c r="K66" i="13"/>
  <c r="R66" i="13" s="1"/>
  <c r="K70" i="13"/>
  <c r="R70" i="13" s="1"/>
  <c r="K74" i="13"/>
  <c r="K78" i="13" s="1"/>
  <c r="R78" i="13" s="1"/>
  <c r="K330" i="13"/>
  <c r="R330" i="13" s="1"/>
  <c r="K334" i="13"/>
  <c r="R334" i="13" s="1"/>
  <c r="K338" i="13"/>
  <c r="R338" i="13" s="1"/>
  <c r="K162" i="13"/>
  <c r="R162" i="13" s="1"/>
  <c r="K166" i="13"/>
  <c r="R166" i="13" s="1"/>
  <c r="K170" i="13"/>
  <c r="R170" i="13" s="1"/>
  <c r="K354" i="13"/>
  <c r="R354" i="13" s="1"/>
  <c r="K358" i="13"/>
  <c r="R358" i="13" s="1"/>
  <c r="K362" i="13"/>
  <c r="R362" i="13" s="1"/>
  <c r="K487" i="13"/>
  <c r="R487" i="13" s="1"/>
  <c r="K491" i="13"/>
  <c r="R491" i="13" s="1"/>
  <c r="K495" i="13"/>
  <c r="R495" i="13" s="1"/>
  <c r="K378" i="13"/>
  <c r="R378" i="13" s="1"/>
  <c r="K511" i="13"/>
  <c r="R511" i="13" s="1"/>
  <c r="K382" i="13"/>
  <c r="R382" i="13" s="1"/>
  <c r="K515" i="13"/>
  <c r="R515" i="13" s="1"/>
  <c r="K386" i="13"/>
  <c r="K387" i="13" s="1"/>
  <c r="R387" i="13" s="1"/>
  <c r="K210" i="13"/>
  <c r="R210" i="13" s="1"/>
  <c r="K214" i="13"/>
  <c r="R214" i="13" s="1"/>
  <c r="K218" i="13"/>
  <c r="R218" i="13" s="1"/>
  <c r="K403" i="13"/>
  <c r="R403" i="13" s="1"/>
  <c r="K407" i="13"/>
  <c r="R407" i="13" s="1"/>
  <c r="K411" i="13"/>
  <c r="R411" i="13" s="1"/>
  <c r="L30" i="13"/>
  <c r="S30" i="13" s="1"/>
  <c r="L34" i="13"/>
  <c r="S34" i="13" s="1"/>
  <c r="L38" i="13"/>
  <c r="S38" i="13" s="1"/>
  <c r="L294" i="13"/>
  <c r="S294" i="13" s="1"/>
  <c r="L298" i="13"/>
  <c r="S298" i="13" s="1"/>
  <c r="L302" i="13"/>
  <c r="S302" i="13" s="1"/>
  <c r="L126" i="13"/>
  <c r="S126" i="13" s="1"/>
  <c r="L130" i="13"/>
  <c r="S130" i="13" s="1"/>
  <c r="L134" i="13"/>
  <c r="S134" i="13" s="1"/>
  <c r="L222" i="13"/>
  <c r="S222" i="13" s="1"/>
  <c r="L226" i="13"/>
  <c r="S226" i="13" s="1"/>
  <c r="L230" i="13"/>
  <c r="S230" i="13" s="1"/>
  <c r="L54" i="13"/>
  <c r="S54" i="13" s="1"/>
  <c r="L58" i="13"/>
  <c r="S58" i="13" s="1"/>
  <c r="L62" i="13"/>
  <c r="S62" i="13" s="1"/>
  <c r="L318" i="13"/>
  <c r="S318" i="13" s="1"/>
  <c r="L322" i="13"/>
  <c r="S322" i="13" s="1"/>
  <c r="L326" i="13"/>
  <c r="S326" i="13" s="1"/>
  <c r="L150" i="13"/>
  <c r="S150" i="13" s="1"/>
  <c r="L154" i="13"/>
  <c r="S154" i="13" s="1"/>
  <c r="L158" i="13"/>
  <c r="S158" i="13" s="1"/>
  <c r="L342" i="13"/>
  <c r="S342" i="13" s="1"/>
  <c r="L346" i="13"/>
  <c r="S346" i="13" s="1"/>
  <c r="L350" i="13"/>
  <c r="S350" i="13" s="1"/>
  <c r="L475" i="13"/>
  <c r="S475" i="13" s="1"/>
  <c r="L479" i="13"/>
  <c r="S479" i="13" s="1"/>
  <c r="L483" i="13"/>
  <c r="S483" i="13" s="1"/>
  <c r="L366" i="13"/>
  <c r="S366" i="13" s="1"/>
  <c r="L499" i="13"/>
  <c r="S499" i="13" s="1"/>
  <c r="L370" i="13"/>
  <c r="S370" i="13" s="1"/>
  <c r="L503" i="13"/>
  <c r="S503" i="13" s="1"/>
  <c r="L374" i="13"/>
  <c r="S374" i="13" s="1"/>
  <c r="L507" i="13"/>
  <c r="S507" i="13" s="1"/>
  <c r="L198" i="13"/>
  <c r="S198" i="13" s="1"/>
  <c r="L202" i="13"/>
  <c r="S202" i="13" s="1"/>
  <c r="L206" i="13"/>
  <c r="S206" i="13" s="1"/>
  <c r="L391" i="13"/>
  <c r="S391" i="13" s="1"/>
  <c r="L395" i="13"/>
  <c r="S395" i="13" s="1"/>
  <c r="L399" i="13"/>
  <c r="S399" i="13" s="1"/>
  <c r="L415" i="13"/>
  <c r="S415" i="13" s="1"/>
  <c r="L419" i="13"/>
  <c r="S419" i="13" s="1"/>
  <c r="L423" i="13"/>
  <c r="S423" i="13" s="1"/>
  <c r="L138" i="13"/>
  <c r="S138" i="13" s="1"/>
  <c r="L142" i="13"/>
  <c r="S142" i="13" s="1"/>
  <c r="L146" i="13"/>
  <c r="S146" i="13" s="1"/>
  <c r="L234" i="13"/>
  <c r="S234" i="13" s="1"/>
  <c r="L238" i="13"/>
  <c r="S238" i="13" s="1"/>
  <c r="L242" i="13"/>
  <c r="S242" i="13" s="1"/>
  <c r="L66" i="13"/>
  <c r="S66" i="13" s="1"/>
  <c r="L70" i="13"/>
  <c r="S70" i="13" s="1"/>
  <c r="L74" i="13"/>
  <c r="S74" i="13" s="1"/>
  <c r="L330" i="13"/>
  <c r="S330" i="13" s="1"/>
  <c r="L334" i="13"/>
  <c r="S334" i="13" s="1"/>
  <c r="L338" i="13"/>
  <c r="S338" i="13" s="1"/>
  <c r="L162" i="13"/>
  <c r="S162" i="13" s="1"/>
  <c r="L166" i="13"/>
  <c r="S166" i="13" s="1"/>
  <c r="L170" i="13"/>
  <c r="S170" i="13" s="1"/>
  <c r="L354" i="13"/>
  <c r="S354" i="13" s="1"/>
  <c r="L358" i="13"/>
  <c r="S358" i="13" s="1"/>
  <c r="L362" i="13"/>
  <c r="S362" i="13" s="1"/>
  <c r="L487" i="13"/>
  <c r="S487" i="13" s="1"/>
  <c r="L491" i="13"/>
  <c r="S491" i="13" s="1"/>
  <c r="L495" i="13"/>
  <c r="S495" i="13" s="1"/>
  <c r="L378" i="13"/>
  <c r="S378" i="13" s="1"/>
  <c r="L511" i="13"/>
  <c r="S511" i="13" s="1"/>
  <c r="L382" i="13"/>
  <c r="S382" i="13" s="1"/>
  <c r="L515" i="13"/>
  <c r="S515" i="13" s="1"/>
  <c r="L386" i="13"/>
  <c r="L387" i="13" s="1"/>
  <c r="S387" i="13" s="1"/>
  <c r="L210" i="13"/>
  <c r="S210" i="13" s="1"/>
  <c r="L214" i="13"/>
  <c r="S214" i="13" s="1"/>
  <c r="L218" i="13"/>
  <c r="S218" i="13" s="1"/>
  <c r="L403" i="13"/>
  <c r="S403" i="13" s="1"/>
  <c r="L407" i="13"/>
  <c r="S407" i="13" s="1"/>
  <c r="L411" i="13"/>
  <c r="S411" i="13" s="1"/>
  <c r="K18" i="13"/>
  <c r="R18" i="13" s="1"/>
  <c r="K22" i="13"/>
  <c r="R22" i="13" s="1"/>
  <c r="K26" i="13"/>
  <c r="R26" i="13" s="1"/>
  <c r="K42" i="13"/>
  <c r="R42" i="13" s="1"/>
  <c r="K46" i="13"/>
  <c r="R46" i="13" s="1"/>
  <c r="K50" i="13"/>
  <c r="R50" i="13" s="1"/>
  <c r="L258" i="13"/>
  <c r="S258" i="13" s="1"/>
  <c r="L262" i="13"/>
  <c r="S262" i="13" s="1"/>
  <c r="L266" i="13"/>
  <c r="S266" i="13" s="1"/>
  <c r="L282" i="13"/>
  <c r="S282" i="13" s="1"/>
  <c r="L286" i="13"/>
  <c r="S286" i="13" s="1"/>
  <c r="L290" i="13"/>
  <c r="S290" i="13" s="1"/>
  <c r="L186" i="13"/>
  <c r="S186" i="13" s="1"/>
  <c r="L190" i="13"/>
  <c r="S190" i="13" s="1"/>
  <c r="L194" i="13"/>
  <c r="S194" i="13" s="1"/>
  <c r="L439" i="13"/>
  <c r="S439" i="13" s="1"/>
  <c r="L443" i="13"/>
  <c r="S443" i="13" s="1"/>
  <c r="L447" i="13"/>
  <c r="S447" i="13" s="1"/>
  <c r="L463" i="13"/>
  <c r="S463" i="13" s="1"/>
  <c r="L467" i="13"/>
  <c r="S467" i="13" s="1"/>
  <c r="L471" i="13"/>
  <c r="S471" i="13" s="1"/>
  <c r="L18" i="13"/>
  <c r="S18" i="13" s="1"/>
  <c r="L22" i="13"/>
  <c r="S22" i="13" s="1"/>
  <c r="L26" i="13"/>
  <c r="S26" i="13" s="1"/>
  <c r="L42" i="13"/>
  <c r="S42" i="13" s="1"/>
  <c r="L46" i="13"/>
  <c r="S46" i="13" s="1"/>
  <c r="L50" i="13"/>
  <c r="S50" i="13" s="1"/>
  <c r="R74" i="13" l="1"/>
  <c r="S386" i="13"/>
  <c r="R386" i="13"/>
</calcChain>
</file>

<file path=xl/sharedStrings.xml><?xml version="1.0" encoding="utf-8"?>
<sst xmlns="http://schemas.openxmlformats.org/spreadsheetml/2006/main" count="12436" uniqueCount="135">
  <si>
    <t>Draft Consumer Risk Calculator for Diisobutyl Phthalate (DIBP)</t>
  </si>
  <si>
    <t>CASRNs: 84-69-5</t>
  </si>
  <si>
    <t>July 2025</t>
  </si>
  <si>
    <t>This worksheet contains DIBP CEM output results of inhalation and ingestion consumer exposure scenarios for acute, intermediate, and chronic doses and subsequent risk estimate calculations (MOE).</t>
  </si>
  <si>
    <r>
      <t xml:space="preserve">It also contains DIBP dermal consumer exposure scenario doses for acute, intermediate, and chronic calculated using CEM equations in an external spreadsheet, see Draft Consumer Exposure Analysis for </t>
    </r>
    <r>
      <rPr>
        <sz val="11"/>
        <rFont val="Times New Roman"/>
        <family val="1"/>
      </rPr>
      <t>Diisobutyl Phthalate (DIBP)</t>
    </r>
    <r>
      <rPr>
        <sz val="11"/>
        <color theme="1"/>
        <rFont val="Times New Roman"/>
        <family val="1"/>
      </rPr>
      <t xml:space="preserve"> </t>
    </r>
    <r>
      <rPr>
        <sz val="11"/>
        <rFont val="Times New Roman"/>
        <family val="1"/>
      </rPr>
      <t>{U.S. EPA, 2025, 11363176}</t>
    </r>
    <r>
      <rPr>
        <sz val="11"/>
        <color theme="1"/>
        <rFont val="Times New Roman"/>
        <family val="1"/>
      </rPr>
      <t xml:space="preserve"> and Draft Consumer and Indoor Exposure Assessment for Diisobutyl Phthalate (DIBP) </t>
    </r>
    <r>
      <rPr>
        <sz val="11"/>
        <rFont val="Times New Roman"/>
        <family val="1"/>
      </rPr>
      <t>{U.S. EPA, 2025, 11799659}</t>
    </r>
    <r>
      <rPr>
        <sz val="11"/>
        <color theme="1"/>
        <rFont val="Times New Roman"/>
        <family val="1"/>
      </rPr>
      <t xml:space="preserve">. </t>
    </r>
  </si>
  <si>
    <t>Tabs</t>
  </si>
  <si>
    <t>Description</t>
  </si>
  <si>
    <t>Equations and POD</t>
  </si>
  <si>
    <t>Contains equations and points of departure (POD) values used in margine of exposure (MOE) risk calculation</t>
  </si>
  <si>
    <t>Acute</t>
  </si>
  <si>
    <t>Dermal, inhalation, and ingestion Acute Daily Dose (ADD) ug/kg bw day and MOE values by individual lifestage by COU</t>
  </si>
  <si>
    <t>Intermediate</t>
  </si>
  <si>
    <t>Dermal, inhalation, and ingestion intermediate dose ug/kg bw day and MOE values by lifestage by COU</t>
  </si>
  <si>
    <t>Chronic</t>
  </si>
  <si>
    <t>Dermal, inhalation, nd ingestion Chronic Daily Dose (CADD) ug/kg bw day and MOE values by lifestage by COU</t>
  </si>
  <si>
    <t>Aggregate</t>
  </si>
  <si>
    <t>MOEs from all tabs are merged and aggregation across exposure routes is calculated by COU by exposure duration (acute, intermediate, chronic)</t>
  </si>
  <si>
    <t>Chronic Settled Dust Ing</t>
  </si>
  <si>
    <t>Contains Ingestion of Settled Dust Chronic Daily Dose (CADD) µg/kg bw day</t>
  </si>
  <si>
    <t>Chronic Mouthing</t>
  </si>
  <si>
    <t>Contains Mouthing Chronic Daily Dose (CADD) µg/kg bw day</t>
  </si>
  <si>
    <t>Chronic Suspended Dust Ing</t>
  </si>
  <si>
    <t>Contains Ingestion of Suspended Dust Chronic Daily Dose (CADD) µg/kg bw day</t>
  </si>
  <si>
    <t>Bystander</t>
  </si>
  <si>
    <t>Lifestages highlighted are assessed as bystanders</t>
  </si>
  <si>
    <t>Phthalate</t>
  </si>
  <si>
    <t>Duration</t>
  </si>
  <si>
    <t>Effect</t>
  </si>
  <si>
    <t>Oral/Dermal HED
(mg/kg-day)</t>
  </si>
  <si>
    <r>
      <t>Inhalation HEC
(mg/m^3)</t>
    </r>
    <r>
      <rPr>
        <b/>
        <sz val="11"/>
        <color rgb="FFFF0000"/>
        <rFont val="Calibri"/>
        <family val="2"/>
        <scheme val="minor"/>
      </rPr>
      <t>**</t>
    </r>
  </si>
  <si>
    <r>
      <t>Inhalation HEC
(ppm)</t>
    </r>
    <r>
      <rPr>
        <b/>
        <sz val="11"/>
        <color rgb="FFFF0000"/>
        <rFont val="Calibri"/>
        <family val="2"/>
        <scheme val="minor"/>
      </rPr>
      <t>**</t>
    </r>
  </si>
  <si>
    <t>Benchmark MOE
(Total UF)</t>
  </si>
  <si>
    <t>Cancer slope factor (CSF)</t>
  </si>
  <si>
    <t>Cancer Inhalation Unit Risk (IUR)</t>
  </si>
  <si>
    <t>Status</t>
  </si>
  <si>
    <t>DIBP</t>
  </si>
  <si>
    <t>↓ Fetal testicular testosterone</t>
  </si>
  <si>
    <t>Not derived</t>
  </si>
  <si>
    <t>Non-cancer Confirmed (discussed with SSAs) - For use in draft RE</t>
  </si>
  <si>
    <t>Cancer risk assessment - nothing quantitative being done</t>
  </si>
  <si>
    <t>Oral/Dermal HED
(microg/kg-day)</t>
  </si>
  <si>
    <r>
      <rPr>
        <b/>
        <sz val="11"/>
        <color rgb="FFFF0000"/>
        <rFont val="Calibri"/>
        <family val="2"/>
        <scheme val="minor"/>
      </rPr>
      <t xml:space="preserve">** </t>
    </r>
    <r>
      <rPr>
        <b/>
        <sz val="11"/>
        <color rgb="FF000000"/>
        <rFont val="Calibri"/>
        <family val="2"/>
        <scheme val="minor"/>
      </rPr>
      <t>HECs based on daily coninuous (24-hour) exposure; breathing rate of 0.6125 m^3/hr, adult BW of 80 kg</t>
    </r>
  </si>
  <si>
    <r>
      <t>(</t>
    </r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 xml:space="preserve">21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Adult</t>
    </r>
  </si>
  <si>
    <r>
      <t xml:space="preserve">(16–20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Teenager</t>
    </r>
  </si>
  <si>
    <r>
      <t xml:space="preserve">(11–15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Young teen</t>
    </r>
  </si>
  <si>
    <r>
      <t xml:space="preserve">(6–10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Middle childhood</t>
    </r>
  </si>
  <si>
    <r>
      <t xml:space="preserve">(3–5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Preschooler</t>
    </r>
  </si>
  <si>
    <r>
      <t xml:space="preserve">(1–2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Toddler</t>
    </r>
  </si>
  <si>
    <r>
      <t xml:space="preserve">(&lt;1 year)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Infant</t>
    </r>
  </si>
  <si>
    <t>Consumer Condition of Use Category</t>
  </si>
  <si>
    <t>Consumer Condition of Use Subcategory</t>
  </si>
  <si>
    <t>Product or Article</t>
  </si>
  <si>
    <t>Route</t>
  </si>
  <si>
    <t>Exposure Level</t>
  </si>
  <si>
    <t>Acute  Daily Dose  µg/kg bw day - By Individual Age Group</t>
  </si>
  <si>
    <t xml:space="preserve"> Acute Daily Dose MOE (DO NOT USE THESE FOR SUMMARY TABLES)</t>
  </si>
  <si>
    <t>For Technical Support Doc and Draft RE Summary Tables MOE</t>
  </si>
  <si>
    <t>Infant</t>
  </si>
  <si>
    <t>Toddler</t>
  </si>
  <si>
    <t>Preschooler</t>
  </si>
  <si>
    <t>Middle childhood</t>
  </si>
  <si>
    <t>Young teen</t>
  </si>
  <si>
    <t>Teenager</t>
  </si>
  <si>
    <t>Adult</t>
  </si>
  <si>
    <t>Adhesives and sealants</t>
  </si>
  <si>
    <t>Concrete Adhesive</t>
  </si>
  <si>
    <t>Dermal</t>
  </si>
  <si>
    <t>High</t>
  </si>
  <si>
    <t>-</t>
  </si>
  <si>
    <t>Med</t>
  </si>
  <si>
    <t>Low</t>
  </si>
  <si>
    <t>Ingestion</t>
  </si>
  <si>
    <t>Inhalation</t>
  </si>
  <si>
    <t>Flooring Adhesive</t>
  </si>
  <si>
    <t>Sealants for Small Home Repairs</t>
  </si>
  <si>
    <t>Fabric, textile, and leather products not covered elsewhere</t>
  </si>
  <si>
    <t>Fabric, textile, and leather products not covered elsewhere (e.g., Textile (fabric) dyes)</t>
  </si>
  <si>
    <t>Clothing (Children's)</t>
  </si>
  <si>
    <t>Clothing (Synthetic Leather)</t>
  </si>
  <si>
    <t>Fabric, textile, and leather products not covered elsewhere (e.g., textile (fabric) dyes)</t>
  </si>
  <si>
    <t>Furniture Components (Textile)</t>
  </si>
  <si>
    <t xml:space="preserve">Fabric, textile, and leather products not covered elsewhere (e.g., textile (fabric) dyes) </t>
  </si>
  <si>
    <t>Small Articles with Potential for semi-routine contact: Bags, belts, headband accessories, and steering wheel cover</t>
  </si>
  <si>
    <t>Floor coverings</t>
  </si>
  <si>
    <t>Carpet Tiles</t>
  </si>
  <si>
    <t>Vinyl Flooring</t>
  </si>
  <si>
    <t>Paints and coatings</t>
  </si>
  <si>
    <t>Paints</t>
  </si>
  <si>
    <t>Plastic and rubber products not covered elsewhere</t>
  </si>
  <si>
    <t>Air Beds</t>
  </si>
  <si>
    <t>Car Mats</t>
  </si>
  <si>
    <t>Footwear Components</t>
  </si>
  <si>
    <t>Shower Curtains</t>
  </si>
  <si>
    <t>Small Articles with Potential for semi-routine contact: Tires and variety PVC articles, bathtub applique, phone charger, garden hose, feeding mat, hobby cutting boards, tape, paper packaging products, folding boxboard</t>
  </si>
  <si>
    <t>Tire Crumbs</t>
  </si>
  <si>
    <t>Wallpaper (In Place)</t>
  </si>
  <si>
    <t>Wallpaper (Installation)</t>
  </si>
  <si>
    <t>Toys, playground, and sporting equipment</t>
  </si>
  <si>
    <t>Children's Toys (Legacy)</t>
  </si>
  <si>
    <t>Children's Toys (New)</t>
  </si>
  <si>
    <t>Small Articles with Potential for semi-routine contact: Variety PVC articles, diving goggles, exercise ball, yoga mats, pet chew toys, jump rope, footballs</t>
  </si>
  <si>
    <t>Intermediate Daily Dose  µg/kg bw day - By Individual Age Group</t>
  </si>
  <si>
    <t xml:space="preserve"> Intermediate Daily Dose MOE (DO NOT USE THESE FOR SUMMARY TABLES)</t>
  </si>
  <si>
    <t>For Draft RE Summary Tables MOE</t>
  </si>
  <si>
    <r>
      <t xml:space="preserve">Chronic Daily Dose  </t>
    </r>
    <r>
      <rPr>
        <b/>
        <sz val="10"/>
        <color theme="1"/>
        <rFont val="Calibri"/>
        <family val="2"/>
      </rPr>
      <t>µ</t>
    </r>
    <r>
      <rPr>
        <b/>
        <sz val="10"/>
        <color theme="1"/>
        <rFont val="Times New Roman"/>
        <family val="1"/>
      </rPr>
      <t>g/kg bw day - By Individual Age Group</t>
    </r>
  </si>
  <si>
    <t xml:space="preserve"> Chronic Daily Dose MOE (DO NOT USE THESE FOR SUMMARY TABLES)</t>
  </si>
  <si>
    <t>Exposure Duration</t>
  </si>
  <si>
    <r>
      <t xml:space="preserve"> Dose  </t>
    </r>
    <r>
      <rPr>
        <b/>
        <sz val="10"/>
        <color theme="1"/>
        <rFont val="Calibri"/>
        <family val="2"/>
      </rPr>
      <t>µ</t>
    </r>
    <r>
      <rPr>
        <b/>
        <sz val="10"/>
        <color theme="1"/>
        <rFont val="Times New Roman"/>
        <family val="1"/>
      </rPr>
      <t>g/kg bw day - By Individual Age Group</t>
    </r>
  </si>
  <si>
    <t xml:space="preserve"> MOE (DO NOT USE THESE FOR SUMMARY TABLES)</t>
  </si>
  <si>
    <t>Chronic  Daily Dose  µg/kg bw day - By Individual Age Group</t>
  </si>
  <si>
    <t>Medium Intensity Sum of Indoor Articles µg/kg bw day - By Individual Age Group</t>
  </si>
  <si>
    <t>Ingestion Settled Dust</t>
  </si>
  <si>
    <t>high</t>
  </si>
  <si>
    <t>med</t>
  </si>
  <si>
    <t>low</t>
  </si>
  <si>
    <t>High Intensity Sum of Indoor Articles µg/kg bw day - By Individual Age Group</t>
  </si>
  <si>
    <t>Low Intensity Sum of Indoor Articles µg/kg bw day - By Individual Age Group</t>
  </si>
  <si>
    <t>Used in indoor aggregation calculation</t>
  </si>
  <si>
    <t>Medium Intensity Use Chronic Settled Dust Ingestion Dose  µg/kg bw day</t>
  </si>
  <si>
    <t>Lifestage</t>
  </si>
  <si>
    <t>Modeled Residential Aggregate Medium Exposure Level</t>
  </si>
  <si>
    <t>Monitoring Central Tendency</t>
  </si>
  <si>
    <t>Modeled vs Aggregated Monitoring</t>
  </si>
  <si>
    <t>Furniture vs Monitoring</t>
  </si>
  <si>
    <t>Carpet vs Monitoring</t>
  </si>
  <si>
    <t>vinyl flooring vs Monitoring</t>
  </si>
  <si>
    <t>Airbeds vs Monitoring</t>
  </si>
  <si>
    <t>Shower curtains vs Monitoring</t>
  </si>
  <si>
    <t>Wallpaper vs Monitoring</t>
  </si>
  <si>
    <t>Legacy toys vs Monitoring</t>
  </si>
  <si>
    <t>New toys vs Monitoring</t>
  </si>
  <si>
    <t>Mouthing</t>
  </si>
  <si>
    <t>Suspended Dust Ing</t>
  </si>
  <si>
    <t>PUBLIC RELEASE DRAFT</t>
  </si>
  <si>
    <t>Version –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</si>
</sst>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E+00"/>
    <numFmt numFmtId="166" formatCode="0.000"/>
    <numFmt numFmtId="167" formatCode="0.0000"/>
    <numFmt numFmtId="168" formatCode="0.00000"/>
    <numFmt numFmtId="169" formatCode="0.0%"/>
    <numFmt numFmtId="170" formatCode="0.00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Wingdings"/>
      <charset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8"/>
      <name val="Calibri"/>
      <family val="2"/>
      <scheme val="minor"/>
    </font>
    <font>
      <sz val="10"/>
      <color rgb="FF9C0006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57">
    <xf numFmtId="0" fontId="0" fillId="0" borderId="0" xfId="0"/>
    <xf numFmtId="0" fontId="3" fillId="2" borderId="0" xfId="0" applyFont="1" applyFill="1" applyProtection="1"/>
    <xf numFmtId="0" fontId="3" fillId="0" borderId="0" xfId="0" applyFont="1" applyProtection="1"/>
    <xf numFmtId="0" fontId="5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16" borderId="1" xfId="0" applyFont="1" applyFill="1" applyBorder="1" applyProtection="1"/>
    <xf numFmtId="0" fontId="1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5" borderId="1" xfId="0" applyFill="1" applyBorder="1" applyProtection="1"/>
    <xf numFmtId="0" fontId="7" fillId="13" borderId="2" xfId="0" applyFont="1" applyFill="1" applyBorder="1" applyAlignment="1" applyProtection="1">
      <alignment horizontal="left" vertical="center" wrapText="1"/>
    </xf>
    <xf numFmtId="0" fontId="7" fillId="13" borderId="3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1" fillId="7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Protection="1"/>
    <xf numFmtId="0" fontId="12" fillId="6" borderId="1" xfId="0" applyFont="1" applyFill="1" applyBorder="1" applyAlignment="1" applyProtection="1">
      <alignment horizontal="center" vertical="center" wrapText="1"/>
    </xf>
    <xf numFmtId="165" fontId="12" fillId="10" borderId="1" xfId="0" applyNumberFormat="1" applyFont="1" applyFill="1" applyBorder="1" applyAlignment="1" applyProtection="1">
      <alignment horizontal="center" vertical="center" wrapText="1"/>
    </xf>
    <xf numFmtId="165" fontId="12" fillId="10" borderId="5" xfId="0" applyNumberFormat="1" applyFont="1" applyFill="1" applyBorder="1" applyAlignment="1" applyProtection="1">
      <alignment horizontal="center" vertical="center" wrapText="1"/>
    </xf>
    <xf numFmtId="165" fontId="12" fillId="8" borderId="1" xfId="0" applyNumberFormat="1" applyFont="1" applyFill="1" applyBorder="1" applyAlignment="1" applyProtection="1">
      <alignment horizontal="center" vertical="center" wrapText="1"/>
    </xf>
    <xf numFmtId="165" fontId="12" fillId="8" borderId="5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11" fontId="13" fillId="0" borderId="0" xfId="0" quotePrefix="1" applyNumberFormat="1" applyFont="1" applyProtection="1"/>
    <xf numFmtId="11" fontId="13" fillId="0" borderId="0" xfId="0" applyNumberFormat="1" applyFont="1" applyProtection="1"/>
    <xf numFmtId="165" fontId="13" fillId="0" borderId="0" xfId="0" quotePrefix="1" applyNumberFormat="1" applyFont="1" applyProtection="1"/>
    <xf numFmtId="165" fontId="15" fillId="0" borderId="0" xfId="0" applyNumberFormat="1" applyFont="1" applyProtection="1"/>
    <xf numFmtId="0" fontId="18" fillId="0" borderId="0" xfId="0" applyFont="1" applyAlignment="1" applyProtection="1">
      <alignment vertical="center"/>
    </xf>
    <xf numFmtId="11" fontId="13" fillId="0" borderId="0" xfId="0" applyNumberFormat="1" applyFont="1" applyAlignment="1" applyProtection="1">
      <alignment horizontal="right" vertical="center"/>
    </xf>
    <xf numFmtId="1" fontId="13" fillId="0" borderId="0" xfId="0" quotePrefix="1" applyNumberFormat="1" applyFont="1" applyAlignment="1" applyProtection="1">
      <alignment horizontal="center" vertical="center"/>
    </xf>
    <xf numFmtId="0" fontId="15" fillId="0" borderId="0" xfId="0" applyFont="1" applyProtection="1"/>
    <xf numFmtId="1" fontId="15" fillId="16" borderId="0" xfId="0" applyNumberFormat="1" applyFont="1" applyFill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165" fontId="15" fillId="0" borderId="0" xfId="0" quotePrefix="1" applyNumberFormat="1" applyFont="1" applyProtection="1"/>
    <xf numFmtId="0" fontId="13" fillId="0" borderId="0" xfId="0" applyFont="1" applyAlignment="1" applyProtection="1">
      <alignment vertical="center"/>
    </xf>
    <xf numFmtId="1" fontId="15" fillId="0" borderId="0" xfId="0" quotePrefix="1" applyNumberFormat="1" applyFont="1" applyAlignment="1" applyProtection="1">
      <alignment horizontal="center" vertical="center"/>
    </xf>
    <xf numFmtId="164" fontId="15" fillId="16" borderId="0" xfId="0" applyNumberFormat="1" applyFont="1" applyFill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64" fontId="13" fillId="0" borderId="0" xfId="0" applyNumberFormat="1" applyFont="1" applyProtection="1"/>
    <xf numFmtId="165" fontId="13" fillId="0" borderId="0" xfId="0" applyNumberFormat="1" applyFont="1" applyFill="1" applyAlignment="1" applyProtection="1">
      <alignment horizontal="center"/>
    </xf>
    <xf numFmtId="165" fontId="13" fillId="0" borderId="0" xfId="0" applyNumberFormat="1" applyFont="1" applyProtection="1"/>
    <xf numFmtId="11" fontId="18" fillId="0" borderId="0" xfId="0" applyNumberFormat="1" applyFont="1" applyAlignment="1" applyProtection="1">
      <alignment horizontal="right" vertical="center"/>
    </xf>
    <xf numFmtId="164" fontId="13" fillId="16" borderId="0" xfId="0" applyNumberFormat="1" applyFont="1" applyFill="1" applyAlignment="1" applyProtection="1">
      <alignment horizontal="center"/>
    </xf>
    <xf numFmtId="164" fontId="13" fillId="0" borderId="0" xfId="0" applyNumberFormat="1" applyFont="1" applyFill="1" applyAlignment="1" applyProtection="1">
      <alignment horizontal="center"/>
    </xf>
    <xf numFmtId="165" fontId="13" fillId="16" borderId="0" xfId="0" applyNumberFormat="1" applyFont="1" applyFill="1" applyAlignment="1" applyProtection="1">
      <alignment horizontal="center"/>
    </xf>
    <xf numFmtId="0" fontId="14" fillId="0" borderId="0" xfId="0" applyFont="1" applyProtection="1"/>
    <xf numFmtId="1" fontId="13" fillId="0" borderId="0" xfId="0" applyNumberFormat="1" applyFont="1" applyFill="1" applyAlignment="1" applyProtection="1">
      <alignment horizontal="center"/>
    </xf>
    <xf numFmtId="2" fontId="13" fillId="0" borderId="0" xfId="0" applyNumberFormat="1" applyFont="1" applyFill="1" applyAlignment="1" applyProtection="1">
      <alignment horizontal="center"/>
    </xf>
    <xf numFmtId="11" fontId="17" fillId="9" borderId="0" xfId="0" applyNumberFormat="1" applyFont="1" applyFill="1" applyAlignment="1" applyProtection="1">
      <alignment horizontal="right" vertical="center"/>
    </xf>
    <xf numFmtId="1" fontId="13" fillId="0" borderId="0" xfId="0" quotePrefix="1" applyNumberFormat="1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11" fontId="13" fillId="0" borderId="0" xfId="0" applyNumberFormat="1" applyFont="1" applyAlignment="1" applyProtection="1">
      <alignment horizontal="center" vertical="center"/>
    </xf>
    <xf numFmtId="165" fontId="13" fillId="0" borderId="0" xfId="0" applyNumberFormat="1" applyFont="1" applyFill="1" applyAlignment="1" applyProtection="1">
      <alignment horizontal="center" vertical="center"/>
    </xf>
    <xf numFmtId="11" fontId="13" fillId="0" borderId="0" xfId="0" quotePrefix="1" applyNumberFormat="1" applyFont="1" applyAlignment="1" applyProtection="1">
      <alignment horizontal="center" vertical="center"/>
    </xf>
    <xf numFmtId="3" fontId="18" fillId="0" borderId="0" xfId="0" applyNumberFormat="1" applyFont="1" applyAlignment="1" applyProtection="1">
      <alignment vertical="center"/>
    </xf>
    <xf numFmtId="3" fontId="18" fillId="0" borderId="0" xfId="0" applyNumberFormat="1" applyFont="1" applyAlignment="1" applyProtection="1">
      <alignment horizontal="right" vertical="center"/>
    </xf>
    <xf numFmtId="2" fontId="13" fillId="0" borderId="0" xfId="0" applyNumberFormat="1" applyFont="1" applyProtection="1"/>
    <xf numFmtId="0" fontId="13" fillId="0" borderId="0" xfId="0" quotePrefix="1" applyFont="1" applyProtection="1"/>
    <xf numFmtId="0" fontId="13" fillId="0" borderId="0" xfId="0" quotePrefix="1" applyNumberFormat="1" applyFont="1" applyAlignment="1" applyProtection="1">
      <alignment horizontal="center" vertical="center"/>
    </xf>
    <xf numFmtId="164" fontId="13" fillId="0" borderId="0" xfId="0" applyNumberFormat="1" applyFont="1" applyAlignment="1" applyProtection="1">
      <alignment horizontal="center" vertical="center"/>
    </xf>
    <xf numFmtId="165" fontId="13" fillId="0" borderId="0" xfId="0" applyNumberFormat="1" applyFont="1" applyAlignment="1" applyProtection="1">
      <alignment horizontal="center" vertical="center"/>
    </xf>
    <xf numFmtId="0" fontId="13" fillId="0" borderId="0" xfId="0" quotePrefix="1" applyFont="1" applyFill="1" applyAlignment="1" applyProtection="1">
      <alignment horizontal="center" vertical="center"/>
    </xf>
    <xf numFmtId="1" fontId="13" fillId="16" borderId="0" xfId="0" applyNumberFormat="1" applyFont="1" applyFill="1" applyAlignment="1" applyProtection="1">
      <alignment horizontal="center" vertical="center"/>
    </xf>
    <xf numFmtId="1" fontId="13" fillId="0" borderId="0" xfId="0" applyNumberFormat="1" applyFont="1" applyFill="1" applyAlignment="1" applyProtection="1">
      <alignment horizontal="center" vertical="center"/>
    </xf>
    <xf numFmtId="164" fontId="13" fillId="16" borderId="0" xfId="0" applyNumberFormat="1" applyFont="1" applyFill="1" applyAlignment="1" applyProtection="1">
      <alignment horizontal="center" vertical="center"/>
    </xf>
    <xf numFmtId="164" fontId="13" fillId="0" borderId="0" xfId="0" applyNumberFormat="1" applyFont="1" applyFill="1" applyAlignment="1" applyProtection="1">
      <alignment horizontal="center" vertical="center"/>
    </xf>
    <xf numFmtId="11" fontId="13" fillId="0" borderId="0" xfId="0" applyNumberFormat="1" applyFont="1" applyFill="1" applyAlignment="1" applyProtection="1">
      <alignment horizontal="center"/>
    </xf>
    <xf numFmtId="165" fontId="13" fillId="0" borderId="0" xfId="0" applyNumberFormat="1" applyFont="1" applyFill="1" applyProtection="1"/>
    <xf numFmtId="165" fontId="13" fillId="0" borderId="0" xfId="0" quotePrefix="1" applyNumberFormat="1" applyFont="1" applyAlignment="1" applyProtection="1">
      <alignment horizontal="center" vertical="center"/>
    </xf>
    <xf numFmtId="1" fontId="13" fillId="0" borderId="0" xfId="0" quotePrefix="1" applyNumberFormat="1" applyFont="1" applyFill="1" applyProtection="1"/>
    <xf numFmtId="0" fontId="13" fillId="0" borderId="0" xfId="0" quotePrefix="1" applyFont="1" applyFill="1" applyProtection="1"/>
    <xf numFmtId="165" fontId="13" fillId="0" borderId="0" xfId="0" quotePrefix="1" applyNumberFormat="1" applyFont="1" applyFill="1" applyProtection="1"/>
    <xf numFmtId="164" fontId="13" fillId="0" borderId="0" xfId="0" quotePrefix="1" applyNumberFormat="1" applyFont="1" applyFill="1" applyProtection="1"/>
    <xf numFmtId="1" fontId="15" fillId="16" borderId="0" xfId="0" applyNumberFormat="1" applyFont="1" applyFill="1" applyProtection="1"/>
    <xf numFmtId="1" fontId="15" fillId="0" borderId="0" xfId="0" applyNumberFormat="1" applyFont="1" applyFill="1" applyProtection="1"/>
    <xf numFmtId="3" fontId="13" fillId="0" borderId="0" xfId="0" applyNumberFormat="1" applyFont="1" applyAlignment="1" applyProtection="1">
      <alignment horizontal="right" vertical="center"/>
    </xf>
    <xf numFmtId="1" fontId="15" fillId="0" borderId="0" xfId="0" quotePrefix="1" applyNumberFormat="1" applyFont="1" applyFill="1" applyProtection="1"/>
    <xf numFmtId="164" fontId="15" fillId="16" borderId="0" xfId="0" applyNumberFormat="1" applyFont="1" applyFill="1" applyProtection="1"/>
    <xf numFmtId="164" fontId="15" fillId="0" borderId="0" xfId="0" applyNumberFormat="1" applyFont="1" applyFill="1" applyProtection="1"/>
    <xf numFmtId="1" fontId="13" fillId="16" borderId="0" xfId="0" applyNumberFormat="1" applyFont="1" applyFill="1" applyProtection="1"/>
    <xf numFmtId="1" fontId="13" fillId="0" borderId="0" xfId="0" applyNumberFormat="1" applyFont="1" applyFill="1" applyProtection="1"/>
    <xf numFmtId="164" fontId="13" fillId="16" borderId="0" xfId="0" applyNumberFormat="1" applyFont="1" applyFill="1" applyProtection="1"/>
    <xf numFmtId="164" fontId="13" fillId="0" borderId="0" xfId="0" applyNumberFormat="1" applyFont="1" applyFill="1" applyProtection="1"/>
    <xf numFmtId="3" fontId="13" fillId="0" borderId="0" xfId="0" applyNumberFormat="1" applyFont="1" applyAlignment="1" applyProtection="1">
      <alignment horizontal="center" vertical="center"/>
    </xf>
    <xf numFmtId="3" fontId="17" fillId="9" borderId="0" xfId="0" applyNumberFormat="1" applyFont="1" applyFill="1" applyAlignment="1" applyProtection="1">
      <alignment horizontal="right" vertical="center"/>
    </xf>
    <xf numFmtId="170" fontId="0" fillId="0" borderId="0" xfId="0" applyNumberFormat="1" applyProtection="1"/>
    <xf numFmtId="3" fontId="18" fillId="0" borderId="0" xfId="0" applyNumberFormat="1" applyFont="1" applyAlignment="1" applyProtection="1">
      <alignment horizontal="center" vertical="center"/>
    </xf>
    <xf numFmtId="1" fontId="13" fillId="0" borderId="0" xfId="0" quotePrefix="1" applyNumberFormat="1" applyFont="1" applyProtection="1"/>
    <xf numFmtId="0" fontId="12" fillId="12" borderId="1" xfId="0" applyFont="1" applyFill="1" applyBorder="1" applyAlignment="1" applyProtection="1">
      <alignment horizontal="center" vertical="center" wrapText="1"/>
    </xf>
    <xf numFmtId="0" fontId="13" fillId="14" borderId="0" xfId="0" applyFont="1" applyFill="1" applyProtection="1"/>
    <xf numFmtId="0" fontId="13" fillId="14" borderId="0" xfId="0" applyFont="1" applyFill="1" applyAlignment="1" applyProtection="1">
      <alignment horizontal="center" vertical="center"/>
    </xf>
    <xf numFmtId="164" fontId="13" fillId="12" borderId="0" xfId="0" applyNumberFormat="1" applyFont="1" applyFill="1" applyProtection="1"/>
    <xf numFmtId="3" fontId="13" fillId="0" borderId="0" xfId="0" applyNumberFormat="1" applyFont="1" applyProtection="1"/>
    <xf numFmtId="0" fontId="13" fillId="12" borderId="0" xfId="0" applyFont="1" applyFill="1" applyProtection="1"/>
    <xf numFmtId="0" fontId="13" fillId="12" borderId="0" xfId="0" applyFont="1" applyFill="1" applyAlignment="1" applyProtection="1">
      <alignment horizontal="center" vertical="center"/>
    </xf>
    <xf numFmtId="0" fontId="13" fillId="15" borderId="0" xfId="0" applyFont="1" applyFill="1" applyProtection="1"/>
    <xf numFmtId="0" fontId="13" fillId="15" borderId="0" xfId="0" applyFont="1" applyFill="1" applyAlignment="1" applyProtection="1">
      <alignment horizontal="center" vertical="center"/>
    </xf>
    <xf numFmtId="11" fontId="13" fillId="15" borderId="0" xfId="0" applyNumberFormat="1" applyFont="1" applyFill="1" applyProtection="1"/>
    <xf numFmtId="0" fontId="12" fillId="14" borderId="1" xfId="0" applyFont="1" applyFill="1" applyBorder="1" applyAlignment="1" applyProtection="1">
      <alignment horizontal="center" vertical="center" wrapText="1"/>
    </xf>
    <xf numFmtId="164" fontId="13" fillId="14" borderId="0" xfId="0" applyNumberFormat="1" applyFont="1" applyFill="1" applyProtection="1"/>
    <xf numFmtId="0" fontId="15" fillId="0" borderId="0" xfId="0" applyFont="1" applyFill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center" vertical="center"/>
    </xf>
    <xf numFmtId="11" fontId="13" fillId="0" borderId="0" xfId="0" applyNumberFormat="1" applyFont="1" applyFill="1" applyProtection="1"/>
    <xf numFmtId="0" fontId="12" fillId="15" borderId="1" xfId="0" applyFont="1" applyFill="1" applyBorder="1" applyAlignment="1" applyProtection="1">
      <alignment horizontal="center" vertical="center" wrapText="1"/>
    </xf>
    <xf numFmtId="165" fontId="13" fillId="15" borderId="0" xfId="0" applyNumberFormat="1" applyFont="1" applyFill="1" applyProtection="1"/>
    <xf numFmtId="11" fontId="13" fillId="12" borderId="0" xfId="0" applyNumberFormat="1" applyFont="1" applyFill="1" applyProtection="1"/>
    <xf numFmtId="169" fontId="13" fillId="0" borderId="0" xfId="1" applyNumberFormat="1" applyFont="1" applyProtection="1"/>
    <xf numFmtId="0" fontId="13" fillId="11" borderId="1" xfId="0" applyFont="1" applyFill="1" applyBorder="1" applyAlignment="1" applyProtection="1">
      <alignment horizontal="center" vertical="center" wrapText="1"/>
    </xf>
    <xf numFmtId="0" fontId="13" fillId="1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164" fontId="13" fillId="0" borderId="1" xfId="0" applyNumberFormat="1" applyFont="1" applyBorder="1" applyAlignment="1" applyProtection="1">
      <alignment horizontal="center" vertical="center"/>
    </xf>
    <xf numFmtId="166" fontId="13" fillId="0" borderId="1" xfId="0" applyNumberFormat="1" applyFont="1" applyBorder="1" applyAlignment="1" applyProtection="1">
      <alignment horizontal="center" vertical="center"/>
    </xf>
    <xf numFmtId="3" fontId="13" fillId="0" borderId="1" xfId="1" applyNumberFormat="1" applyFont="1" applyBorder="1" applyAlignment="1" applyProtection="1">
      <alignment horizontal="center" vertical="center"/>
    </xf>
    <xf numFmtId="1" fontId="13" fillId="0" borderId="1" xfId="0" applyNumberFormat="1" applyFont="1" applyBorder="1" applyAlignment="1" applyProtection="1">
      <alignment horizontal="center" vertical="center"/>
    </xf>
    <xf numFmtId="2" fontId="13" fillId="0" borderId="1" xfId="0" applyNumberFormat="1" applyFont="1" applyBorder="1" applyAlignment="1" applyProtection="1">
      <alignment horizontal="center" vertical="center"/>
    </xf>
    <xf numFmtId="167" fontId="13" fillId="0" borderId="1" xfId="0" applyNumberFormat="1" applyFont="1" applyBorder="1" applyAlignment="1" applyProtection="1">
      <alignment horizontal="center" vertical="center"/>
    </xf>
    <xf numFmtId="168" fontId="13" fillId="0" borderId="1" xfId="0" applyNumberFormat="1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49" fontId="4" fillId="2" borderId="0" xfId="0" quotePrefix="1" applyNumberFormat="1" applyFont="1" applyFill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17" fontId="23" fillId="2" borderId="0" xfId="0" quotePrefix="1" applyNumberFormat="1" applyFont="1" applyFill="1" applyAlignment="1" applyProtection="1">
      <alignment horizontal="center"/>
    </xf>
    <xf numFmtId="0" fontId="3" fillId="0" borderId="1" xfId="0" applyFont="1" applyBorder="1" applyAlignment="1" applyProtection="1">
      <alignment horizontal="left" vertical="center" wrapText="1"/>
    </xf>
    <xf numFmtId="0" fontId="7" fillId="13" borderId="2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22" fillId="13" borderId="2" xfId="0" applyFont="1" applyFill="1" applyBorder="1" applyAlignment="1" applyProtection="1">
      <alignment horizontal="center" vertical="center"/>
    </xf>
    <xf numFmtId="0" fontId="22" fillId="13" borderId="3" xfId="0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vertical="top" wrapText="1"/>
    </xf>
    <xf numFmtId="0" fontId="7" fillId="5" borderId="3" xfId="0" applyFont="1" applyFill="1" applyBorder="1" applyAlignment="1" applyProtection="1">
      <alignment vertical="top" wrapText="1"/>
    </xf>
    <xf numFmtId="0" fontId="7" fillId="5" borderId="4" xfId="0" applyFont="1" applyFill="1" applyBorder="1" applyAlignment="1" applyProtection="1">
      <alignment vertical="top" wrapText="1"/>
    </xf>
    <xf numFmtId="0" fontId="12" fillId="16" borderId="6" xfId="0" applyFont="1" applyFill="1" applyBorder="1" applyAlignment="1" applyProtection="1">
      <alignment horizontal="center" vertical="center" wrapText="1"/>
    </xf>
    <xf numFmtId="165" fontId="12" fillId="8" borderId="1" xfId="0" applyNumberFormat="1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165" fontId="12" fillId="10" borderId="6" xfId="0" applyNumberFormat="1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3" fillId="11" borderId="10" xfId="0" applyFont="1" applyFill="1" applyBorder="1" applyAlignment="1" applyProtection="1">
      <alignment horizontal="center" wrapText="1"/>
    </xf>
    <xf numFmtId="0" fontId="13" fillId="11" borderId="0" xfId="0" applyFont="1" applyFill="1" applyAlignment="1" applyProtection="1">
      <alignment horizontal="center" wrapText="1"/>
    </xf>
    <xf numFmtId="0" fontId="12" fillId="12" borderId="9" xfId="0" applyFont="1" applyFill="1" applyBorder="1" applyAlignment="1" applyProtection="1">
      <alignment horizontal="center"/>
    </xf>
    <xf numFmtId="0" fontId="12" fillId="12" borderId="6" xfId="0" applyFont="1" applyFill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14" borderId="9" xfId="0" applyFont="1" applyFill="1" applyBorder="1" applyAlignment="1" applyProtection="1">
      <alignment horizontal="center"/>
    </xf>
    <xf numFmtId="0" fontId="12" fillId="14" borderId="6" xfId="0" applyFont="1" applyFill="1" applyBorder="1" applyAlignment="1" applyProtection="1">
      <alignment horizontal="center"/>
    </xf>
    <xf numFmtId="0" fontId="12" fillId="15" borderId="9" xfId="0" applyFont="1" applyFill="1" applyBorder="1" applyAlignment="1" applyProtection="1">
      <alignment horizontal="center"/>
    </xf>
    <xf numFmtId="0" fontId="12" fillId="15" borderId="6" xfId="0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5" formatCode="0.0E+00"/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164" formatCode="0.0"/>
    </dxf>
    <dxf>
      <numFmt numFmtId="165" formatCode="0.0E+00"/>
    </dxf>
    <dxf>
      <numFmt numFmtId="3" formatCode="#,##0"/>
    </dxf>
    <dxf>
      <numFmt numFmtId="165" formatCode="0.0E+00"/>
    </dxf>
    <dxf>
      <numFmt numFmtId="3" formatCode="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  <dxf>
      <numFmt numFmtId="165" formatCode="0.0E+00"/>
    </dxf>
    <dxf>
      <numFmt numFmtId="3" formatCode="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4" formatCode="0.0"/>
    </dxf>
    <dxf>
      <numFmt numFmtId="165" formatCode="0.0E+00"/>
    </dxf>
    <dxf>
      <numFmt numFmtId="3" formatCode="#,##0"/>
    </dxf>
    <dxf>
      <numFmt numFmtId="164" formatCode="0.0"/>
    </dxf>
    <dxf>
      <numFmt numFmtId="165" formatCode="0.0E+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549275</xdr:colOff>
      <xdr:row>5</xdr:row>
      <xdr:rowOff>57150</xdr:rowOff>
    </xdr:from>
    <xdr:to>
      <xdr:col>5</xdr:col>
      <xdr:colOff>0</xdr:colOff>
      <xdr:row>6</xdr:row>
      <xdr:rowOff>191770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69DDCE-CE9B-8A1A-5FD9-316F502CA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2250" y="1676400"/>
          <a:ext cx="2632075" cy="2896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8</xdr:row>
      <xdr:rowOff>57150</xdr:rowOff>
    </xdr:from>
    <xdr:ext cx="3541114" cy="593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5C9682B-14F0-4097-B864-90B6C6215919}"/>
                </a:ext>
              </a:extLst>
            </xdr:cNvPr>
            <xdr:cNvSpPr txBox="1"/>
          </xdr:nvSpPr>
          <xdr:spPr>
            <a:xfrm>
              <a:off x="120650" y="2819400"/>
              <a:ext cx="3541114" cy="593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𝑀𝑂𝐸</m:t>
                    </m:r>
                    <m:r>
                      <a:rPr lang="en-US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𝑁𝑜𝑛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𝐶𝑎𝑛𝑐𝑒𝑟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𝐻𝑎𝑧𝑎𝑟𝑑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𝑣𝑎𝑙𝑢𝑒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(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𝑃𝑂𝐷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𝐻𝑢𝑚𝑎𝑛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𝐸𝑥𝑝𝑜𝑠𝑢𝑟𝑒</m:t>
                        </m:r>
                      </m:den>
                    </m:f>
                  </m:oMath>
                </m:oMathPara>
              </a14:m>
              <a:endParaRPr lang="en-US" sz="14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5C9682B-14F0-4097-B864-90B6C6215919}"/>
                </a:ext>
              </a:extLst>
            </xdr:cNvPr>
            <xdr:cNvSpPr txBox="1"/>
          </xdr:nvSpPr>
          <xdr:spPr>
            <a:xfrm>
              <a:off x="120650" y="2819400"/>
              <a:ext cx="3541114" cy="593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𝑀𝑂𝐸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=(𝑁𝑜𝑛−𝐶𝑎𝑛𝑐𝑒𝑟 𝐻𝑎𝑧𝑎𝑟𝑑 𝑣𝑎𝑙𝑢𝑒 (𝑃𝑂𝐷))/( 𝐻𝑢𝑚𝑎𝑛 𝐸𝑥𝑝𝑜𝑠𝑢𝑟𝑒)</a:t>
              </a:r>
              <a:endParaRPr lang="en-US" sz="14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60D0A-8414-4D41-A9D4-F4178D5ADE89}">
  <sheetPr codeName="Sheet1">
    <tabColor theme="4"/>
  </sheetPr>
  <dimension ref="B1:F11"/>
  <sheetViews>
    <sheetView tabSelected="1" workbookViewId="0">
      <selection activeCell="L8" sqref="L8"/>
    </sheetView>
  </sheetViews>
  <sheetFormatPr defaultColWidth="9.1796875" defaultRowHeight="25.5" customHeight="1" x14ac:dyDescent="0.3"/>
  <cols>
    <col min="1" max="1" width="13.453125" style="1" customWidth="1"/>
    <col min="2" max="2" width="11.453125" style="1" customWidth="1"/>
    <col min="3" max="3" width="10.81640625" style="1" customWidth="1"/>
    <col min="4" max="4" width="11.453125" style="1" customWidth="1"/>
    <col min="5" max="5" width="11.81640625" style="1" customWidth="1"/>
    <col min="6" max="16384" width="9.1796875" style="1"/>
  </cols>
  <sheetData>
    <row r="1" spans="2:6" ht="25.5" customHeight="1" x14ac:dyDescent="0.35">
      <c r="B1" s="128" t="s">
        <v>133</v>
      </c>
      <c r="C1" s="128"/>
      <c r="D1" s="128"/>
      <c r="E1" s="128"/>
      <c r="F1" s="128"/>
    </row>
    <row r="2" spans="2:6" ht="15.5" customHeight="1" x14ac:dyDescent="0.35">
      <c r="C2" s="129" t="s">
        <v>134</v>
      </c>
      <c r="D2" s="129"/>
      <c r="E2" s="129"/>
    </row>
    <row r="3" spans="2:6" ht="62.5" customHeight="1" x14ac:dyDescent="0.3">
      <c r="B3" s="126" t="s">
        <v>0</v>
      </c>
      <c r="C3" s="126"/>
      <c r="D3" s="126"/>
      <c r="E3" s="126"/>
      <c r="F3" s="126"/>
    </row>
    <row r="4" spans="2:6" ht="25.5" customHeight="1" x14ac:dyDescent="0.3">
      <c r="B4" s="126"/>
      <c r="C4" s="126"/>
      <c r="D4" s="126"/>
      <c r="E4" s="126"/>
      <c r="F4" s="126"/>
    </row>
    <row r="6" spans="2:6" ht="217.5" customHeight="1" x14ac:dyDescent="0.3"/>
    <row r="7" spans="2:6" ht="25.5" customHeight="1" x14ac:dyDescent="0.3">
      <c r="B7" s="126"/>
      <c r="C7" s="126"/>
      <c r="D7" s="126"/>
      <c r="E7" s="126"/>
      <c r="F7" s="126"/>
    </row>
    <row r="9" spans="2:6" ht="25.5" customHeight="1" x14ac:dyDescent="0.3">
      <c r="B9" s="126" t="s">
        <v>1</v>
      </c>
      <c r="C9" s="126"/>
      <c r="D9" s="126"/>
      <c r="E9" s="126"/>
      <c r="F9" s="126"/>
    </row>
    <row r="11" spans="2:6" ht="25.5" customHeight="1" x14ac:dyDescent="0.35">
      <c r="B11" s="127" t="s">
        <v>2</v>
      </c>
      <c r="C11" s="127"/>
      <c r="D11" s="127"/>
      <c r="E11" s="127"/>
      <c r="F11" s="127"/>
    </row>
  </sheetData>
  <sheetProtection sheet="1" objects="1" scenarios="1" formatCells="0" formatColumns="0" formatRows="0" sort="0" autoFilter="0"/>
  <mergeCells count="6">
    <mergeCell ref="B3:F4"/>
    <mergeCell ref="B7:F7"/>
    <mergeCell ref="B9:F9"/>
    <mergeCell ref="B11:F11"/>
    <mergeCell ref="B1:F1"/>
    <mergeCell ref="C2:E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E5D4-909D-4B0E-9F58-A7DDA5A352D5}">
  <sheetPr codeName="Sheet10"/>
  <dimension ref="A1:S29"/>
  <sheetViews>
    <sheetView workbookViewId="0">
      <selection sqref="A1:A2"/>
    </sheetView>
  </sheetViews>
  <sheetFormatPr defaultColWidth="8.81640625" defaultRowHeight="13" x14ac:dyDescent="0.3"/>
  <cols>
    <col min="1" max="1" width="22" style="22" customWidth="1"/>
    <col min="2" max="2" width="17.81640625" style="22" customWidth="1"/>
    <col min="3" max="3" width="23.453125" style="22" customWidth="1"/>
    <col min="4" max="4" width="14.453125" style="22" customWidth="1"/>
    <col min="5" max="7" width="8.81640625" style="22"/>
    <col min="8" max="8" width="10.54296875" style="22" customWidth="1"/>
    <col min="9" max="12" width="8.81640625" style="22"/>
    <col min="13" max="13" width="12.1796875" style="22" bestFit="1" customWidth="1"/>
    <col min="14" max="14" width="15" style="22" customWidth="1"/>
    <col min="15" max="15" width="12.1796875" style="22" bestFit="1" customWidth="1"/>
    <col min="16" max="17" width="14.54296875" style="22" bestFit="1" customWidth="1"/>
    <col min="18" max="18" width="13.54296875" style="22" customWidth="1"/>
    <col min="19" max="19" width="16.1796875" style="22" customWidth="1"/>
    <col min="20" max="16384" width="8.81640625" style="22"/>
  </cols>
  <sheetData>
    <row r="1" spans="1:19" x14ac:dyDescent="0.3">
      <c r="A1" s="144" t="s">
        <v>49</v>
      </c>
      <c r="B1" s="144" t="s">
        <v>50</v>
      </c>
      <c r="C1" s="144" t="s">
        <v>51</v>
      </c>
      <c r="D1" s="146" t="s">
        <v>52</v>
      </c>
      <c r="E1" s="152" t="s">
        <v>53</v>
      </c>
      <c r="F1" s="141" t="s">
        <v>109</v>
      </c>
      <c r="G1" s="141"/>
      <c r="H1" s="141"/>
      <c r="I1" s="141"/>
      <c r="J1" s="141"/>
      <c r="K1" s="141"/>
      <c r="L1" s="141"/>
      <c r="M1" s="143" t="s">
        <v>105</v>
      </c>
      <c r="N1" s="143"/>
      <c r="O1" s="143"/>
      <c r="P1" s="143"/>
      <c r="Q1" s="143"/>
      <c r="R1" s="143"/>
      <c r="S1" s="143"/>
    </row>
    <row r="2" spans="1:19" ht="26" x14ac:dyDescent="0.3">
      <c r="A2" s="145"/>
      <c r="B2" s="145"/>
      <c r="C2" s="145"/>
      <c r="D2" s="147"/>
      <c r="E2" s="152"/>
      <c r="F2" s="23" t="s">
        <v>57</v>
      </c>
      <c r="G2" s="23" t="s">
        <v>58</v>
      </c>
      <c r="H2" s="23" t="s">
        <v>59</v>
      </c>
      <c r="I2" s="23" t="s">
        <v>60</v>
      </c>
      <c r="J2" s="23" t="s">
        <v>61</v>
      </c>
      <c r="K2" s="23" t="s">
        <v>62</v>
      </c>
      <c r="L2" s="23" t="s">
        <v>63</v>
      </c>
      <c r="M2" s="24" t="s">
        <v>57</v>
      </c>
      <c r="N2" s="24" t="s">
        <v>58</v>
      </c>
      <c r="O2" s="24" t="s">
        <v>59</v>
      </c>
      <c r="P2" s="24" t="s">
        <v>60</v>
      </c>
      <c r="Q2" s="24" t="s">
        <v>61</v>
      </c>
      <c r="R2" s="24" t="s">
        <v>62</v>
      </c>
      <c r="S2" s="25" t="s">
        <v>63</v>
      </c>
    </row>
    <row r="3" spans="1:19" x14ac:dyDescent="0.3">
      <c r="A3" s="22" t="s">
        <v>75</v>
      </c>
      <c r="B3" s="22" t="s">
        <v>79</v>
      </c>
      <c r="C3" s="22" t="s">
        <v>80</v>
      </c>
      <c r="D3" s="22" t="s">
        <v>132</v>
      </c>
      <c r="E3" s="22" t="s">
        <v>112</v>
      </c>
      <c r="F3" s="47">
        <v>1.06632355824098E-4</v>
      </c>
      <c r="G3" s="47">
        <v>1.00450769979223E-4</v>
      </c>
      <c r="H3" s="47">
        <v>8.1656754950852002E-5</v>
      </c>
      <c r="I3" s="47">
        <v>5.6858926403333599E-5</v>
      </c>
      <c r="J3" s="47">
        <v>4.0109568012830501E-5</v>
      </c>
      <c r="K3" s="47">
        <v>3.4344062138147602E-5</v>
      </c>
      <c r="L3" s="47">
        <v>2.7573736359296599E-5</v>
      </c>
      <c r="M3" s="47">
        <f>'Equations and POD'!$D$5/F3</f>
        <v>53454694.458807491</v>
      </c>
      <c r="N3" s="47">
        <f>'Equations and POD'!$D$5/G3</f>
        <v>56744214.11781089</v>
      </c>
      <c r="O3" s="47">
        <f>'Equations and POD'!$D$5/H3</f>
        <v>69804390.383021533</v>
      </c>
      <c r="P3" s="47">
        <f>'Equations and POD'!$D$5/I3</f>
        <v>100248111.60813288</v>
      </c>
      <c r="Q3" s="47">
        <f>'Equations and POD'!$D$5/J3</f>
        <v>142110730.24213693</v>
      </c>
      <c r="R3" s="47">
        <f>'Equations and POD'!$D$5/K3</f>
        <v>165967554.36418617</v>
      </c>
      <c r="S3" s="47">
        <f>'Equations and POD'!$D$5/L3</f>
        <v>206718448.51661611</v>
      </c>
    </row>
    <row r="4" spans="1:19" x14ac:dyDescent="0.3">
      <c r="A4" s="22" t="s">
        <v>75</v>
      </c>
      <c r="B4" s="22" t="s">
        <v>79</v>
      </c>
      <c r="C4" s="22" t="s">
        <v>80</v>
      </c>
      <c r="D4" s="22" t="s">
        <v>132</v>
      </c>
      <c r="E4" s="22" t="s">
        <v>113</v>
      </c>
      <c r="F4" s="47">
        <v>7.1779831584450699E-6</v>
      </c>
      <c r="G4" s="47">
        <v>6.7618681927380997E-6</v>
      </c>
      <c r="H4" s="47">
        <v>5.4967444663548496E-6</v>
      </c>
      <c r="I4" s="47">
        <v>3.8274725619272301E-6</v>
      </c>
      <c r="J4" s="47">
        <v>2.69998539808627E-6</v>
      </c>
      <c r="K4" s="47">
        <v>2.3118789575171598E-6</v>
      </c>
      <c r="L4" s="47">
        <v>1.85613281890661E-6</v>
      </c>
      <c r="M4" s="47">
        <f>'Equations and POD'!$D$5/F4</f>
        <v>794094925.29859352</v>
      </c>
      <c r="N4" s="47">
        <f>'Equations and POD'!$D$5/G4</f>
        <v>842962305.31696963</v>
      </c>
      <c r="O4" s="47">
        <f>'Equations and POD'!$D$5/H4</f>
        <v>1036977439.0803978</v>
      </c>
      <c r="P4" s="47">
        <f>'Equations and POD'!$D$5/I4</f>
        <v>1489233406.0599782</v>
      </c>
      <c r="Q4" s="47">
        <f>'Equations and POD'!$D$5/J4</f>
        <v>2111122528.3070488</v>
      </c>
      <c r="R4" s="47">
        <f>'Equations and POD'!$D$5/K4</f>
        <v>2465527004.1133595</v>
      </c>
      <c r="S4" s="47">
        <f>'Equations and POD'!$D$5/L4</f>
        <v>3070900930.1164622</v>
      </c>
    </row>
    <row r="5" spans="1:19" x14ac:dyDescent="0.3">
      <c r="A5" s="22" t="s">
        <v>75</v>
      </c>
      <c r="B5" s="22" t="s">
        <v>79</v>
      </c>
      <c r="C5" s="22" t="s">
        <v>80</v>
      </c>
      <c r="D5" s="22" t="s">
        <v>132</v>
      </c>
      <c r="E5" s="22" t="s">
        <v>114</v>
      </c>
      <c r="F5" s="47">
        <v>3.0294696723742997E-8</v>
      </c>
      <c r="G5" s="47">
        <v>2.8538482420917401E-8</v>
      </c>
      <c r="H5" s="47">
        <v>2.31990244195844E-8</v>
      </c>
      <c r="I5" s="47">
        <v>1.6153857974104199E-8</v>
      </c>
      <c r="J5" s="47">
        <v>1.13952954455353E-8</v>
      </c>
      <c r="K5" s="47">
        <v>9.7572911964253798E-9</v>
      </c>
      <c r="L5" s="47">
        <v>7.8338134245418194E-9</v>
      </c>
      <c r="M5" s="47">
        <f>'Equations and POD'!$D$5/F5</f>
        <v>188151743256.5256</v>
      </c>
      <c r="N5" s="47">
        <f>'Equations and POD'!$D$5/G5</f>
        <v>199730312072.31122</v>
      </c>
      <c r="O5" s="47">
        <f>'Equations and POD'!$D$5/H5</f>
        <v>245699987073.08197</v>
      </c>
      <c r="P5" s="47">
        <f>'Equations and POD'!$D$5/I5</f>
        <v>352856884661.08295</v>
      </c>
      <c r="Q5" s="47">
        <f>'Equations and POD'!$D$5/J5</f>
        <v>500206425295.73651</v>
      </c>
      <c r="R5" s="47">
        <f>'Equations and POD'!$D$5/K5</f>
        <v>584178527139.60376</v>
      </c>
      <c r="S5" s="47">
        <f>'Equations and POD'!$D$5/L5</f>
        <v>727614980226.99963</v>
      </c>
    </row>
    <row r="6" spans="1:19" x14ac:dyDescent="0.3">
      <c r="A6" s="22" t="s">
        <v>83</v>
      </c>
      <c r="B6" s="22" t="s">
        <v>83</v>
      </c>
      <c r="C6" s="22" t="s">
        <v>84</v>
      </c>
      <c r="D6" s="22" t="s">
        <v>132</v>
      </c>
      <c r="E6" s="22" t="s">
        <v>112</v>
      </c>
      <c r="F6" s="47">
        <v>3.0540778604020902E-7</v>
      </c>
      <c r="G6" s="47">
        <v>2.8770298684947203E-7</v>
      </c>
      <c r="H6" s="47">
        <v>2.3387468608408699E-7</v>
      </c>
      <c r="I6" s="47">
        <v>1.6285074727328601E-7</v>
      </c>
      <c r="J6" s="47">
        <v>1.14878587002571E-7</v>
      </c>
      <c r="K6" s="47">
        <v>9.8365490475908901E-8</v>
      </c>
      <c r="L6" s="47">
        <v>7.8974469890180101E-8</v>
      </c>
      <c r="M6" s="47">
        <f>'Equations and POD'!$D$5/F6</f>
        <v>18663571331.641022</v>
      </c>
      <c r="N6" s="47">
        <f>'Equations and POD'!$D$5/G6</f>
        <v>19812098798.203564</v>
      </c>
      <c r="O6" s="47">
        <f>'Equations and POD'!$D$5/H6</f>
        <v>24372026299.377392</v>
      </c>
      <c r="P6" s="47">
        <f>'Equations and POD'!$D$5/I6</f>
        <v>35001374543.492966</v>
      </c>
      <c r="Q6" s="47">
        <f>'Equations and POD'!$D$5/J6</f>
        <v>49617601928.481529</v>
      </c>
      <c r="R6" s="47">
        <f>'Equations and POD'!$D$5/K6</f>
        <v>57947151713.699944</v>
      </c>
      <c r="S6" s="47">
        <f>'Equations and POD'!$D$5/L6</f>
        <v>72175223308.573975</v>
      </c>
    </row>
    <row r="7" spans="1:19" x14ac:dyDescent="0.3">
      <c r="A7" s="22" t="s">
        <v>83</v>
      </c>
      <c r="B7" s="22" t="s">
        <v>83</v>
      </c>
      <c r="C7" s="22" t="s">
        <v>84</v>
      </c>
      <c r="D7" s="22" t="s">
        <v>132</v>
      </c>
      <c r="E7" s="22" t="s">
        <v>113</v>
      </c>
      <c r="F7" s="47">
        <v>1.54223522949725E-7</v>
      </c>
      <c r="G7" s="47">
        <v>1.4528302886568301E-7</v>
      </c>
      <c r="H7" s="47">
        <v>1.18101042819846E-7</v>
      </c>
      <c r="I7" s="47">
        <v>8.2235676716424595E-8</v>
      </c>
      <c r="J7" s="47">
        <v>5.8010899554114402E-8</v>
      </c>
      <c r="K7" s="47">
        <v>4.96721864054739E-8</v>
      </c>
      <c r="L7" s="47">
        <v>3.9880191423630097E-8</v>
      </c>
      <c r="M7" s="47">
        <f>'Equations and POD'!$D$5/F7</f>
        <v>36959342459.438766</v>
      </c>
      <c r="N7" s="47">
        <f>'Equations and POD'!$D$5/G7</f>
        <v>39233763533.865753</v>
      </c>
      <c r="O7" s="47">
        <f>'Equations and POD'!$D$5/H7</f>
        <v>48263756728.168007</v>
      </c>
      <c r="P7" s="47">
        <f>'Equations and POD'!$D$5/I7</f>
        <v>69312982243.162628</v>
      </c>
      <c r="Q7" s="47">
        <f>'Equations and POD'!$D$5/J7</f>
        <v>98257397210.033951</v>
      </c>
      <c r="R7" s="47">
        <f>'Equations and POD'!$D$5/K7</f>
        <v>114752347590.8815</v>
      </c>
      <c r="S7" s="47">
        <f>'Equations and POD'!$D$5/L7</f>
        <v>142928100305.52148</v>
      </c>
    </row>
    <row r="8" spans="1:19" x14ac:dyDescent="0.3">
      <c r="A8" s="22" t="s">
        <v>83</v>
      </c>
      <c r="B8" s="22" t="s">
        <v>83</v>
      </c>
      <c r="C8" s="22" t="s">
        <v>84</v>
      </c>
      <c r="D8" s="22" t="s">
        <v>132</v>
      </c>
      <c r="E8" s="22" t="s">
        <v>114</v>
      </c>
      <c r="F8" s="47">
        <v>7.86313929307224E-8</v>
      </c>
      <c r="G8" s="47">
        <v>7.4073051311550104E-8</v>
      </c>
      <c r="H8" s="47">
        <v>6.0214222356485896E-8</v>
      </c>
      <c r="I8" s="47">
        <v>4.19281422518208E-8</v>
      </c>
      <c r="J8" s="47">
        <v>2.9577056403978099E-8</v>
      </c>
      <c r="K8" s="47">
        <v>2.5325534861826101E-8</v>
      </c>
      <c r="L8" s="47">
        <v>2.0333052585020501E-8</v>
      </c>
      <c r="M8" s="47">
        <f>'Equations and POD'!$D$5/F8</f>
        <v>72490131327.343292</v>
      </c>
      <c r="N8" s="47">
        <f>'Equations and POD'!$D$5/G8</f>
        <v>76951062485.94902</v>
      </c>
      <c r="O8" s="47">
        <f>'Equations and POD'!$D$5/H8</f>
        <v>94662021312.080139</v>
      </c>
      <c r="P8" s="47">
        <f>'Equations and POD'!$D$5/I8</f>
        <v>135946877058.50998</v>
      </c>
      <c r="Q8" s="47">
        <f>'Equations and POD'!$D$5/J8</f>
        <v>192716946613.84061</v>
      </c>
      <c r="R8" s="47">
        <f>'Equations and POD'!$D$5/K8</f>
        <v>225069284068.38</v>
      </c>
      <c r="S8" s="47">
        <f>'Equations and POD'!$D$5/L8</f>
        <v>280331739475.22412</v>
      </c>
    </row>
    <row r="9" spans="1:19" x14ac:dyDescent="0.3">
      <c r="A9" s="22" t="s">
        <v>83</v>
      </c>
      <c r="B9" s="22" t="s">
        <v>83</v>
      </c>
      <c r="C9" s="22" t="s">
        <v>85</v>
      </c>
      <c r="D9" s="22" t="s">
        <v>132</v>
      </c>
      <c r="E9" s="22" t="s">
        <v>112</v>
      </c>
      <c r="F9" s="47">
        <v>2.0448439868961999E-3</v>
      </c>
      <c r="G9" s="47">
        <v>1.92630230649642E-3</v>
      </c>
      <c r="H9" s="47">
        <v>1.56589735882935E-3</v>
      </c>
      <c r="I9" s="47">
        <v>1.0903597961300501E-3</v>
      </c>
      <c r="J9" s="47">
        <v>7.6916437167850104E-4</v>
      </c>
      <c r="K9" s="47">
        <v>6.5860168244458704E-4</v>
      </c>
      <c r="L9" s="47">
        <v>5.2876998313326805E-4</v>
      </c>
      <c r="M9" s="47">
        <f>'Equations and POD'!$D$5/F9</f>
        <v>2787498.7219205112</v>
      </c>
      <c r="N9" s="47">
        <f>'Equations and POD'!$D$5/G9</f>
        <v>2959037.1048079277</v>
      </c>
      <c r="O9" s="47">
        <f>'Equations and POD'!$D$5/H9</f>
        <v>3640085.3273430807</v>
      </c>
      <c r="P9" s="47">
        <f>'Equations and POD'!$D$5/I9</f>
        <v>5227632.2184940008</v>
      </c>
      <c r="Q9" s="47">
        <f>'Equations and POD'!$D$5/J9</f>
        <v>7410639.6628346602</v>
      </c>
      <c r="R9" s="47">
        <f>'Equations and POD'!$D$5/K9</f>
        <v>8654700.0287682731</v>
      </c>
      <c r="S9" s="47">
        <f>'Equations and POD'!$D$5/L9</f>
        <v>10779734.443744712</v>
      </c>
    </row>
    <row r="10" spans="1:19" x14ac:dyDescent="0.3">
      <c r="A10" s="22" t="s">
        <v>83</v>
      </c>
      <c r="B10" s="22" t="s">
        <v>83</v>
      </c>
      <c r="C10" s="22" t="s">
        <v>85</v>
      </c>
      <c r="D10" s="22" t="s">
        <v>132</v>
      </c>
      <c r="E10" s="22" t="s">
        <v>113</v>
      </c>
      <c r="F10" s="47">
        <v>3.5990162152875097E-4</v>
      </c>
      <c r="G10" s="47">
        <v>3.3903775941114301E-4</v>
      </c>
      <c r="H10" s="47">
        <v>2.7560488829550902E-4</v>
      </c>
      <c r="I10" s="47">
        <v>1.9190816570442001E-4</v>
      </c>
      <c r="J10" s="47">
        <v>1.3537634477895599E-4</v>
      </c>
      <c r="K10" s="47">
        <v>1.159168205361E-4</v>
      </c>
      <c r="L10" s="47">
        <v>9.3065864958358604E-5</v>
      </c>
      <c r="M10" s="47">
        <f>'Equations and POD'!$D$5/F10</f>
        <v>15837661.346976321</v>
      </c>
      <c r="N10" s="47">
        <f>'Equations and POD'!$D$5/G10</f>
        <v>16812286.660636362</v>
      </c>
      <c r="O10" s="47">
        <f>'Equations and POD'!$D$5/H10</f>
        <v>20681781.209513046</v>
      </c>
      <c r="P10" s="47">
        <f>'Equations and POD'!$D$5/I10</f>
        <v>29701706.433790993</v>
      </c>
      <c r="Q10" s="47">
        <f>'Equations and POD'!$D$5/J10</f>
        <v>42104844.8996538</v>
      </c>
      <c r="R10" s="47">
        <f>'Equations and POD'!$D$5/K10</f>
        <v>49173191.37669798</v>
      </c>
      <c r="S10" s="47">
        <f>'Equations and POD'!$D$5/L10</f>
        <v>61246945.940387577</v>
      </c>
    </row>
    <row r="11" spans="1:19" x14ac:dyDescent="0.3">
      <c r="A11" s="22" t="s">
        <v>83</v>
      </c>
      <c r="B11" s="22" t="s">
        <v>83</v>
      </c>
      <c r="C11" s="22" t="s">
        <v>85</v>
      </c>
      <c r="D11" s="22" t="s">
        <v>132</v>
      </c>
      <c r="E11" s="22" t="s">
        <v>114</v>
      </c>
      <c r="F11" s="47">
        <v>4.00305279792273E-7</v>
      </c>
      <c r="G11" s="47">
        <v>3.7709917661590999E-7</v>
      </c>
      <c r="H11" s="47">
        <v>3.0654513712003001E-7</v>
      </c>
      <c r="I11" s="47">
        <v>2.1345236412221301E-7</v>
      </c>
      <c r="J11" s="47">
        <v>1.5057410784593E-7</v>
      </c>
      <c r="K11" s="47">
        <v>1.28929997815048E-7</v>
      </c>
      <c r="L11" s="47">
        <v>1.03513723981067E-7</v>
      </c>
      <c r="M11" s="47">
        <f>'Equations and POD'!$D$5/F11</f>
        <v>14239132701.316986</v>
      </c>
      <c r="N11" s="47">
        <f>'Equations and POD'!$D$5/G11</f>
        <v>15115387021.398005</v>
      </c>
      <c r="O11" s="47">
        <f>'Equations and POD'!$D$5/H11</f>
        <v>18594325304.100723</v>
      </c>
      <c r="P11" s="47">
        <f>'Equations and POD'!$D$5/I11</f>
        <v>26703850404.469833</v>
      </c>
      <c r="Q11" s="47">
        <f>'Equations and POD'!$D$5/J11</f>
        <v>37855113880.749916</v>
      </c>
      <c r="R11" s="47">
        <f>'Equations and POD'!$D$5/K11</f>
        <v>44210037203.108734</v>
      </c>
      <c r="S11" s="47">
        <f>'Equations and POD'!$D$5/L11</f>
        <v>55065162190.885422</v>
      </c>
    </row>
    <row r="12" spans="1:19" x14ac:dyDescent="0.3">
      <c r="A12" s="36" t="s">
        <v>88</v>
      </c>
      <c r="B12" s="36" t="s">
        <v>88</v>
      </c>
      <c r="C12" s="22" t="s">
        <v>89</v>
      </c>
      <c r="D12" s="22" t="s">
        <v>132</v>
      </c>
      <c r="E12" s="22" t="s">
        <v>112</v>
      </c>
      <c r="F12" s="47">
        <v>4.2105641318627002E-8</v>
      </c>
      <c r="G12" s="47">
        <v>3.9664734575518203E-8</v>
      </c>
      <c r="H12" s="47">
        <v>3.2243590687195397E-8</v>
      </c>
      <c r="I12" s="47">
        <v>2.24517365521801E-8</v>
      </c>
      <c r="J12" s="47">
        <v>1.5837960918534399E-8</v>
      </c>
      <c r="K12" s="47">
        <v>1.3561350592300101E-8</v>
      </c>
      <c r="L12" s="47">
        <v>1.08879696409797E-8</v>
      </c>
      <c r="M12" s="47">
        <f>'Equations and POD'!$D$5/F12</f>
        <v>135373784165.07796</v>
      </c>
      <c r="N12" s="47">
        <f>'Equations and POD'!$D$5/G12</f>
        <v>143704478575.23654</v>
      </c>
      <c r="O12" s="47">
        <f>'Equations and POD'!$D$5/H12</f>
        <v>176779318882.23569</v>
      </c>
      <c r="P12" s="47">
        <f>'Equations and POD'!$D$5/I12</f>
        <v>253877912149.58475</v>
      </c>
      <c r="Q12" s="47">
        <f>'Equations and POD'!$D$5/J12</f>
        <v>359894814068.49323</v>
      </c>
      <c r="R12" s="47">
        <f>'Equations and POD'!$D$5/K12</f>
        <v>420312118708.61603</v>
      </c>
      <c r="S12" s="47">
        <f>'Equations and POD'!$D$5/L12</f>
        <v>523513583152.04797</v>
      </c>
    </row>
    <row r="13" spans="1:19" x14ac:dyDescent="0.3">
      <c r="A13" s="36" t="s">
        <v>88</v>
      </c>
      <c r="B13" s="36" t="s">
        <v>88</v>
      </c>
      <c r="C13" s="22" t="s">
        <v>89</v>
      </c>
      <c r="D13" s="22" t="s">
        <v>132</v>
      </c>
      <c r="E13" s="22" t="s">
        <v>113</v>
      </c>
      <c r="F13" s="47">
        <v>3.77253080018222E-8</v>
      </c>
      <c r="G13" s="47">
        <v>3.5538333624905003E-8</v>
      </c>
      <c r="H13" s="47">
        <v>2.8889226043471201E-8</v>
      </c>
      <c r="I13" s="47">
        <v>2.01160379008896E-8</v>
      </c>
      <c r="J13" s="47">
        <v>1.41903064544515E-8</v>
      </c>
      <c r="K13" s="47">
        <v>1.21505364125374E-8</v>
      </c>
      <c r="L13" s="47">
        <v>9.7552725800364206E-9</v>
      </c>
      <c r="M13" s="47">
        <f>'Equations and POD'!$D$5/F13</f>
        <v>151092205787.28421</v>
      </c>
      <c r="N13" s="47">
        <f>'Equations and POD'!$D$5/G13</f>
        <v>160390187681.8862</v>
      </c>
      <c r="O13" s="47">
        <f>'Equations and POD'!$D$5/H13</f>
        <v>197305389608.66925</v>
      </c>
      <c r="P13" s="47">
        <f>'Equations and POD'!$D$5/I13</f>
        <v>283355998237.99927</v>
      </c>
      <c r="Q13" s="47">
        <f>'Equations and POD'!$D$5/J13</f>
        <v>401682656981.09076</v>
      </c>
      <c r="R13" s="47">
        <f>'Equations and POD'!$D$5/K13</f>
        <v>469115091422.50842</v>
      </c>
      <c r="S13" s="47">
        <f>'Equations and POD'!$D$5/L13</f>
        <v>584299408677.18115</v>
      </c>
    </row>
    <row r="14" spans="1:19" x14ac:dyDescent="0.3">
      <c r="A14" s="36" t="s">
        <v>88</v>
      </c>
      <c r="B14" s="36" t="s">
        <v>88</v>
      </c>
      <c r="C14" s="22" t="s">
        <v>89</v>
      </c>
      <c r="D14" s="22" t="s">
        <v>132</v>
      </c>
      <c r="E14" s="22" t="s">
        <v>114</v>
      </c>
      <c r="F14" s="47">
        <v>3.0986334805878301E-8</v>
      </c>
      <c r="G14" s="47">
        <v>2.91900255417694E-8</v>
      </c>
      <c r="H14" s="47">
        <v>2.3728665924277001E-8</v>
      </c>
      <c r="I14" s="47">
        <v>1.6522655967039299E-8</v>
      </c>
      <c r="J14" s="47">
        <v>1.16554538606924E-8</v>
      </c>
      <c r="K14" s="47">
        <v>9.9800534254541105E-9</v>
      </c>
      <c r="L14" s="47">
        <v>8.0126620112156908E-9</v>
      </c>
      <c r="M14" s="47">
        <f>'Equations and POD'!$D$5/F14</f>
        <v>183952056146.97852</v>
      </c>
      <c r="N14" s="47">
        <f>'Equations and POD'!$D$5/G14</f>
        <v>195272182679.10037</v>
      </c>
      <c r="O14" s="47">
        <f>'Equations and POD'!$D$5/H14</f>
        <v>240215780279.84628</v>
      </c>
      <c r="P14" s="47">
        <f>'Equations and POD'!$D$5/I14</f>
        <v>344980856066.41034</v>
      </c>
      <c r="Q14" s="47">
        <f>'Equations and POD'!$D$5/J14</f>
        <v>489041445157.53656</v>
      </c>
      <c r="R14" s="47">
        <f>'Equations and POD'!$D$5/K14</f>
        <v>571139227116.97705</v>
      </c>
      <c r="S14" s="47">
        <f>'Equations and POD'!$D$5/L14</f>
        <v>711374071690.71252</v>
      </c>
    </row>
    <row r="15" spans="1:19" x14ac:dyDescent="0.3">
      <c r="A15" s="36" t="s">
        <v>88</v>
      </c>
      <c r="B15" s="36" t="s">
        <v>88</v>
      </c>
      <c r="C15" s="22" t="s">
        <v>90</v>
      </c>
      <c r="D15" s="22" t="s">
        <v>132</v>
      </c>
      <c r="E15" s="22" t="s">
        <v>112</v>
      </c>
      <c r="F15" s="47">
        <v>1.94532966365464E-6</v>
      </c>
      <c r="G15" s="47">
        <v>1.8325569295297299E-6</v>
      </c>
      <c r="H15" s="47">
        <v>1.4896914394886801E-6</v>
      </c>
      <c r="I15" s="47">
        <v>1.03729637520551E-6</v>
      </c>
      <c r="J15" s="47">
        <v>7.3173223876292805E-7</v>
      </c>
      <c r="K15" s="47">
        <v>6.2655019043139495E-7</v>
      </c>
      <c r="L15" s="47">
        <v>5.0303687715591096E-7</v>
      </c>
      <c r="M15" s="47">
        <f>'Equations and POD'!$D$5/F15</f>
        <v>2930094629.4581037</v>
      </c>
      <c r="N15" s="47">
        <f>'Equations and POD'!$D$5/G15</f>
        <v>3110408145.1170697</v>
      </c>
      <c r="O15" s="47">
        <f>'Equations and POD'!$D$5/H15</f>
        <v>3826295734.0725951</v>
      </c>
      <c r="P15" s="47">
        <f>'Equations and POD'!$D$5/I15</f>
        <v>5495054389.70681</v>
      </c>
      <c r="Q15" s="47">
        <f>'Equations and POD'!$D$5/J15</f>
        <v>7789734684.4201679</v>
      </c>
      <c r="R15" s="47">
        <f>'Equations and POD'!$D$5/K15</f>
        <v>9097435587.842392</v>
      </c>
      <c r="S15" s="47">
        <f>'Equations and POD'!$D$5/L15</f>
        <v>11331177213.541235</v>
      </c>
    </row>
    <row r="16" spans="1:19" x14ac:dyDescent="0.3">
      <c r="A16" s="36" t="s">
        <v>88</v>
      </c>
      <c r="B16" s="36" t="s">
        <v>88</v>
      </c>
      <c r="C16" s="22" t="s">
        <v>90</v>
      </c>
      <c r="D16" s="22" t="s">
        <v>132</v>
      </c>
      <c r="E16" s="22" t="s">
        <v>113</v>
      </c>
      <c r="F16" s="47">
        <v>1.2968864416599201E-6</v>
      </c>
      <c r="G16" s="47">
        <v>1.2217046189549999E-6</v>
      </c>
      <c r="H16" s="47">
        <v>9.9312762573115695E-7</v>
      </c>
      <c r="I16" s="47">
        <v>6.9153091638962E-7</v>
      </c>
      <c r="J16" s="47">
        <v>4.8782149221653703E-7</v>
      </c>
      <c r="K16" s="47">
        <v>4.1770012670416599E-7</v>
      </c>
      <c r="L16" s="47">
        <v>3.3535791790314599E-7</v>
      </c>
      <c r="M16" s="47">
        <f>'Equations and POD'!$D$5/F16</f>
        <v>4395141946.8187332</v>
      </c>
      <c r="N16" s="47">
        <f>'Equations and POD'!$D$5/G16</f>
        <v>4665612220.4691057</v>
      </c>
      <c r="O16" s="47">
        <f>'Equations and POD'!$D$5/H16</f>
        <v>5739443604.5453529</v>
      </c>
      <c r="P16" s="47">
        <f>'Equations and POD'!$D$5/I16</f>
        <v>8242581589.495451</v>
      </c>
      <c r="Q16" s="47">
        <f>'Equations and POD'!$D$5/J16</f>
        <v>11684602033.626371</v>
      </c>
      <c r="R16" s="47">
        <f>'Equations and POD'!$D$5/K16</f>
        <v>13646153389.9342</v>
      </c>
      <c r="S16" s="47">
        <f>'Equations and POD'!$D$5/L16</f>
        <v>16996765830.488621</v>
      </c>
    </row>
    <row r="17" spans="1:19" x14ac:dyDescent="0.3">
      <c r="A17" s="36" t="s">
        <v>88</v>
      </c>
      <c r="B17" s="36" t="s">
        <v>88</v>
      </c>
      <c r="C17" s="22" t="s">
        <v>90</v>
      </c>
      <c r="D17" s="22" t="s">
        <v>132</v>
      </c>
      <c r="E17" s="22" t="s">
        <v>114</v>
      </c>
      <c r="F17" s="47">
        <v>6.4844322146700398E-7</v>
      </c>
      <c r="G17" s="47">
        <v>6.1085231007761295E-7</v>
      </c>
      <c r="H17" s="47">
        <v>4.9656381335341397E-7</v>
      </c>
      <c r="I17" s="47">
        <v>3.4576545853449801E-7</v>
      </c>
      <c r="J17" s="47">
        <v>2.4391074634789202E-7</v>
      </c>
      <c r="K17" s="47">
        <v>2.0885006355726201E-7</v>
      </c>
      <c r="L17" s="47">
        <v>1.6767895911630499E-7</v>
      </c>
      <c r="M17" s="47">
        <f>'Equations and POD'!$D$5/F17</f>
        <v>8790283885.0017109</v>
      </c>
      <c r="N17" s="47">
        <f>'Equations and POD'!$D$5/G17</f>
        <v>9331224431.7710381</v>
      </c>
      <c r="O17" s="47">
        <f>'Equations and POD'!$D$5/H17</f>
        <v>11478887197.813589</v>
      </c>
      <c r="P17" s="47">
        <f>'Equations and POD'!$D$5/I17</f>
        <v>16485163162.795496</v>
      </c>
      <c r="Q17" s="47">
        <f>'Equations and POD'!$D$5/J17</f>
        <v>23369204044.294304</v>
      </c>
      <c r="R17" s="47">
        <f>'Equations and POD'!$D$5/K17</f>
        <v>27292306753.055824</v>
      </c>
      <c r="S17" s="47">
        <f>'Equations and POD'!$D$5/L17</f>
        <v>33993531627.581146</v>
      </c>
    </row>
    <row r="18" spans="1:19" x14ac:dyDescent="0.3">
      <c r="A18" s="36" t="s">
        <v>88</v>
      </c>
      <c r="B18" s="36" t="s">
        <v>88</v>
      </c>
      <c r="C18" s="22" t="s">
        <v>92</v>
      </c>
      <c r="D18" s="22" t="s">
        <v>132</v>
      </c>
      <c r="E18" s="22" t="s">
        <v>112</v>
      </c>
      <c r="F18" s="47">
        <v>6.3465454892085305E-7</v>
      </c>
      <c r="G18" s="47">
        <v>5.9786298086747004E-7</v>
      </c>
      <c r="H18" s="47">
        <v>4.8600474573742703E-7</v>
      </c>
      <c r="I18" s="47">
        <v>3.38413008038191E-7</v>
      </c>
      <c r="J18" s="47">
        <v>2.3872416207877101E-7</v>
      </c>
      <c r="K18" s="47">
        <v>2.04409019156923E-7</v>
      </c>
      <c r="L18" s="47">
        <v>1.64113388248121E-7</v>
      </c>
      <c r="M18" s="47">
        <f>'Equations and POD'!$D$5/F18</f>
        <v>8981263917.0271511</v>
      </c>
      <c r="N18" s="47">
        <f>'Equations and POD'!$D$5/G18</f>
        <v>9533957081.1519012</v>
      </c>
      <c r="O18" s="47">
        <f>'Equations and POD'!$D$5/H18</f>
        <v>11728280536.337662</v>
      </c>
      <c r="P18" s="47">
        <f>'Equations and POD'!$D$5/I18</f>
        <v>16843324176.701674</v>
      </c>
      <c r="Q18" s="47">
        <f>'Equations and POD'!$D$5/J18</f>
        <v>23876929550.680294</v>
      </c>
      <c r="R18" s="47">
        <f>'Equations and POD'!$D$5/K18</f>
        <v>27885266626.244904</v>
      </c>
      <c r="S18" s="47">
        <f>'Equations and POD'!$D$5/L18</f>
        <v>34732084084.34198</v>
      </c>
    </row>
    <row r="19" spans="1:19" x14ac:dyDescent="0.3">
      <c r="A19" s="36" t="s">
        <v>88</v>
      </c>
      <c r="B19" s="36" t="s">
        <v>88</v>
      </c>
      <c r="C19" s="22" t="s">
        <v>92</v>
      </c>
      <c r="D19" s="22" t="s">
        <v>132</v>
      </c>
      <c r="E19" s="22" t="s">
        <v>113</v>
      </c>
      <c r="F19" s="47">
        <v>4.0353757560844099E-7</v>
      </c>
      <c r="G19" s="47">
        <v>3.8014409296447299E-7</v>
      </c>
      <c r="H19" s="47">
        <v>3.0902035944208802E-7</v>
      </c>
      <c r="I19" s="47">
        <v>2.1517590167800401E-7</v>
      </c>
      <c r="J19" s="47">
        <v>1.51789930078068E-7</v>
      </c>
      <c r="K19" s="47">
        <v>1.29971053013552E-7</v>
      </c>
      <c r="L19" s="47">
        <v>1.04349553518748E-7</v>
      </c>
      <c r="M19" s="47">
        <f>'Equations and POD'!$D$5/F19</f>
        <v>14125078665.613043</v>
      </c>
      <c r="N19" s="47">
        <f>'Equations and POD'!$D$5/G19</f>
        <v>14994314275.80463</v>
      </c>
      <c r="O19" s="47">
        <f>'Equations and POD'!$D$5/H19</f>
        <v>18445386609.124725</v>
      </c>
      <c r="P19" s="47">
        <f>'Equations and POD'!$D$5/I19</f>
        <v>26489955220.588127</v>
      </c>
      <c r="Q19" s="47">
        <f>'Equations and POD'!$D$5/J19</f>
        <v>37551898186.318405</v>
      </c>
      <c r="R19" s="47">
        <f>'Equations and POD'!$D$5/K19</f>
        <v>43855919205.376175</v>
      </c>
      <c r="S19" s="47">
        <f>'Equations and POD'!$D$5/L19</f>
        <v>54624095722.42115</v>
      </c>
    </row>
    <row r="20" spans="1:19" x14ac:dyDescent="0.3">
      <c r="A20" s="36" t="s">
        <v>88</v>
      </c>
      <c r="B20" s="36" t="s">
        <v>88</v>
      </c>
      <c r="C20" s="22" t="s">
        <v>92</v>
      </c>
      <c r="D20" s="22" t="s">
        <v>132</v>
      </c>
      <c r="E20" s="22" t="s">
        <v>114</v>
      </c>
      <c r="F20" s="47">
        <v>2.3478549912830699E-7</v>
      </c>
      <c r="G20" s="47">
        <v>2.2117474555565199E-7</v>
      </c>
      <c r="H20" s="47">
        <v>1.7979366412911101E-7</v>
      </c>
      <c r="I20" s="47">
        <v>1.2519325220131201E-7</v>
      </c>
      <c r="J20" s="47">
        <v>8.8314141359193402E-8</v>
      </c>
      <c r="K20" s="47">
        <v>7.5619521944167107E-8</v>
      </c>
      <c r="L20" s="47">
        <v>6.0712467655026494E-8</v>
      </c>
      <c r="M20" s="47">
        <f>'Equations and POD'!$D$5/F20</f>
        <v>24277478895.257622</v>
      </c>
      <c r="N20" s="47">
        <f>'Equations and POD'!$D$5/G20</f>
        <v>25771477596.504189</v>
      </c>
      <c r="O20" s="47">
        <f>'Equations and POD'!$D$5/H20</f>
        <v>31703008154.429695</v>
      </c>
      <c r="P20" s="47">
        <f>'Equations and POD'!$D$5/I20</f>
        <v>45529610420.490898</v>
      </c>
      <c r="Q20" s="47">
        <f>'Equations and POD'!$D$5/J20</f>
        <v>64542324844.860611</v>
      </c>
      <c r="R20" s="47">
        <f>'Equations and POD'!$D$5/K20</f>
        <v>75377360944.023636</v>
      </c>
      <c r="S20" s="47">
        <f>'Equations and POD'!$D$5/L20</f>
        <v>93885164285.989731</v>
      </c>
    </row>
    <row r="21" spans="1:19" x14ac:dyDescent="0.3">
      <c r="A21" s="36" t="s">
        <v>88</v>
      </c>
      <c r="B21" s="36" t="s">
        <v>88</v>
      </c>
      <c r="C21" s="22" t="s">
        <v>95</v>
      </c>
      <c r="D21" s="22" t="s">
        <v>132</v>
      </c>
      <c r="E21" s="22" t="s">
        <v>112</v>
      </c>
      <c r="F21" s="47">
        <v>1.72101078789015E-5</v>
      </c>
      <c r="G21" s="47">
        <v>1.6212420465631801E-5</v>
      </c>
      <c r="H21" s="47">
        <v>1.31791288946426E-5</v>
      </c>
      <c r="I21" s="47">
        <v>9.1768417729991392E-6</v>
      </c>
      <c r="J21" s="47">
        <v>6.4735509887417203E-6</v>
      </c>
      <c r="K21" s="47">
        <v>5.5430174999813802E-6</v>
      </c>
      <c r="L21" s="47">
        <v>4.4503094178159301E-6</v>
      </c>
      <c r="M21" s="47">
        <f>'Equations and POD'!$D$5/F21</f>
        <v>331200712.98262101</v>
      </c>
      <c r="N21" s="47">
        <f>'Equations and POD'!$D$5/G21</f>
        <v>351582295.32001406</v>
      </c>
      <c r="O21" s="47">
        <f>'Equations and POD'!$D$5/H21</f>
        <v>432502029.95716101</v>
      </c>
      <c r="P21" s="47">
        <f>'Equations and POD'!$D$5/I21</f>
        <v>621128721.73202443</v>
      </c>
      <c r="Q21" s="47">
        <f>'Equations and POD'!$D$5/J21</f>
        <v>880505924.78733575</v>
      </c>
      <c r="R21" s="47">
        <f>'Equations and POD'!$D$5/K21</f>
        <v>1028320765.7235698</v>
      </c>
      <c r="S21" s="47">
        <f>'Equations and POD'!$D$5/L21</f>
        <v>1280809819.0164444</v>
      </c>
    </row>
    <row r="22" spans="1:19" x14ac:dyDescent="0.3">
      <c r="A22" s="36" t="s">
        <v>88</v>
      </c>
      <c r="B22" s="36" t="s">
        <v>88</v>
      </c>
      <c r="C22" s="22" t="s">
        <v>95</v>
      </c>
      <c r="D22" s="22" t="s">
        <v>132</v>
      </c>
      <c r="E22" s="22" t="s">
        <v>113</v>
      </c>
      <c r="F22" s="47">
        <v>1.22181319427092E-6</v>
      </c>
      <c r="G22" s="47">
        <v>1.1509834438783999E-6</v>
      </c>
      <c r="H22" s="47">
        <v>9.3563815437857196E-7</v>
      </c>
      <c r="I22" s="47">
        <v>6.5150006257268103E-7</v>
      </c>
      <c r="J22" s="47">
        <v>4.5958282583032E-7</v>
      </c>
      <c r="K22" s="47">
        <v>3.93520596454515E-7</v>
      </c>
      <c r="L22" s="47">
        <v>3.15944955344621E-7</v>
      </c>
      <c r="M22" s="47">
        <f>'Equations and POD'!$D$5/F22</f>
        <v>4665197615.0914812</v>
      </c>
      <c r="N22" s="47">
        <f>'Equations and POD'!$D$5/G22</f>
        <v>4952286699.0971231</v>
      </c>
      <c r="O22" s="47">
        <f>'Equations and POD'!$D$5/H22</f>
        <v>6092098717.1432753</v>
      </c>
      <c r="P22" s="47">
        <f>'Equations and POD'!$D$5/I22</f>
        <v>8749039835.0715599</v>
      </c>
      <c r="Q22" s="47">
        <f>'Equations and POD'!$D$5/J22</f>
        <v>12402552227.015692</v>
      </c>
      <c r="R22" s="47">
        <f>'Equations and POD'!$D$5/K22</f>
        <v>14484629397.686007</v>
      </c>
      <c r="S22" s="47">
        <f>'Equations and POD'!$D$5/L22</f>
        <v>18041117300.900253</v>
      </c>
    </row>
    <row r="23" spans="1:19" x14ac:dyDescent="0.3">
      <c r="A23" s="36" t="s">
        <v>88</v>
      </c>
      <c r="B23" s="36" t="s">
        <v>88</v>
      </c>
      <c r="C23" s="22" t="s">
        <v>95</v>
      </c>
      <c r="D23" s="22" t="s">
        <v>132</v>
      </c>
      <c r="E23" s="22" t="s">
        <v>114</v>
      </c>
      <c r="F23" s="47">
        <v>3.5401344023594802E-8</v>
      </c>
      <c r="G23" s="47">
        <v>3.33490921961401E-8</v>
      </c>
      <c r="H23" s="47">
        <v>2.7109584623959001E-8</v>
      </c>
      <c r="I23" s="47">
        <v>1.8876844639324601E-8</v>
      </c>
      <c r="J23" s="47">
        <v>1.33161516022616E-8</v>
      </c>
      <c r="K23" s="47">
        <v>1.14020359910825E-8</v>
      </c>
      <c r="L23" s="47">
        <v>9.1543258078404398E-9</v>
      </c>
      <c r="M23" s="47">
        <f>'Equations and POD'!$D$5/F23</f>
        <v>161010836091.44843</v>
      </c>
      <c r="N23" s="47">
        <f>'Equations and POD'!$D$5/G23</f>
        <v>170919195235.5372</v>
      </c>
      <c r="O23" s="47">
        <f>'Equations and POD'!$D$5/H23</f>
        <v>210257740170.7009</v>
      </c>
      <c r="P23" s="47">
        <f>'Equations and POD'!$D$5/I23</f>
        <v>301957244916.11548</v>
      </c>
      <c r="Q23" s="47">
        <f>'Equations and POD'!$D$5/J23</f>
        <v>428051600060.78021</v>
      </c>
      <c r="R23" s="47">
        <f>'Equations and POD'!$D$5/K23</f>
        <v>499910718090.87024</v>
      </c>
      <c r="S23" s="47">
        <f>'Equations and POD'!$D$5/L23</f>
        <v>622656448945.49194</v>
      </c>
    </row>
    <row r="24" spans="1:19" x14ac:dyDescent="0.3">
      <c r="A24" s="22" t="s">
        <v>97</v>
      </c>
      <c r="B24" s="22" t="s">
        <v>97</v>
      </c>
      <c r="C24" s="22" t="s">
        <v>98</v>
      </c>
      <c r="D24" s="22" t="s">
        <v>132</v>
      </c>
      <c r="E24" s="22" t="s">
        <v>112</v>
      </c>
      <c r="F24" s="47">
        <v>4.51699877011161E-5</v>
      </c>
      <c r="G24" s="47">
        <v>4.2551437689457201E-5</v>
      </c>
      <c r="H24" s="47">
        <v>3.4590200960462002E-5</v>
      </c>
      <c r="I24" s="47">
        <v>2.40857194468626E-5</v>
      </c>
      <c r="J24" s="47">
        <v>1.69906092745931E-5</v>
      </c>
      <c r="K24" s="47">
        <v>1.4548312774272501E-5</v>
      </c>
      <c r="L24" s="47">
        <v>1.1680369645756001E-5</v>
      </c>
      <c r="M24" s="47">
        <f>'Equations and POD'!$D$5/F24</f>
        <v>126189983.44024697</v>
      </c>
      <c r="N24" s="47">
        <f>'Equations and POD'!$D$5/G24</f>
        <v>133955520.88272369</v>
      </c>
      <c r="O24" s="47">
        <f>'Equations and POD'!$D$5/H24</f>
        <v>164786553.46684253</v>
      </c>
      <c r="P24" s="47">
        <f>'Equations and POD'!$D$5/I24</f>
        <v>236654753.55947819</v>
      </c>
      <c r="Q24" s="47">
        <f>'Equations and POD'!$D$5/J24</f>
        <v>335479435.01493454</v>
      </c>
      <c r="R24" s="47">
        <f>'Equations and POD'!$D$5/K24</f>
        <v>391798010.42496026</v>
      </c>
      <c r="S24" s="47">
        <f>'Equations and POD'!$D$5/L24</f>
        <v>487998254.58187139</v>
      </c>
    </row>
    <row r="25" spans="1:19" x14ac:dyDescent="0.3">
      <c r="A25" s="22" t="s">
        <v>97</v>
      </c>
      <c r="B25" s="22" t="s">
        <v>97</v>
      </c>
      <c r="C25" s="22" t="s">
        <v>98</v>
      </c>
      <c r="D25" s="22" t="s">
        <v>132</v>
      </c>
      <c r="E25" s="22" t="s">
        <v>113</v>
      </c>
      <c r="F25" s="47">
        <v>6.9988759743402696E-7</v>
      </c>
      <c r="G25" s="47">
        <v>6.5931440337988097E-7</v>
      </c>
      <c r="H25" s="47">
        <v>5.3595880532816099E-7</v>
      </c>
      <c r="I25" s="47">
        <v>3.73196832101819E-7</v>
      </c>
      <c r="J25" s="47">
        <v>2.63261455434079E-7</v>
      </c>
      <c r="K25" s="47">
        <v>2.2541922618351201E-7</v>
      </c>
      <c r="L25" s="47">
        <v>1.8098180372777701E-7</v>
      </c>
      <c r="M25" s="47">
        <f>'Equations and POD'!$D$5/F25</f>
        <v>8144164892.9023857</v>
      </c>
      <c r="N25" s="47">
        <f>'Equations and POD'!$D$5/G25</f>
        <v>8645344270.9271412</v>
      </c>
      <c r="O25" s="47">
        <f>'Equations and POD'!$D$5/H25</f>
        <v>10635145730.108791</v>
      </c>
      <c r="P25" s="47">
        <f>'Equations and POD'!$D$5/I25</f>
        <v>15273441545.304632</v>
      </c>
      <c r="Q25" s="47">
        <f>'Equations and POD'!$D$5/J25</f>
        <v>21651479479.217903</v>
      </c>
      <c r="R25" s="47">
        <f>'Equations and POD'!$D$5/K25</f>
        <v>25286219354.509163</v>
      </c>
      <c r="S25" s="47">
        <f>'Equations and POD'!$D$5/L25</f>
        <v>31494878946.911316</v>
      </c>
    </row>
    <row r="26" spans="1:19" x14ac:dyDescent="0.3">
      <c r="A26" s="22" t="s">
        <v>97</v>
      </c>
      <c r="B26" s="22" t="s">
        <v>97</v>
      </c>
      <c r="C26" s="22" t="s">
        <v>98</v>
      </c>
      <c r="D26" s="22" t="s">
        <v>132</v>
      </c>
      <c r="E26" s="22" t="s">
        <v>114</v>
      </c>
      <c r="F26" s="47">
        <v>1.7080720148088399E-7</v>
      </c>
      <c r="G26" s="47">
        <v>1.60905334728369E-7</v>
      </c>
      <c r="H26" s="47">
        <v>1.3080046565015801E-7</v>
      </c>
      <c r="I26" s="47">
        <v>9.1078491355680501E-8</v>
      </c>
      <c r="J26" s="47">
        <v>6.4248820275341603E-8</v>
      </c>
      <c r="K26" s="47">
        <v>5.5013444052380802E-8</v>
      </c>
      <c r="L26" s="47">
        <v>4.4168514382937197E-8</v>
      </c>
      <c r="M26" s="47">
        <f>'Equations and POD'!$D$5/F26</f>
        <v>33370958311.953373</v>
      </c>
      <c r="N26" s="47">
        <f>'Equations and POD'!$D$5/G26</f>
        <v>35424555746.53511</v>
      </c>
      <c r="O26" s="47">
        <f>'Equations and POD'!$D$5/H26</f>
        <v>43577826513.594788</v>
      </c>
      <c r="P26" s="47">
        <f>'Equations and POD'!$D$5/I26</f>
        <v>62583381818.878746</v>
      </c>
      <c r="Q26" s="47">
        <f>'Equations and POD'!$D$5/J26</f>
        <v>88717582292.909958</v>
      </c>
      <c r="R26" s="47">
        <f>'Equations and POD'!$D$5/K26</f>
        <v>103611037232.51303</v>
      </c>
      <c r="S26" s="47">
        <f>'Equations and POD'!$D$5/L26</f>
        <v>129051204905.41052</v>
      </c>
    </row>
    <row r="27" spans="1:19" x14ac:dyDescent="0.3">
      <c r="A27" s="22" t="s">
        <v>97</v>
      </c>
      <c r="B27" s="22" t="s">
        <v>97</v>
      </c>
      <c r="C27" s="22" t="s">
        <v>99</v>
      </c>
      <c r="D27" s="22" t="s">
        <v>132</v>
      </c>
      <c r="E27" s="22" t="s">
        <v>112</v>
      </c>
      <c r="F27" s="47">
        <v>4.5169987693265704E-6</v>
      </c>
      <c r="G27" s="47">
        <v>4.2551437682061904E-6</v>
      </c>
      <c r="H27" s="47">
        <v>3.4590200954450298E-6</v>
      </c>
      <c r="I27" s="47">
        <v>2.4085719442676501E-6</v>
      </c>
      <c r="J27" s="47">
        <v>1.6990609271640201E-6</v>
      </c>
      <c r="K27" s="47">
        <v>1.4548312771744101E-6</v>
      </c>
      <c r="L27" s="47">
        <v>1.1680369643726E-6</v>
      </c>
      <c r="M27" s="47">
        <f>'Equations and POD'!$D$5/F27</f>
        <v>1261899834.6217837</v>
      </c>
      <c r="N27" s="47">
        <f>'Equations and POD'!$D$5/G27</f>
        <v>1339555209.0600471</v>
      </c>
      <c r="O27" s="47">
        <f>'Equations and POD'!$D$5/H27</f>
        <v>1647865534.9548209</v>
      </c>
      <c r="P27" s="47">
        <f>'Equations and POD'!$D$5/I27</f>
        <v>2366547536.0060878</v>
      </c>
      <c r="Q27" s="47">
        <f>'Equations and POD'!$D$5/J27</f>
        <v>3354794350.7323952</v>
      </c>
      <c r="R27" s="47">
        <f>'Equations and POD'!$D$5/K27</f>
        <v>3917980104.9305215</v>
      </c>
      <c r="S27" s="47">
        <f>'Equations and POD'!$D$5/L27</f>
        <v>4879982546.6668358</v>
      </c>
    </row>
    <row r="28" spans="1:19" x14ac:dyDescent="0.3">
      <c r="A28" s="22" t="s">
        <v>97</v>
      </c>
      <c r="B28" s="22" t="s">
        <v>97</v>
      </c>
      <c r="C28" s="22" t="s">
        <v>99</v>
      </c>
      <c r="D28" s="22" t="s">
        <v>132</v>
      </c>
      <c r="E28" s="22" t="s">
        <v>113</v>
      </c>
      <c r="F28" s="47">
        <v>2.3329586629562402E-6</v>
      </c>
      <c r="G28" s="47">
        <v>2.197714682495E-6</v>
      </c>
      <c r="H28" s="47">
        <v>1.78652935480239E-6</v>
      </c>
      <c r="I28" s="47">
        <v>1.2439894429217001E-6</v>
      </c>
      <c r="J28" s="47">
        <v>8.7753818660187905E-7</v>
      </c>
      <c r="K28" s="47">
        <v>7.5139742217147704E-7</v>
      </c>
      <c r="L28" s="47">
        <v>6.03272680344879E-7</v>
      </c>
      <c r="M28" s="47">
        <f>'Equations and POD'!$D$5/F28</f>
        <v>2443249462.798954</v>
      </c>
      <c r="N28" s="47">
        <f>'Equations and POD'!$D$5/G28</f>
        <v>2593603275.8942847</v>
      </c>
      <c r="O28" s="47">
        <f>'Equations and POD'!$D$5/H28</f>
        <v>3190543712.4096308</v>
      </c>
      <c r="P28" s="47">
        <f>'Equations and POD'!$D$5/I28</f>
        <v>4582032454.079896</v>
      </c>
      <c r="Q28" s="47">
        <f>'Equations and POD'!$D$5/J28</f>
        <v>6495443830.2819662</v>
      </c>
      <c r="R28" s="47">
        <f>'Equations and POD'!$D$5/K28</f>
        <v>7585865790.6058111</v>
      </c>
      <c r="S28" s="47">
        <f>'Equations and POD'!$D$5/L28</f>
        <v>9448463664.4600296</v>
      </c>
    </row>
    <row r="29" spans="1:19" x14ac:dyDescent="0.3">
      <c r="A29" s="22" t="s">
        <v>97</v>
      </c>
      <c r="B29" s="22" t="s">
        <v>97</v>
      </c>
      <c r="C29" s="22" t="s">
        <v>99</v>
      </c>
      <c r="D29" s="22" t="s">
        <v>132</v>
      </c>
      <c r="E29" s="22" t="s">
        <v>114</v>
      </c>
      <c r="F29" s="47">
        <v>1.7080720136526499E-6</v>
      </c>
      <c r="G29" s="47">
        <v>1.60905334619452E-6</v>
      </c>
      <c r="H29" s="47">
        <v>1.3080046556161901E-6</v>
      </c>
      <c r="I29" s="47">
        <v>9.1078491294029703E-7</v>
      </c>
      <c r="J29" s="47">
        <v>6.4248820231851803E-7</v>
      </c>
      <c r="K29" s="47">
        <v>5.50134440151424E-7</v>
      </c>
      <c r="L29" s="47">
        <v>4.4168514353039699E-7</v>
      </c>
      <c r="M29" s="47">
        <f>'Equations and POD'!$D$5/F29</f>
        <v>3337095833.4542098</v>
      </c>
      <c r="N29" s="47">
        <f>'Equations and POD'!$D$5/G29</f>
        <v>3542455577.0514035</v>
      </c>
      <c r="O29" s="47">
        <f>'Equations and POD'!$D$5/H29</f>
        <v>4357782654.309267</v>
      </c>
      <c r="P29" s="47">
        <f>'Equations and POD'!$D$5/I29</f>
        <v>6258338186.1241274</v>
      </c>
      <c r="Q29" s="47">
        <f>'Equations and POD'!$D$5/J29</f>
        <v>8871758235.296257</v>
      </c>
      <c r="R29" s="47">
        <f>'Equations and POD'!$D$5/K29</f>
        <v>10361103730.264698</v>
      </c>
      <c r="S29" s="47">
        <f>'Equations and POD'!$D$5/L29</f>
        <v>12905120499.27648</v>
      </c>
    </row>
  </sheetData>
  <sheetProtection sheet="1" objects="1" scenarios="1" formatCells="0" formatColumns="0" formatRows="0" sort="0" autoFilter="0"/>
  <mergeCells count="7">
    <mergeCell ref="F1:L1"/>
    <mergeCell ref="M1:S1"/>
    <mergeCell ref="A1:A2"/>
    <mergeCell ref="B1:B2"/>
    <mergeCell ref="C1:C2"/>
    <mergeCell ref="D1:D2"/>
    <mergeCell ref="E1:E2"/>
  </mergeCells>
  <conditionalFormatting sqref="M3:S29">
    <cfRule type="cellIs" dxfId="0" priority="1" operator="lessThan">
      <formula>30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AF69-B0DD-4132-A900-324E32DC91FA}">
  <sheetPr codeName="Sheet2">
    <tabColor theme="4"/>
  </sheetPr>
  <dimension ref="A1:B12"/>
  <sheetViews>
    <sheetView workbookViewId="0">
      <selection sqref="A1:B1"/>
    </sheetView>
  </sheetViews>
  <sheetFormatPr defaultColWidth="8.81640625" defaultRowHeight="14" x14ac:dyDescent="0.3"/>
  <cols>
    <col min="1" max="1" width="31.1796875" style="2" customWidth="1"/>
    <col min="2" max="2" width="122.453125" style="2" customWidth="1"/>
    <col min="3" max="16384" width="8.81640625" style="2"/>
  </cols>
  <sheetData>
    <row r="1" spans="1:2" ht="29.5" customHeight="1" x14ac:dyDescent="0.3">
      <c r="A1" s="130" t="s">
        <v>3</v>
      </c>
      <c r="B1" s="130"/>
    </row>
    <row r="2" spans="1:2" ht="44.5" customHeight="1" x14ac:dyDescent="0.3">
      <c r="A2" s="130" t="s">
        <v>4</v>
      </c>
      <c r="B2" s="130"/>
    </row>
    <row r="3" spans="1:2" x14ac:dyDescent="0.3">
      <c r="A3" s="3" t="s">
        <v>5</v>
      </c>
      <c r="B3" s="3" t="s">
        <v>6</v>
      </c>
    </row>
    <row r="4" spans="1:2" x14ac:dyDescent="0.3">
      <c r="A4" s="4" t="s">
        <v>7</v>
      </c>
      <c r="B4" s="4" t="s">
        <v>8</v>
      </c>
    </row>
    <row r="5" spans="1:2" x14ac:dyDescent="0.3">
      <c r="A5" s="4" t="s">
        <v>9</v>
      </c>
      <c r="B5" s="4" t="s">
        <v>10</v>
      </c>
    </row>
    <row r="6" spans="1:2" x14ac:dyDescent="0.3">
      <c r="A6" s="4" t="s">
        <v>11</v>
      </c>
      <c r="B6" s="4" t="s">
        <v>12</v>
      </c>
    </row>
    <row r="7" spans="1:2" x14ac:dyDescent="0.3">
      <c r="A7" s="4" t="s">
        <v>13</v>
      </c>
      <c r="B7" s="4" t="s">
        <v>14</v>
      </c>
    </row>
    <row r="8" spans="1:2" x14ac:dyDescent="0.3">
      <c r="A8" s="4" t="s">
        <v>15</v>
      </c>
      <c r="B8" s="4" t="s">
        <v>16</v>
      </c>
    </row>
    <row r="9" spans="1:2" x14ac:dyDescent="0.3">
      <c r="A9" s="4" t="s">
        <v>17</v>
      </c>
      <c r="B9" s="4" t="s">
        <v>18</v>
      </c>
    </row>
    <row r="10" spans="1:2" x14ac:dyDescent="0.3">
      <c r="A10" s="4" t="s">
        <v>19</v>
      </c>
      <c r="B10" s="4" t="s">
        <v>20</v>
      </c>
    </row>
    <row r="11" spans="1:2" x14ac:dyDescent="0.3">
      <c r="A11" s="4" t="s">
        <v>21</v>
      </c>
      <c r="B11" s="4" t="s">
        <v>22</v>
      </c>
    </row>
    <row r="12" spans="1:2" x14ac:dyDescent="0.3">
      <c r="A12" s="5" t="s">
        <v>23</v>
      </c>
      <c r="B12" s="4" t="s">
        <v>24</v>
      </c>
    </row>
  </sheetData>
  <sheetProtection sheet="1" objects="1" scenarios="1" formatCells="0" formatColumns="0" formatRows="0" sort="0" autoFilter="0"/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AA66-96D1-44EA-BA4B-703B57078D80}">
  <sheetPr codeName="Sheet3">
    <tabColor theme="4"/>
  </sheetPr>
  <dimension ref="A1:J19"/>
  <sheetViews>
    <sheetView workbookViewId="0"/>
  </sheetViews>
  <sheetFormatPr defaultRowHeight="14.5" x14ac:dyDescent="0.35"/>
  <cols>
    <col min="1" max="1" width="8.7265625" style="10"/>
    <col min="2" max="2" width="15.81640625" style="10" customWidth="1"/>
    <col min="3" max="3" width="24.1796875" style="10" customWidth="1"/>
    <col min="4" max="4" width="14.54296875" style="10" customWidth="1"/>
    <col min="5" max="5" width="12.54296875" style="10" customWidth="1"/>
    <col min="6" max="6" width="11.453125" style="10" customWidth="1"/>
    <col min="7" max="7" width="11.1796875" style="10" customWidth="1"/>
    <col min="8" max="8" width="12" style="10" customWidth="1"/>
    <col min="9" max="9" width="13.1796875" style="10" customWidth="1"/>
    <col min="10" max="10" width="60.81640625" style="10" customWidth="1"/>
    <col min="11" max="16384" width="8.7265625" style="10"/>
  </cols>
  <sheetData>
    <row r="1" spans="1:10" ht="43.5" x14ac:dyDescent="0.35">
      <c r="A1" s="6" t="s">
        <v>25</v>
      </c>
      <c r="B1" s="6" t="s">
        <v>26</v>
      </c>
      <c r="C1" s="7" t="s">
        <v>27</v>
      </c>
      <c r="D1" s="8" t="s">
        <v>28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9" t="s">
        <v>34</v>
      </c>
    </row>
    <row r="2" spans="1:10" ht="14.5" customHeight="1" x14ac:dyDescent="0.35">
      <c r="A2" s="135" t="s">
        <v>35</v>
      </c>
      <c r="B2" s="11" t="s">
        <v>9</v>
      </c>
      <c r="C2" s="136" t="s">
        <v>36</v>
      </c>
      <c r="D2" s="131">
        <v>5.7</v>
      </c>
      <c r="E2" s="131">
        <v>31</v>
      </c>
      <c r="F2" s="131">
        <v>2.7</v>
      </c>
      <c r="G2" s="131">
        <v>30</v>
      </c>
      <c r="H2" s="133" t="s">
        <v>37</v>
      </c>
      <c r="I2" s="133" t="s">
        <v>37</v>
      </c>
      <c r="J2" s="12" t="s">
        <v>38</v>
      </c>
    </row>
    <row r="3" spans="1:10" x14ac:dyDescent="0.35">
      <c r="A3" s="135"/>
      <c r="B3" s="11" t="s">
        <v>11</v>
      </c>
      <c r="C3" s="137"/>
      <c r="D3" s="132"/>
      <c r="E3" s="132"/>
      <c r="F3" s="132"/>
      <c r="G3" s="132"/>
      <c r="H3" s="134"/>
      <c r="I3" s="134"/>
      <c r="J3" s="13" t="s">
        <v>39</v>
      </c>
    </row>
    <row r="4" spans="1:10" x14ac:dyDescent="0.35">
      <c r="A4" s="135"/>
      <c r="B4" s="11" t="s">
        <v>13</v>
      </c>
      <c r="C4" s="138"/>
      <c r="D4" s="132"/>
      <c r="E4" s="132"/>
      <c r="F4" s="132"/>
      <c r="G4" s="132"/>
      <c r="H4" s="134"/>
      <c r="I4" s="134"/>
      <c r="J4" s="13"/>
    </row>
    <row r="5" spans="1:10" ht="29" x14ac:dyDescent="0.35">
      <c r="C5" s="14" t="s">
        <v>40</v>
      </c>
      <c r="D5" s="15">
        <f>D2*1000</f>
        <v>5700</v>
      </c>
      <c r="E5" s="16"/>
      <c r="F5" s="16"/>
      <c r="G5" s="16"/>
      <c r="H5" s="16"/>
      <c r="I5" s="16"/>
      <c r="J5" s="17"/>
    </row>
    <row r="6" spans="1:10" x14ac:dyDescent="0.35">
      <c r="B6" s="18" t="s">
        <v>41</v>
      </c>
    </row>
    <row r="13" spans="1:10" ht="15.5" x14ac:dyDescent="0.35">
      <c r="A13" s="19" t="s">
        <v>42</v>
      </c>
      <c r="B13" s="20"/>
    </row>
    <row r="14" spans="1:10" ht="15.5" x14ac:dyDescent="0.35">
      <c r="A14" s="19" t="s">
        <v>43</v>
      </c>
      <c r="B14" s="20"/>
    </row>
    <row r="15" spans="1:10" ht="15.5" x14ac:dyDescent="0.35">
      <c r="A15" s="19" t="s">
        <v>44</v>
      </c>
      <c r="B15" s="20"/>
    </row>
    <row r="16" spans="1:10" ht="15.5" x14ac:dyDescent="0.35">
      <c r="A16" s="19" t="s">
        <v>45</v>
      </c>
      <c r="B16" s="20"/>
    </row>
    <row r="17" spans="1:2" ht="15.5" x14ac:dyDescent="0.35">
      <c r="A17" s="19" t="s">
        <v>46</v>
      </c>
      <c r="B17" s="20"/>
    </row>
    <row r="18" spans="1:2" ht="15.5" x14ac:dyDescent="0.35">
      <c r="A18" s="19" t="s">
        <v>47</v>
      </c>
      <c r="B18" s="20"/>
    </row>
    <row r="19" spans="1:2" ht="15.5" x14ac:dyDescent="0.35">
      <c r="A19" s="19" t="s">
        <v>48</v>
      </c>
      <c r="B19" s="20"/>
    </row>
  </sheetData>
  <sheetProtection sheet="1" objects="1" scenarios="1" formatCells="0" formatColumns="0" formatRows="0" sort="0" autoFilter="0"/>
  <mergeCells count="8">
    <mergeCell ref="G2:G4"/>
    <mergeCell ref="H2:H4"/>
    <mergeCell ref="I2:I4"/>
    <mergeCell ref="A2:A4"/>
    <mergeCell ref="C2:C4"/>
    <mergeCell ref="D2:D4"/>
    <mergeCell ref="E2:E4"/>
    <mergeCell ref="F2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C200"/>
  <sheetViews>
    <sheetView zoomScale="80" zoomScaleNormal="80" workbookViewId="0"/>
  </sheetViews>
  <sheetFormatPr defaultColWidth="8.81640625" defaultRowHeight="13" x14ac:dyDescent="0.3"/>
  <cols>
    <col min="1" max="1" width="24.453125" style="22" customWidth="1"/>
    <col min="2" max="2" width="20.81640625" style="22" customWidth="1"/>
    <col min="3" max="3" width="28.1796875" style="22" customWidth="1"/>
    <col min="4" max="4" width="10.1796875" style="22" customWidth="1"/>
    <col min="5" max="5" width="9" style="22" customWidth="1"/>
    <col min="6" max="7" width="8.81640625" style="44"/>
    <col min="8" max="8" width="11" style="44" customWidth="1"/>
    <col min="9" max="12" width="8.81640625" style="44"/>
    <col min="13" max="14" width="13.453125" style="22" bestFit="1" customWidth="1"/>
    <col min="15" max="15" width="10.1796875" style="22" customWidth="1"/>
    <col min="16" max="17" width="13.453125" style="22" bestFit="1" customWidth="1"/>
    <col min="18" max="19" width="13.54296875" style="22" bestFit="1" customWidth="1"/>
    <col min="20" max="26" width="13.1796875" style="22" bestFit="1" customWidth="1"/>
    <col min="27" max="16384" width="8.81640625" style="22"/>
  </cols>
  <sheetData>
    <row r="1" spans="1:26" ht="30" customHeight="1" x14ac:dyDescent="0.3">
      <c r="A1" s="21" t="s">
        <v>49</v>
      </c>
      <c r="B1" s="21" t="s">
        <v>50</v>
      </c>
      <c r="C1" s="144" t="s">
        <v>51</v>
      </c>
      <c r="D1" s="146" t="s">
        <v>52</v>
      </c>
      <c r="E1" s="144" t="s">
        <v>53</v>
      </c>
      <c r="F1" s="141" t="s">
        <v>54</v>
      </c>
      <c r="G1" s="141"/>
      <c r="H1" s="141"/>
      <c r="I1" s="141"/>
      <c r="J1" s="141"/>
      <c r="K1" s="141"/>
      <c r="L1" s="142"/>
      <c r="M1" s="143" t="s">
        <v>55</v>
      </c>
      <c r="N1" s="143"/>
      <c r="O1" s="143"/>
      <c r="P1" s="143"/>
      <c r="Q1" s="143"/>
      <c r="R1" s="143"/>
      <c r="S1" s="143"/>
      <c r="T1" s="140" t="s">
        <v>56</v>
      </c>
      <c r="U1" s="140"/>
      <c r="V1" s="140"/>
      <c r="W1" s="140"/>
      <c r="X1" s="140"/>
      <c r="Y1" s="140"/>
      <c r="Z1" s="140"/>
    </row>
    <row r="2" spans="1:26" s="28" customFormat="1" ht="42.65" customHeight="1" x14ac:dyDescent="0.3">
      <c r="A2" s="139" t="s">
        <v>23</v>
      </c>
      <c r="B2" s="139"/>
      <c r="C2" s="145"/>
      <c r="D2" s="147"/>
      <c r="E2" s="145"/>
      <c r="F2" s="23" t="s">
        <v>57</v>
      </c>
      <c r="G2" s="23" t="s">
        <v>58</v>
      </c>
      <c r="H2" s="23" t="s">
        <v>59</v>
      </c>
      <c r="I2" s="23" t="s">
        <v>60</v>
      </c>
      <c r="J2" s="23" t="s">
        <v>61</v>
      </c>
      <c r="K2" s="23" t="s">
        <v>62</v>
      </c>
      <c r="L2" s="23" t="s">
        <v>63</v>
      </c>
      <c r="M2" s="24" t="s">
        <v>57</v>
      </c>
      <c r="N2" s="24" t="s">
        <v>58</v>
      </c>
      <c r="O2" s="24" t="s">
        <v>59</v>
      </c>
      <c r="P2" s="24" t="s">
        <v>60</v>
      </c>
      <c r="Q2" s="24" t="s">
        <v>61</v>
      </c>
      <c r="R2" s="24" t="s">
        <v>62</v>
      </c>
      <c r="S2" s="25" t="s">
        <v>63</v>
      </c>
      <c r="T2" s="26" t="s">
        <v>57</v>
      </c>
      <c r="U2" s="26" t="s">
        <v>58</v>
      </c>
      <c r="V2" s="26" t="s">
        <v>59</v>
      </c>
      <c r="W2" s="26" t="s">
        <v>60</v>
      </c>
      <c r="X2" s="26" t="s">
        <v>61</v>
      </c>
      <c r="Y2" s="26" t="s">
        <v>62</v>
      </c>
      <c r="Z2" s="27" t="s">
        <v>63</v>
      </c>
    </row>
    <row r="3" spans="1:26" x14ac:dyDescent="0.3">
      <c r="A3" s="22" t="s">
        <v>64</v>
      </c>
      <c r="B3" s="22" t="s">
        <v>64</v>
      </c>
      <c r="C3" s="22" t="s">
        <v>65</v>
      </c>
      <c r="D3" s="22" t="s">
        <v>66</v>
      </c>
      <c r="E3" s="22" t="s">
        <v>67</v>
      </c>
      <c r="F3" s="29" t="s">
        <v>68</v>
      </c>
      <c r="G3" s="29" t="s">
        <v>68</v>
      </c>
      <c r="H3" s="29" t="s">
        <v>68</v>
      </c>
      <c r="I3" s="29" t="s">
        <v>68</v>
      </c>
      <c r="J3" s="30">
        <v>0.17746478873239438</v>
      </c>
      <c r="K3" s="30">
        <v>0.16229050279329613</v>
      </c>
      <c r="L3" s="30">
        <v>0.17342908438061044</v>
      </c>
      <c r="M3" s="31" t="s">
        <v>68</v>
      </c>
      <c r="N3" s="31" t="s">
        <v>68</v>
      </c>
      <c r="O3" s="31" t="s">
        <v>68</v>
      </c>
      <c r="P3" s="31" t="s">
        <v>68</v>
      </c>
      <c r="Q3" s="32">
        <f>'Equations and POD'!$D$5/J3</f>
        <v>32119.047619047618</v>
      </c>
      <c r="R3" s="32">
        <f>'Equations and POD'!$D$5/K3</f>
        <v>35122.203098106707</v>
      </c>
      <c r="S3" s="32">
        <f>'Equations and POD'!$D$5/L3</f>
        <v>32866.45962732919</v>
      </c>
      <c r="T3" s="33" t="s">
        <v>68</v>
      </c>
      <c r="U3" s="33" t="s">
        <v>68</v>
      </c>
      <c r="V3" s="33" t="s">
        <v>68</v>
      </c>
      <c r="W3" s="33" t="s">
        <v>68</v>
      </c>
      <c r="X3" s="34">
        <v>32000</v>
      </c>
      <c r="Y3" s="34">
        <v>35000</v>
      </c>
      <c r="Z3" s="34">
        <v>33000</v>
      </c>
    </row>
    <row r="4" spans="1:26" x14ac:dyDescent="0.3">
      <c r="A4" s="22" t="s">
        <v>64</v>
      </c>
      <c r="B4" s="22" t="s">
        <v>64</v>
      </c>
      <c r="C4" s="22" t="s">
        <v>65</v>
      </c>
      <c r="D4" s="22" t="s">
        <v>66</v>
      </c>
      <c r="E4" s="22" t="s">
        <v>69</v>
      </c>
      <c r="F4" s="29" t="s">
        <v>68</v>
      </c>
      <c r="G4" s="29" t="s">
        <v>68</v>
      </c>
      <c r="H4" s="29" t="s">
        <v>68</v>
      </c>
      <c r="I4" s="29" t="s">
        <v>68</v>
      </c>
      <c r="J4" s="30">
        <v>8.873239436619719E-2</v>
      </c>
      <c r="K4" s="30">
        <v>8.1145251396648063E-2</v>
      </c>
      <c r="L4" s="30">
        <v>8.6714542190305222E-2</v>
      </c>
      <c r="M4" s="31" t="s">
        <v>68</v>
      </c>
      <c r="N4" s="31" t="s">
        <v>68</v>
      </c>
      <c r="O4" s="31" t="s">
        <v>68</v>
      </c>
      <c r="P4" s="31" t="s">
        <v>68</v>
      </c>
      <c r="Q4" s="32">
        <f>'Equations and POD'!$D$5/J4</f>
        <v>64238.095238095237</v>
      </c>
      <c r="R4" s="32">
        <f>'Equations and POD'!$D$5/K4</f>
        <v>70244.406196213415</v>
      </c>
      <c r="S4" s="32">
        <f>'Equations and POD'!$D$5/L4</f>
        <v>65732.91925465838</v>
      </c>
      <c r="T4" s="33" t="s">
        <v>68</v>
      </c>
      <c r="U4" s="33" t="s">
        <v>68</v>
      </c>
      <c r="V4" s="33" t="s">
        <v>68</v>
      </c>
      <c r="W4" s="33" t="s">
        <v>68</v>
      </c>
      <c r="X4" s="34">
        <v>64000</v>
      </c>
      <c r="Y4" s="34">
        <v>70000</v>
      </c>
      <c r="Z4" s="34">
        <v>66000</v>
      </c>
    </row>
    <row r="5" spans="1:26" x14ac:dyDescent="0.3">
      <c r="A5" s="22" t="s">
        <v>64</v>
      </c>
      <c r="B5" s="22" t="s">
        <v>64</v>
      </c>
      <c r="C5" s="22" t="s">
        <v>65</v>
      </c>
      <c r="D5" s="22" t="s">
        <v>66</v>
      </c>
      <c r="E5" s="22" t="s">
        <v>70</v>
      </c>
      <c r="F5" s="29" t="s">
        <v>68</v>
      </c>
      <c r="G5" s="29" t="s">
        <v>68</v>
      </c>
      <c r="H5" s="29" t="s">
        <v>68</v>
      </c>
      <c r="I5" s="29" t="s">
        <v>68</v>
      </c>
      <c r="J5" s="30">
        <v>4.4366197183098595E-2</v>
      </c>
      <c r="K5" s="30">
        <v>4.0572625698324032E-2</v>
      </c>
      <c r="L5" s="30">
        <v>4.3357271095152611E-2</v>
      </c>
      <c r="M5" s="31" t="s">
        <v>68</v>
      </c>
      <c r="N5" s="31" t="s">
        <v>68</v>
      </c>
      <c r="O5" s="31" t="s">
        <v>68</v>
      </c>
      <c r="P5" s="31" t="s">
        <v>68</v>
      </c>
      <c r="Q5" s="32">
        <f>'Equations and POD'!$D$5/J5</f>
        <v>128476.19047619047</v>
      </c>
      <c r="R5" s="32">
        <f>'Equations and POD'!$D$5/K5</f>
        <v>140488.81239242683</v>
      </c>
      <c r="S5" s="32">
        <f>'Equations and POD'!$D$5/L5</f>
        <v>131465.83850931676</v>
      </c>
      <c r="T5" s="33" t="s">
        <v>68</v>
      </c>
      <c r="U5" s="33" t="s">
        <v>68</v>
      </c>
      <c r="V5" s="33" t="s">
        <v>68</v>
      </c>
      <c r="W5" s="33" t="s">
        <v>68</v>
      </c>
      <c r="X5" s="34">
        <v>130000</v>
      </c>
      <c r="Y5" s="34">
        <v>140000</v>
      </c>
      <c r="Z5" s="34">
        <v>130000</v>
      </c>
    </row>
    <row r="6" spans="1:26" x14ac:dyDescent="0.3">
      <c r="A6" s="22" t="s">
        <v>64</v>
      </c>
      <c r="B6" s="22" t="s">
        <v>64</v>
      </c>
      <c r="C6" s="22" t="s">
        <v>65</v>
      </c>
      <c r="D6" s="22" t="s">
        <v>71</v>
      </c>
      <c r="E6" s="22" t="s">
        <v>67</v>
      </c>
      <c r="F6" s="35" t="s">
        <v>68</v>
      </c>
      <c r="G6" s="35" t="s">
        <v>68</v>
      </c>
      <c r="H6" s="35" t="s">
        <v>68</v>
      </c>
      <c r="I6" s="35" t="s">
        <v>68</v>
      </c>
      <c r="J6" s="35" t="s">
        <v>68</v>
      </c>
      <c r="K6" s="35" t="s">
        <v>68</v>
      </c>
      <c r="L6" s="35" t="s">
        <v>68</v>
      </c>
      <c r="M6" s="31" t="s">
        <v>68</v>
      </c>
      <c r="N6" s="31" t="s">
        <v>68</v>
      </c>
      <c r="O6" s="31" t="s">
        <v>68</v>
      </c>
      <c r="P6" s="31" t="s">
        <v>68</v>
      </c>
      <c r="Q6" s="31" t="s">
        <v>68</v>
      </c>
      <c r="R6" s="31" t="s">
        <v>68</v>
      </c>
      <c r="S6" s="31" t="s">
        <v>68</v>
      </c>
      <c r="T6" s="33" t="s">
        <v>68</v>
      </c>
      <c r="U6" s="33" t="s">
        <v>68</v>
      </c>
      <c r="V6" s="33" t="s">
        <v>68</v>
      </c>
      <c r="W6" s="33" t="s">
        <v>68</v>
      </c>
      <c r="X6" s="33" t="s">
        <v>68</v>
      </c>
      <c r="Y6" s="33" t="s">
        <v>68</v>
      </c>
      <c r="Z6" s="33" t="s">
        <v>68</v>
      </c>
    </row>
    <row r="7" spans="1:26" x14ac:dyDescent="0.3">
      <c r="A7" s="22" t="s">
        <v>64</v>
      </c>
      <c r="B7" s="22" t="s">
        <v>64</v>
      </c>
      <c r="C7" s="22" t="s">
        <v>65</v>
      </c>
      <c r="D7" s="22" t="s">
        <v>71</v>
      </c>
      <c r="E7" s="22" t="s">
        <v>69</v>
      </c>
      <c r="F7" s="35" t="s">
        <v>68</v>
      </c>
      <c r="G7" s="35" t="s">
        <v>68</v>
      </c>
      <c r="H7" s="35" t="s">
        <v>68</v>
      </c>
      <c r="I7" s="35" t="s">
        <v>68</v>
      </c>
      <c r="J7" s="35" t="s">
        <v>68</v>
      </c>
      <c r="K7" s="35" t="s">
        <v>68</v>
      </c>
      <c r="L7" s="35" t="s">
        <v>68</v>
      </c>
      <c r="M7" s="31" t="s">
        <v>68</v>
      </c>
      <c r="N7" s="31" t="s">
        <v>68</v>
      </c>
      <c r="O7" s="31" t="s">
        <v>68</v>
      </c>
      <c r="P7" s="31" t="s">
        <v>68</v>
      </c>
      <c r="Q7" s="31" t="s">
        <v>68</v>
      </c>
      <c r="R7" s="31" t="s">
        <v>68</v>
      </c>
      <c r="S7" s="31" t="s">
        <v>68</v>
      </c>
      <c r="T7" s="33" t="s">
        <v>68</v>
      </c>
      <c r="U7" s="33" t="s">
        <v>68</v>
      </c>
      <c r="V7" s="33" t="s">
        <v>68</v>
      </c>
      <c r="W7" s="33" t="s">
        <v>68</v>
      </c>
      <c r="X7" s="33" t="s">
        <v>68</v>
      </c>
      <c r="Y7" s="33" t="s">
        <v>68</v>
      </c>
      <c r="Z7" s="33" t="s">
        <v>68</v>
      </c>
    </row>
    <row r="8" spans="1:26" x14ac:dyDescent="0.3">
      <c r="A8" s="22" t="s">
        <v>64</v>
      </c>
      <c r="B8" s="22" t="s">
        <v>64</v>
      </c>
      <c r="C8" s="22" t="s">
        <v>65</v>
      </c>
      <c r="D8" s="22" t="s">
        <v>71</v>
      </c>
      <c r="E8" s="22" t="s">
        <v>70</v>
      </c>
      <c r="F8" s="35" t="s">
        <v>68</v>
      </c>
      <c r="G8" s="35" t="s">
        <v>68</v>
      </c>
      <c r="H8" s="35" t="s">
        <v>68</v>
      </c>
      <c r="I8" s="35" t="s">
        <v>68</v>
      </c>
      <c r="J8" s="35" t="s">
        <v>68</v>
      </c>
      <c r="K8" s="35" t="s">
        <v>68</v>
      </c>
      <c r="L8" s="35" t="s">
        <v>68</v>
      </c>
      <c r="M8" s="31" t="s">
        <v>68</v>
      </c>
      <c r="N8" s="31" t="s">
        <v>68</v>
      </c>
      <c r="O8" s="31" t="s">
        <v>68</v>
      </c>
      <c r="P8" s="31" t="s">
        <v>68</v>
      </c>
      <c r="Q8" s="31" t="s">
        <v>68</v>
      </c>
      <c r="R8" s="31" t="s">
        <v>68</v>
      </c>
      <c r="S8" s="31" t="s">
        <v>68</v>
      </c>
      <c r="T8" s="33" t="s">
        <v>68</v>
      </c>
      <c r="U8" s="33" t="s">
        <v>68</v>
      </c>
      <c r="V8" s="33" t="s">
        <v>68</v>
      </c>
      <c r="W8" s="33" t="s">
        <v>68</v>
      </c>
      <c r="X8" s="33" t="s">
        <v>68</v>
      </c>
      <c r="Y8" s="33" t="s">
        <v>68</v>
      </c>
      <c r="Z8" s="33" t="s">
        <v>68</v>
      </c>
    </row>
    <row r="9" spans="1:26" x14ac:dyDescent="0.3">
      <c r="A9" s="22" t="s">
        <v>64</v>
      </c>
      <c r="B9" s="22" t="s">
        <v>64</v>
      </c>
      <c r="C9" s="22" t="s">
        <v>65</v>
      </c>
      <c r="D9" s="22" t="s">
        <v>72</v>
      </c>
      <c r="E9" s="22" t="s">
        <v>67</v>
      </c>
      <c r="F9" s="35" t="s">
        <v>68</v>
      </c>
      <c r="G9" s="35" t="s">
        <v>68</v>
      </c>
      <c r="H9" s="35" t="s">
        <v>68</v>
      </c>
      <c r="I9" s="35" t="s">
        <v>68</v>
      </c>
      <c r="J9" s="35" t="s">
        <v>68</v>
      </c>
      <c r="K9" s="35" t="s">
        <v>68</v>
      </c>
      <c r="L9" s="35" t="s">
        <v>68</v>
      </c>
      <c r="M9" s="31" t="s">
        <v>68</v>
      </c>
      <c r="N9" s="31" t="s">
        <v>68</v>
      </c>
      <c r="O9" s="31" t="s">
        <v>68</v>
      </c>
      <c r="P9" s="31" t="s">
        <v>68</v>
      </c>
      <c r="Q9" s="31" t="s">
        <v>68</v>
      </c>
      <c r="R9" s="31" t="s">
        <v>68</v>
      </c>
      <c r="S9" s="31" t="s">
        <v>68</v>
      </c>
      <c r="T9" s="33" t="s">
        <v>68</v>
      </c>
      <c r="U9" s="33" t="s">
        <v>68</v>
      </c>
      <c r="V9" s="33" t="s">
        <v>68</v>
      </c>
      <c r="W9" s="33" t="s">
        <v>68</v>
      </c>
      <c r="X9" s="33" t="s">
        <v>68</v>
      </c>
      <c r="Y9" s="33" t="s">
        <v>68</v>
      </c>
      <c r="Z9" s="33" t="s">
        <v>68</v>
      </c>
    </row>
    <row r="10" spans="1:26" x14ac:dyDescent="0.3">
      <c r="A10" s="22" t="s">
        <v>64</v>
      </c>
      <c r="B10" s="22" t="s">
        <v>64</v>
      </c>
      <c r="C10" s="22" t="s">
        <v>65</v>
      </c>
      <c r="D10" s="22" t="s">
        <v>72</v>
      </c>
      <c r="E10" s="22" t="s">
        <v>69</v>
      </c>
      <c r="F10" s="35" t="s">
        <v>68</v>
      </c>
      <c r="G10" s="35" t="s">
        <v>68</v>
      </c>
      <c r="H10" s="35" t="s">
        <v>68</v>
      </c>
      <c r="I10" s="35" t="s">
        <v>68</v>
      </c>
      <c r="J10" s="35" t="s">
        <v>68</v>
      </c>
      <c r="K10" s="35" t="s">
        <v>68</v>
      </c>
      <c r="L10" s="35" t="s">
        <v>68</v>
      </c>
      <c r="M10" s="31" t="s">
        <v>68</v>
      </c>
      <c r="N10" s="31" t="s">
        <v>68</v>
      </c>
      <c r="O10" s="31" t="s">
        <v>68</v>
      </c>
      <c r="P10" s="31" t="s">
        <v>68</v>
      </c>
      <c r="Q10" s="31" t="s">
        <v>68</v>
      </c>
      <c r="R10" s="31" t="s">
        <v>68</v>
      </c>
      <c r="S10" s="31" t="s">
        <v>68</v>
      </c>
      <c r="T10" s="33" t="s">
        <v>68</v>
      </c>
      <c r="U10" s="33" t="s">
        <v>68</v>
      </c>
      <c r="V10" s="33" t="s">
        <v>68</v>
      </c>
      <c r="W10" s="33" t="s">
        <v>68</v>
      </c>
      <c r="X10" s="33" t="s">
        <v>68</v>
      </c>
      <c r="Y10" s="33" t="s">
        <v>68</v>
      </c>
      <c r="Z10" s="33" t="s">
        <v>68</v>
      </c>
    </row>
    <row r="11" spans="1:26" x14ac:dyDescent="0.3">
      <c r="A11" s="22" t="s">
        <v>64</v>
      </c>
      <c r="B11" s="22" t="s">
        <v>64</v>
      </c>
      <c r="C11" s="22" t="s">
        <v>65</v>
      </c>
      <c r="D11" s="22" t="s">
        <v>72</v>
      </c>
      <c r="E11" s="22" t="s">
        <v>70</v>
      </c>
      <c r="F11" s="35" t="s">
        <v>68</v>
      </c>
      <c r="G11" s="35" t="s">
        <v>68</v>
      </c>
      <c r="H11" s="35" t="s">
        <v>68</v>
      </c>
      <c r="I11" s="35" t="s">
        <v>68</v>
      </c>
      <c r="J11" s="35" t="s">
        <v>68</v>
      </c>
      <c r="K11" s="35" t="s">
        <v>68</v>
      </c>
      <c r="L11" s="35" t="s">
        <v>68</v>
      </c>
      <c r="M11" s="31" t="s">
        <v>68</v>
      </c>
      <c r="N11" s="31" t="s">
        <v>68</v>
      </c>
      <c r="O11" s="31" t="s">
        <v>68</v>
      </c>
      <c r="P11" s="31" t="s">
        <v>68</v>
      </c>
      <c r="Q11" s="31" t="s">
        <v>68</v>
      </c>
      <c r="R11" s="31" t="s">
        <v>68</v>
      </c>
      <c r="S11" s="31" t="s">
        <v>68</v>
      </c>
      <c r="T11" s="33" t="s">
        <v>68</v>
      </c>
      <c r="U11" s="33" t="s">
        <v>68</v>
      </c>
      <c r="V11" s="33" t="s">
        <v>68</v>
      </c>
      <c r="W11" s="33" t="s">
        <v>68</v>
      </c>
      <c r="X11" s="33" t="s">
        <v>68</v>
      </c>
      <c r="Y11" s="33" t="s">
        <v>68</v>
      </c>
      <c r="Z11" s="33" t="s">
        <v>68</v>
      </c>
    </row>
    <row r="12" spans="1:26" x14ac:dyDescent="0.3">
      <c r="A12" s="22" t="s">
        <v>64</v>
      </c>
      <c r="B12" s="22" t="s">
        <v>64</v>
      </c>
      <c r="C12" s="22" t="s">
        <v>73</v>
      </c>
      <c r="D12" s="22" t="s">
        <v>66</v>
      </c>
      <c r="E12" s="22" t="s">
        <v>67</v>
      </c>
      <c r="F12" s="29" t="s">
        <v>68</v>
      </c>
      <c r="G12" s="29" t="s">
        <v>68</v>
      </c>
      <c r="H12" s="29" t="s">
        <v>68</v>
      </c>
      <c r="I12" s="29" t="s">
        <v>68</v>
      </c>
      <c r="J12" s="30">
        <v>0.70985915492957752</v>
      </c>
      <c r="K12" s="30">
        <v>0.64916201117318451</v>
      </c>
      <c r="L12" s="30">
        <v>0.69371633752244177</v>
      </c>
      <c r="M12" s="31" t="s">
        <v>68</v>
      </c>
      <c r="N12" s="31" t="s">
        <v>68</v>
      </c>
      <c r="O12" s="31" t="s">
        <v>68</v>
      </c>
      <c r="P12" s="31" t="s">
        <v>68</v>
      </c>
      <c r="Q12" s="32">
        <f>'Equations and POD'!$D$5/J12</f>
        <v>8029.7619047619046</v>
      </c>
      <c r="R12" s="32">
        <f>'Equations and POD'!$D$5/K12</f>
        <v>8780.5507745266768</v>
      </c>
      <c r="S12" s="32">
        <f>'Equations and POD'!$D$5/L12</f>
        <v>8216.6149068322975</v>
      </c>
      <c r="T12" s="33" t="s">
        <v>68</v>
      </c>
      <c r="U12" s="33" t="s">
        <v>68</v>
      </c>
      <c r="V12" s="33" t="s">
        <v>68</v>
      </c>
      <c r="W12" s="33" t="s">
        <v>68</v>
      </c>
      <c r="X12" s="34">
        <v>8000</v>
      </c>
      <c r="Y12" s="34">
        <v>8800</v>
      </c>
      <c r="Z12" s="34">
        <v>8200</v>
      </c>
    </row>
    <row r="13" spans="1:26" x14ac:dyDescent="0.3">
      <c r="A13" s="22" t="s">
        <v>64</v>
      </c>
      <c r="B13" s="22" t="s">
        <v>64</v>
      </c>
      <c r="C13" s="22" t="s">
        <v>73</v>
      </c>
      <c r="D13" s="22" t="s">
        <v>66</v>
      </c>
      <c r="E13" s="22" t="s">
        <v>69</v>
      </c>
      <c r="F13" s="29" t="s">
        <v>68</v>
      </c>
      <c r="G13" s="29" t="s">
        <v>68</v>
      </c>
      <c r="H13" s="29" t="s">
        <v>68</v>
      </c>
      <c r="I13" s="29" t="s">
        <v>68</v>
      </c>
      <c r="J13" s="30">
        <v>0.35492957746478876</v>
      </c>
      <c r="K13" s="30">
        <v>0.32458100558659225</v>
      </c>
      <c r="L13" s="30">
        <v>0.34685816876122089</v>
      </c>
      <c r="M13" s="31" t="s">
        <v>68</v>
      </c>
      <c r="N13" s="31" t="s">
        <v>68</v>
      </c>
      <c r="O13" s="31" t="s">
        <v>68</v>
      </c>
      <c r="P13" s="31" t="s">
        <v>68</v>
      </c>
      <c r="Q13" s="32">
        <f>'Equations and POD'!$D$5/J13</f>
        <v>16059.523809523809</v>
      </c>
      <c r="R13" s="32">
        <f>'Equations and POD'!$D$5/K13</f>
        <v>17561.101549053354</v>
      </c>
      <c r="S13" s="32">
        <f>'Equations and POD'!$D$5/L13</f>
        <v>16433.229813664595</v>
      </c>
      <c r="T13" s="33" t="s">
        <v>68</v>
      </c>
      <c r="U13" s="33" t="s">
        <v>68</v>
      </c>
      <c r="V13" s="33" t="s">
        <v>68</v>
      </c>
      <c r="W13" s="33" t="s">
        <v>68</v>
      </c>
      <c r="X13" s="34">
        <v>16000</v>
      </c>
      <c r="Y13" s="34">
        <v>18000</v>
      </c>
      <c r="Z13" s="34">
        <v>16000</v>
      </c>
    </row>
    <row r="14" spans="1:26" x14ac:dyDescent="0.3">
      <c r="A14" s="22" t="s">
        <v>64</v>
      </c>
      <c r="B14" s="22" t="s">
        <v>64</v>
      </c>
      <c r="C14" s="22" t="s">
        <v>73</v>
      </c>
      <c r="D14" s="22" t="s">
        <v>66</v>
      </c>
      <c r="E14" s="22" t="s">
        <v>70</v>
      </c>
      <c r="F14" s="29" t="s">
        <v>68</v>
      </c>
      <c r="G14" s="29" t="s">
        <v>68</v>
      </c>
      <c r="H14" s="29" t="s">
        <v>68</v>
      </c>
      <c r="I14" s="29" t="s">
        <v>68</v>
      </c>
      <c r="J14" s="30">
        <v>0.17746478873239438</v>
      </c>
      <c r="K14" s="30">
        <v>0.16229050279329613</v>
      </c>
      <c r="L14" s="30">
        <v>0.17342908438061044</v>
      </c>
      <c r="M14" s="31" t="s">
        <v>68</v>
      </c>
      <c r="N14" s="31" t="s">
        <v>68</v>
      </c>
      <c r="O14" s="31" t="s">
        <v>68</v>
      </c>
      <c r="P14" s="31" t="s">
        <v>68</v>
      </c>
      <c r="Q14" s="32">
        <f>'Equations and POD'!$D$5/J14</f>
        <v>32119.047619047618</v>
      </c>
      <c r="R14" s="32">
        <f>'Equations and POD'!$D$5/K14</f>
        <v>35122.203098106707</v>
      </c>
      <c r="S14" s="32">
        <f>'Equations and POD'!$D$5/L14</f>
        <v>32866.45962732919</v>
      </c>
      <c r="T14" s="33" t="s">
        <v>68</v>
      </c>
      <c r="U14" s="33" t="s">
        <v>68</v>
      </c>
      <c r="V14" s="33" t="s">
        <v>68</v>
      </c>
      <c r="W14" s="33" t="s">
        <v>68</v>
      </c>
      <c r="X14" s="34">
        <v>32000</v>
      </c>
      <c r="Y14" s="34">
        <v>35000</v>
      </c>
      <c r="Z14" s="34">
        <v>33000</v>
      </c>
    </row>
    <row r="15" spans="1:26" x14ac:dyDescent="0.3">
      <c r="A15" s="22" t="s">
        <v>64</v>
      </c>
      <c r="B15" s="22" t="s">
        <v>64</v>
      </c>
      <c r="C15" s="22" t="s">
        <v>73</v>
      </c>
      <c r="D15" s="22" t="s">
        <v>71</v>
      </c>
      <c r="E15" s="22" t="s">
        <v>67</v>
      </c>
      <c r="F15" s="35" t="s">
        <v>68</v>
      </c>
      <c r="G15" s="35" t="s">
        <v>68</v>
      </c>
      <c r="H15" s="35" t="s">
        <v>68</v>
      </c>
      <c r="I15" s="35" t="s">
        <v>68</v>
      </c>
      <c r="J15" s="35" t="s">
        <v>68</v>
      </c>
      <c r="K15" s="35" t="s">
        <v>68</v>
      </c>
      <c r="L15" s="35" t="s">
        <v>68</v>
      </c>
      <c r="M15" s="31" t="s">
        <v>68</v>
      </c>
      <c r="N15" s="31" t="s">
        <v>68</v>
      </c>
      <c r="O15" s="31" t="s">
        <v>68</v>
      </c>
      <c r="P15" s="31" t="s">
        <v>68</v>
      </c>
      <c r="Q15" s="31" t="s">
        <v>68</v>
      </c>
      <c r="R15" s="31" t="s">
        <v>68</v>
      </c>
      <c r="S15" s="31" t="s">
        <v>68</v>
      </c>
      <c r="T15" s="33" t="s">
        <v>68</v>
      </c>
      <c r="U15" s="33" t="s">
        <v>68</v>
      </c>
      <c r="V15" s="33" t="s">
        <v>68</v>
      </c>
      <c r="W15" s="33" t="s">
        <v>68</v>
      </c>
      <c r="X15" s="33" t="s">
        <v>68</v>
      </c>
      <c r="Y15" s="33" t="s">
        <v>68</v>
      </c>
      <c r="Z15" s="33" t="s">
        <v>68</v>
      </c>
    </row>
    <row r="16" spans="1:26" x14ac:dyDescent="0.3">
      <c r="A16" s="22" t="s">
        <v>64</v>
      </c>
      <c r="B16" s="22" t="s">
        <v>64</v>
      </c>
      <c r="C16" s="22" t="s">
        <v>73</v>
      </c>
      <c r="D16" s="22" t="s">
        <v>71</v>
      </c>
      <c r="E16" s="22" t="s">
        <v>69</v>
      </c>
      <c r="F16" s="35" t="s">
        <v>68</v>
      </c>
      <c r="G16" s="35" t="s">
        <v>68</v>
      </c>
      <c r="H16" s="35" t="s">
        <v>68</v>
      </c>
      <c r="I16" s="35" t="s">
        <v>68</v>
      </c>
      <c r="J16" s="35" t="s">
        <v>68</v>
      </c>
      <c r="K16" s="35" t="s">
        <v>68</v>
      </c>
      <c r="L16" s="35" t="s">
        <v>68</v>
      </c>
      <c r="M16" s="31" t="s">
        <v>68</v>
      </c>
      <c r="N16" s="31" t="s">
        <v>68</v>
      </c>
      <c r="O16" s="31" t="s">
        <v>68</v>
      </c>
      <c r="P16" s="31" t="s">
        <v>68</v>
      </c>
      <c r="Q16" s="31" t="s">
        <v>68</v>
      </c>
      <c r="R16" s="31" t="s">
        <v>68</v>
      </c>
      <c r="S16" s="31" t="s">
        <v>68</v>
      </c>
      <c r="T16" s="33" t="s">
        <v>68</v>
      </c>
      <c r="U16" s="33" t="s">
        <v>68</v>
      </c>
      <c r="V16" s="33" t="s">
        <v>68</v>
      </c>
      <c r="W16" s="33" t="s">
        <v>68</v>
      </c>
      <c r="X16" s="33" t="s">
        <v>68</v>
      </c>
      <c r="Y16" s="33" t="s">
        <v>68</v>
      </c>
      <c r="Z16" s="33" t="s">
        <v>68</v>
      </c>
    </row>
    <row r="17" spans="1:26" x14ac:dyDescent="0.3">
      <c r="A17" s="22" t="s">
        <v>64</v>
      </c>
      <c r="B17" s="22" t="s">
        <v>64</v>
      </c>
      <c r="C17" s="22" t="s">
        <v>73</v>
      </c>
      <c r="D17" s="22" t="s">
        <v>71</v>
      </c>
      <c r="E17" s="22" t="s">
        <v>70</v>
      </c>
      <c r="F17" s="35" t="s">
        <v>68</v>
      </c>
      <c r="G17" s="35" t="s">
        <v>68</v>
      </c>
      <c r="H17" s="35" t="s">
        <v>68</v>
      </c>
      <c r="I17" s="35" t="s">
        <v>68</v>
      </c>
      <c r="J17" s="35" t="s">
        <v>68</v>
      </c>
      <c r="K17" s="35" t="s">
        <v>68</v>
      </c>
      <c r="L17" s="35" t="s">
        <v>68</v>
      </c>
      <c r="M17" s="31" t="s">
        <v>68</v>
      </c>
      <c r="N17" s="31" t="s">
        <v>68</v>
      </c>
      <c r="O17" s="31" t="s">
        <v>68</v>
      </c>
      <c r="P17" s="31" t="s">
        <v>68</v>
      </c>
      <c r="Q17" s="31" t="s">
        <v>68</v>
      </c>
      <c r="R17" s="31" t="s">
        <v>68</v>
      </c>
      <c r="S17" s="31" t="s">
        <v>68</v>
      </c>
      <c r="T17" s="33" t="s">
        <v>68</v>
      </c>
      <c r="U17" s="33" t="s">
        <v>68</v>
      </c>
      <c r="V17" s="33" t="s">
        <v>68</v>
      </c>
      <c r="W17" s="33" t="s">
        <v>68</v>
      </c>
      <c r="X17" s="33" t="s">
        <v>68</v>
      </c>
      <c r="Y17" s="33" t="s">
        <v>68</v>
      </c>
      <c r="Z17" s="33" t="s">
        <v>68</v>
      </c>
    </row>
    <row r="18" spans="1:26" s="36" customFormat="1" x14ac:dyDescent="0.3">
      <c r="A18" s="36" t="s">
        <v>64</v>
      </c>
      <c r="B18" s="36" t="s">
        <v>64</v>
      </c>
      <c r="C18" s="36" t="s">
        <v>73</v>
      </c>
      <c r="D18" s="36" t="s">
        <v>72</v>
      </c>
      <c r="E18" s="36" t="s">
        <v>67</v>
      </c>
      <c r="F18" s="37">
        <v>133.98382681118099</v>
      </c>
      <c r="G18" s="37">
        <v>126.216648445315</v>
      </c>
      <c r="H18" s="37">
        <v>102.601920671676</v>
      </c>
      <c r="I18" s="37">
        <v>80.459371084512398</v>
      </c>
      <c r="J18" s="38">
        <v>60.267332066586803</v>
      </c>
      <c r="K18" s="38">
        <v>47.916426804008601</v>
      </c>
      <c r="L18" s="38">
        <v>41.018821721428999</v>
      </c>
      <c r="M18" s="32">
        <f>'Equations and POD'!$D$5/F18</f>
        <v>42.542448112284646</v>
      </c>
      <c r="N18" s="32">
        <f>'Equations and POD'!$D$5/G18</f>
        <v>45.160444919194624</v>
      </c>
      <c r="O18" s="32">
        <f>'Equations and POD'!$D$5/H18</f>
        <v>55.554515575199424</v>
      </c>
      <c r="P18" s="32">
        <f>'Equations and POD'!$D$5/I18</f>
        <v>70.843208481121124</v>
      </c>
      <c r="Q18" s="32">
        <f>'Equations and POD'!$D$5/J18</f>
        <v>94.578601782177998</v>
      </c>
      <c r="R18" s="32">
        <f>'Equations and POD'!$D$5/K18</f>
        <v>118.95711721816345</v>
      </c>
      <c r="S18" s="32">
        <f>'Equations and POD'!$D$5/L18</f>
        <v>138.96059810567922</v>
      </c>
      <c r="T18" s="34">
        <v>43</v>
      </c>
      <c r="U18" s="34">
        <v>45</v>
      </c>
      <c r="V18" s="34">
        <v>56</v>
      </c>
      <c r="W18" s="34">
        <v>71</v>
      </c>
      <c r="X18" s="34">
        <v>95</v>
      </c>
      <c r="Y18" s="34">
        <v>120</v>
      </c>
      <c r="Z18" s="34">
        <v>140</v>
      </c>
    </row>
    <row r="19" spans="1:26" s="36" customFormat="1" x14ac:dyDescent="0.3">
      <c r="A19" s="36" t="s">
        <v>64</v>
      </c>
      <c r="B19" s="36" t="s">
        <v>64</v>
      </c>
      <c r="C19" s="36" t="s">
        <v>73</v>
      </c>
      <c r="D19" s="36" t="s">
        <v>72</v>
      </c>
      <c r="E19" s="36" t="s">
        <v>69</v>
      </c>
      <c r="F19" s="37">
        <v>116.722836807128</v>
      </c>
      <c r="G19" s="37">
        <v>109.956295542947</v>
      </c>
      <c r="H19" s="37">
        <v>89.383827344589093</v>
      </c>
      <c r="I19" s="37">
        <v>63.948241010781402</v>
      </c>
      <c r="J19" s="38">
        <v>44.899618730771302</v>
      </c>
      <c r="K19" s="38">
        <v>37.855221605666401</v>
      </c>
      <c r="L19" s="38">
        <v>30.800660666173599</v>
      </c>
      <c r="M19" s="32">
        <f>'Equations and POD'!$D$5/F19</f>
        <v>48.833631497653194</v>
      </c>
      <c r="N19" s="32">
        <f>'Equations and POD'!$D$5/G19</f>
        <v>51.838778051354772</v>
      </c>
      <c r="O19" s="32">
        <f>'Equations and POD'!$D$5/H19</f>
        <v>63.769925380634902</v>
      </c>
      <c r="P19" s="32">
        <f>'Equations and POD'!$D$5/I19</f>
        <v>89.134586188836749</v>
      </c>
      <c r="Q19" s="32">
        <f>'Equations and POD'!$D$5/J19</f>
        <v>126.94985305284091</v>
      </c>
      <c r="R19" s="32">
        <f>'Equations and POD'!$D$5/K19</f>
        <v>150.57367935594885</v>
      </c>
      <c r="S19" s="32">
        <f>'Equations and POD'!$D$5/L19</f>
        <v>185.06096547013183</v>
      </c>
      <c r="T19" s="34">
        <v>49</v>
      </c>
      <c r="U19" s="34">
        <v>52</v>
      </c>
      <c r="V19" s="34">
        <v>64</v>
      </c>
      <c r="W19" s="34">
        <v>89</v>
      </c>
      <c r="X19" s="34">
        <v>130</v>
      </c>
      <c r="Y19" s="34">
        <v>150</v>
      </c>
      <c r="Z19" s="34">
        <v>190</v>
      </c>
    </row>
    <row r="20" spans="1:26" s="36" customFormat="1" x14ac:dyDescent="0.3">
      <c r="A20" s="36" t="s">
        <v>64</v>
      </c>
      <c r="B20" s="36" t="s">
        <v>64</v>
      </c>
      <c r="C20" s="36" t="s">
        <v>73</v>
      </c>
      <c r="D20" s="36" t="s">
        <v>72</v>
      </c>
      <c r="E20" s="36" t="s">
        <v>70</v>
      </c>
      <c r="F20" s="37">
        <v>42.270992396878299</v>
      </c>
      <c r="G20" s="37">
        <v>39.820500084015798</v>
      </c>
      <c r="H20" s="37">
        <v>32.370212971522498</v>
      </c>
      <c r="I20" s="37">
        <v>22.690085883586399</v>
      </c>
      <c r="J20" s="38">
        <v>16.0440657059812</v>
      </c>
      <c r="K20" s="38">
        <v>13.6789406879911</v>
      </c>
      <c r="L20" s="38">
        <v>11.0230703655079</v>
      </c>
      <c r="M20" s="32">
        <f>'Equations and POD'!$D$5/F20</f>
        <v>134.8442436951384</v>
      </c>
      <c r="N20" s="32">
        <f>'Equations and POD'!$D$5/G20</f>
        <v>143.14235099945458</v>
      </c>
      <c r="O20" s="32">
        <f>'Equations and POD'!$D$5/H20</f>
        <v>176.0878127374244</v>
      </c>
      <c r="P20" s="32">
        <f>'Equations and POD'!$D$5/I20</f>
        <v>251.21103680454897</v>
      </c>
      <c r="Q20" s="32">
        <f>'Equations and POD'!$D$5/J20</f>
        <v>355.27154428662368</v>
      </c>
      <c r="R20" s="32">
        <f>'Equations and POD'!$D$5/K20</f>
        <v>416.69893378542798</v>
      </c>
      <c r="S20" s="32">
        <f>'Equations and POD'!$D$5/L20</f>
        <v>517.09730692056291</v>
      </c>
      <c r="T20" s="34">
        <v>130</v>
      </c>
      <c r="U20" s="34">
        <v>140</v>
      </c>
      <c r="V20" s="34">
        <v>180</v>
      </c>
      <c r="W20" s="34">
        <v>250</v>
      </c>
      <c r="X20" s="34">
        <v>360</v>
      </c>
      <c r="Y20" s="34">
        <v>420</v>
      </c>
      <c r="Z20" s="34">
        <v>520</v>
      </c>
    </row>
    <row r="21" spans="1:26" s="36" customFormat="1" x14ac:dyDescent="0.3">
      <c r="A21" s="36" t="s">
        <v>64</v>
      </c>
      <c r="B21" s="36" t="s">
        <v>64</v>
      </c>
      <c r="C21" s="36" t="s">
        <v>74</v>
      </c>
      <c r="D21" s="36" t="s">
        <v>66</v>
      </c>
      <c r="E21" s="36" t="s">
        <v>67</v>
      </c>
      <c r="F21" s="29" t="s">
        <v>68</v>
      </c>
      <c r="G21" s="29" t="s">
        <v>68</v>
      </c>
      <c r="H21" s="29" t="s">
        <v>68</v>
      </c>
      <c r="I21" s="29" t="s">
        <v>68</v>
      </c>
      <c r="J21" s="30">
        <v>0.88732394366197176</v>
      </c>
      <c r="K21" s="30">
        <v>0.81145251396648055</v>
      </c>
      <c r="L21" s="30">
        <v>0.86714542190305222</v>
      </c>
      <c r="M21" s="39" t="s">
        <v>68</v>
      </c>
      <c r="N21" s="39" t="s">
        <v>68</v>
      </c>
      <c r="O21" s="39" t="s">
        <v>68</v>
      </c>
      <c r="P21" s="39" t="s">
        <v>68</v>
      </c>
      <c r="Q21" s="32">
        <f>'Equations and POD'!$D$5/J21</f>
        <v>6423.8095238095248</v>
      </c>
      <c r="R21" s="32">
        <f>'Equations and POD'!$D$5/K21</f>
        <v>7024.4406196213413</v>
      </c>
      <c r="S21" s="32">
        <f>'Equations and POD'!$D$5/L21</f>
        <v>6573.2919254658373</v>
      </c>
      <c r="T21" s="40" t="s">
        <v>68</v>
      </c>
      <c r="U21" s="40" t="s">
        <v>68</v>
      </c>
      <c r="V21" s="40" t="s">
        <v>68</v>
      </c>
      <c r="W21" s="40" t="s">
        <v>68</v>
      </c>
      <c r="X21" s="34">
        <v>6400</v>
      </c>
      <c r="Y21" s="34">
        <v>7000</v>
      </c>
      <c r="Z21" s="34">
        <v>6600</v>
      </c>
    </row>
    <row r="22" spans="1:26" s="36" customFormat="1" x14ac:dyDescent="0.3">
      <c r="A22" s="36" t="s">
        <v>64</v>
      </c>
      <c r="B22" s="36" t="s">
        <v>64</v>
      </c>
      <c r="C22" s="36" t="s">
        <v>74</v>
      </c>
      <c r="D22" s="36" t="s">
        <v>66</v>
      </c>
      <c r="E22" s="36" t="s">
        <v>69</v>
      </c>
      <c r="F22" s="29" t="s">
        <v>68</v>
      </c>
      <c r="G22" s="29" t="s">
        <v>68</v>
      </c>
      <c r="H22" s="29" t="s">
        <v>68</v>
      </c>
      <c r="I22" s="29" t="s">
        <v>68</v>
      </c>
      <c r="J22" s="30">
        <v>0.22183098591549294</v>
      </c>
      <c r="K22" s="30">
        <v>0.20286312849162014</v>
      </c>
      <c r="L22" s="30">
        <v>0.21678635547576305</v>
      </c>
      <c r="M22" s="39" t="s">
        <v>68</v>
      </c>
      <c r="N22" s="39" t="s">
        <v>68</v>
      </c>
      <c r="O22" s="39" t="s">
        <v>68</v>
      </c>
      <c r="P22" s="39" t="s">
        <v>68</v>
      </c>
      <c r="Q22" s="32">
        <f>'Equations and POD'!$D$5/J22</f>
        <v>25695.238095238099</v>
      </c>
      <c r="R22" s="32">
        <f>'Equations and POD'!$D$5/K22</f>
        <v>28097.762478485365</v>
      </c>
      <c r="S22" s="32">
        <f>'Equations and POD'!$D$5/L22</f>
        <v>26293.167701863349</v>
      </c>
      <c r="T22" s="40" t="s">
        <v>68</v>
      </c>
      <c r="U22" s="40" t="s">
        <v>68</v>
      </c>
      <c r="V22" s="40" t="s">
        <v>68</v>
      </c>
      <c r="W22" s="40" t="s">
        <v>68</v>
      </c>
      <c r="X22" s="34">
        <v>26000</v>
      </c>
      <c r="Y22" s="34">
        <v>28000</v>
      </c>
      <c r="Z22" s="34">
        <v>26000</v>
      </c>
    </row>
    <row r="23" spans="1:26" s="36" customFormat="1" x14ac:dyDescent="0.3">
      <c r="A23" s="36" t="s">
        <v>64</v>
      </c>
      <c r="B23" s="36" t="s">
        <v>64</v>
      </c>
      <c r="C23" s="36" t="s">
        <v>74</v>
      </c>
      <c r="D23" s="36" t="s">
        <v>66</v>
      </c>
      <c r="E23" s="36" t="s">
        <v>70</v>
      </c>
      <c r="F23" s="29" t="s">
        <v>68</v>
      </c>
      <c r="G23" s="29" t="s">
        <v>68</v>
      </c>
      <c r="H23" s="29" t="s">
        <v>68</v>
      </c>
      <c r="I23" s="29" t="s">
        <v>68</v>
      </c>
      <c r="J23" s="30">
        <v>4.4366197183098595E-2</v>
      </c>
      <c r="K23" s="30">
        <v>4.0572625698324032E-2</v>
      </c>
      <c r="L23" s="30">
        <v>4.3357271095152611E-2</v>
      </c>
      <c r="M23" s="39" t="s">
        <v>68</v>
      </c>
      <c r="N23" s="39" t="s">
        <v>68</v>
      </c>
      <c r="O23" s="39" t="s">
        <v>68</v>
      </c>
      <c r="P23" s="39" t="s">
        <v>68</v>
      </c>
      <c r="Q23" s="32">
        <f>'Equations and POD'!$D$5/J23</f>
        <v>128476.19047619047</v>
      </c>
      <c r="R23" s="32">
        <f>'Equations and POD'!$D$5/K23</f>
        <v>140488.81239242683</v>
      </c>
      <c r="S23" s="32">
        <f>'Equations and POD'!$D$5/L23</f>
        <v>131465.83850931676</v>
      </c>
      <c r="T23" s="40" t="s">
        <v>68</v>
      </c>
      <c r="U23" s="40" t="s">
        <v>68</v>
      </c>
      <c r="V23" s="40" t="s">
        <v>68</v>
      </c>
      <c r="W23" s="40" t="s">
        <v>68</v>
      </c>
      <c r="X23" s="34">
        <v>130000</v>
      </c>
      <c r="Y23" s="34">
        <v>140000</v>
      </c>
      <c r="Z23" s="34">
        <v>130000</v>
      </c>
    </row>
    <row r="24" spans="1:26" s="36" customFormat="1" x14ac:dyDescent="0.3">
      <c r="A24" s="36" t="s">
        <v>64</v>
      </c>
      <c r="B24" s="36" t="s">
        <v>64</v>
      </c>
      <c r="C24" s="36" t="s">
        <v>74</v>
      </c>
      <c r="D24" s="36" t="s">
        <v>71</v>
      </c>
      <c r="E24" s="36" t="s">
        <v>67</v>
      </c>
      <c r="F24" s="41" t="s">
        <v>68</v>
      </c>
      <c r="G24" s="41" t="s">
        <v>68</v>
      </c>
      <c r="H24" s="41" t="s">
        <v>68</v>
      </c>
      <c r="I24" s="41" t="s">
        <v>68</v>
      </c>
      <c r="J24" s="41" t="s">
        <v>68</v>
      </c>
      <c r="K24" s="41" t="s">
        <v>68</v>
      </c>
      <c r="L24" s="41" t="s">
        <v>68</v>
      </c>
      <c r="M24" s="39" t="s">
        <v>68</v>
      </c>
      <c r="N24" s="39" t="s">
        <v>68</v>
      </c>
      <c r="O24" s="39" t="s">
        <v>68</v>
      </c>
      <c r="P24" s="39" t="s">
        <v>68</v>
      </c>
      <c r="Q24" s="39" t="s">
        <v>68</v>
      </c>
      <c r="R24" s="39" t="s">
        <v>68</v>
      </c>
      <c r="S24" s="39" t="s">
        <v>68</v>
      </c>
      <c r="T24" s="40" t="s">
        <v>68</v>
      </c>
      <c r="U24" s="40" t="s">
        <v>68</v>
      </c>
      <c r="V24" s="40" t="s">
        <v>68</v>
      </c>
      <c r="W24" s="40" t="s">
        <v>68</v>
      </c>
      <c r="X24" s="40" t="s">
        <v>68</v>
      </c>
      <c r="Y24" s="40" t="s">
        <v>68</v>
      </c>
      <c r="Z24" s="40" t="s">
        <v>68</v>
      </c>
    </row>
    <row r="25" spans="1:26" s="36" customFormat="1" x14ac:dyDescent="0.3">
      <c r="A25" s="36" t="s">
        <v>64</v>
      </c>
      <c r="B25" s="36" t="s">
        <v>64</v>
      </c>
      <c r="C25" s="36" t="s">
        <v>74</v>
      </c>
      <c r="D25" s="36" t="s">
        <v>71</v>
      </c>
      <c r="E25" s="36" t="s">
        <v>69</v>
      </c>
      <c r="F25" s="41" t="s">
        <v>68</v>
      </c>
      <c r="G25" s="41" t="s">
        <v>68</v>
      </c>
      <c r="H25" s="41" t="s">
        <v>68</v>
      </c>
      <c r="I25" s="41" t="s">
        <v>68</v>
      </c>
      <c r="J25" s="41" t="s">
        <v>68</v>
      </c>
      <c r="K25" s="41" t="s">
        <v>68</v>
      </c>
      <c r="L25" s="41" t="s">
        <v>68</v>
      </c>
      <c r="M25" s="39" t="s">
        <v>68</v>
      </c>
      <c r="N25" s="39" t="s">
        <v>68</v>
      </c>
      <c r="O25" s="39" t="s">
        <v>68</v>
      </c>
      <c r="P25" s="39" t="s">
        <v>68</v>
      </c>
      <c r="Q25" s="39" t="s">
        <v>68</v>
      </c>
      <c r="R25" s="39" t="s">
        <v>68</v>
      </c>
      <c r="S25" s="39" t="s">
        <v>68</v>
      </c>
      <c r="T25" s="40" t="s">
        <v>68</v>
      </c>
      <c r="U25" s="40" t="s">
        <v>68</v>
      </c>
      <c r="V25" s="40" t="s">
        <v>68</v>
      </c>
      <c r="W25" s="40" t="s">
        <v>68</v>
      </c>
      <c r="X25" s="40" t="s">
        <v>68</v>
      </c>
      <c r="Y25" s="40" t="s">
        <v>68</v>
      </c>
      <c r="Z25" s="40" t="s">
        <v>68</v>
      </c>
    </row>
    <row r="26" spans="1:26" s="36" customFormat="1" x14ac:dyDescent="0.3">
      <c r="A26" s="36" t="s">
        <v>64</v>
      </c>
      <c r="B26" s="36" t="s">
        <v>64</v>
      </c>
      <c r="C26" s="36" t="s">
        <v>74</v>
      </c>
      <c r="D26" s="36" t="s">
        <v>71</v>
      </c>
      <c r="E26" s="36" t="s">
        <v>70</v>
      </c>
      <c r="F26" s="41" t="s">
        <v>68</v>
      </c>
      <c r="G26" s="41" t="s">
        <v>68</v>
      </c>
      <c r="H26" s="41" t="s">
        <v>68</v>
      </c>
      <c r="I26" s="41" t="s">
        <v>68</v>
      </c>
      <c r="J26" s="41" t="s">
        <v>68</v>
      </c>
      <c r="K26" s="41" t="s">
        <v>68</v>
      </c>
      <c r="L26" s="41" t="s">
        <v>68</v>
      </c>
      <c r="M26" s="39" t="s">
        <v>68</v>
      </c>
      <c r="N26" s="39" t="s">
        <v>68</v>
      </c>
      <c r="O26" s="39" t="s">
        <v>68</v>
      </c>
      <c r="P26" s="39" t="s">
        <v>68</v>
      </c>
      <c r="Q26" s="39" t="s">
        <v>68</v>
      </c>
      <c r="R26" s="39" t="s">
        <v>68</v>
      </c>
      <c r="S26" s="39" t="s">
        <v>68</v>
      </c>
      <c r="T26" s="40" t="s">
        <v>68</v>
      </c>
      <c r="U26" s="40" t="s">
        <v>68</v>
      </c>
      <c r="V26" s="40" t="s">
        <v>68</v>
      </c>
      <c r="W26" s="40" t="s">
        <v>68</v>
      </c>
      <c r="X26" s="40" t="s">
        <v>68</v>
      </c>
      <c r="Y26" s="40" t="s">
        <v>68</v>
      </c>
      <c r="Z26" s="40" t="s">
        <v>68</v>
      </c>
    </row>
    <row r="27" spans="1:26" s="36" customFormat="1" x14ac:dyDescent="0.3">
      <c r="A27" s="36" t="s">
        <v>64</v>
      </c>
      <c r="B27" s="36" t="s">
        <v>64</v>
      </c>
      <c r="C27" s="36" t="s">
        <v>74</v>
      </c>
      <c r="D27" s="36" t="s">
        <v>72</v>
      </c>
      <c r="E27" s="36" t="s">
        <v>67</v>
      </c>
      <c r="F27" s="37">
        <v>88.544213742183103</v>
      </c>
      <c r="G27" s="37">
        <v>83.411215844085504</v>
      </c>
      <c r="H27" s="37">
        <v>67.805246428095302</v>
      </c>
      <c r="I27" s="37">
        <v>47.213895760803098</v>
      </c>
      <c r="J27" s="38">
        <v>43.988507626371501</v>
      </c>
      <c r="K27" s="38">
        <v>36.213394172974297</v>
      </c>
      <c r="L27" s="38">
        <v>30.077907152037898</v>
      </c>
      <c r="M27" s="32">
        <f>'Equations and POD'!$D$5/F27</f>
        <v>64.374618725474988</v>
      </c>
      <c r="N27" s="32">
        <f>'Equations and POD'!$D$5/G27</f>
        <v>68.336133723965773</v>
      </c>
      <c r="O27" s="32">
        <f>'Equations and POD'!$D$5/H27</f>
        <v>84.064291485830935</v>
      </c>
      <c r="P27" s="32">
        <f>'Equations and POD'!$D$5/I27</f>
        <v>120.72716957900626</v>
      </c>
      <c r="Q27" s="32">
        <f>'Equations and POD'!$D$5/J27</f>
        <v>129.57929940280127</v>
      </c>
      <c r="R27" s="32">
        <f>'Equations and POD'!$D$5/K27</f>
        <v>157.40032466368078</v>
      </c>
      <c r="S27" s="32">
        <f>'Equations and POD'!$D$5/L27</f>
        <v>189.50786606221047</v>
      </c>
      <c r="T27" s="34">
        <v>64</v>
      </c>
      <c r="U27" s="34">
        <v>68</v>
      </c>
      <c r="V27" s="34">
        <v>84</v>
      </c>
      <c r="W27" s="34">
        <v>120</v>
      </c>
      <c r="X27" s="34">
        <v>130</v>
      </c>
      <c r="Y27" s="34">
        <v>160</v>
      </c>
      <c r="Z27" s="34">
        <v>190</v>
      </c>
    </row>
    <row r="28" spans="1:26" s="36" customFormat="1" x14ac:dyDescent="0.3">
      <c r="A28" s="36" t="s">
        <v>64</v>
      </c>
      <c r="B28" s="36" t="s">
        <v>64</v>
      </c>
      <c r="C28" s="36" t="s">
        <v>74</v>
      </c>
      <c r="D28" s="36" t="s">
        <v>72</v>
      </c>
      <c r="E28" s="36" t="s">
        <v>69</v>
      </c>
      <c r="F28" s="37">
        <v>87.249541185284599</v>
      </c>
      <c r="G28" s="37">
        <v>82.191596768746393</v>
      </c>
      <c r="H28" s="37">
        <v>66.813814147496998</v>
      </c>
      <c r="I28" s="37">
        <v>46.523545340799799</v>
      </c>
      <c r="J28" s="38">
        <v>35.093496061247698</v>
      </c>
      <c r="K28" s="38">
        <v>29.766991506714898</v>
      </c>
      <c r="L28" s="38">
        <v>24.0938340110519</v>
      </c>
      <c r="M28" s="32">
        <f>'Equations and POD'!$D$5/F28</f>
        <v>65.329856438962622</v>
      </c>
      <c r="N28" s="32">
        <f>'Equations and POD'!$D$5/G28</f>
        <v>69.350155296744916</v>
      </c>
      <c r="O28" s="32">
        <f>'Equations and POD'!$D$5/H28</f>
        <v>85.311698976154545</v>
      </c>
      <c r="P28" s="32">
        <f>'Equations and POD'!$D$5/I28</f>
        <v>122.51860769091614</v>
      </c>
      <c r="Q28" s="32">
        <f>'Equations and POD'!$D$5/J28</f>
        <v>162.4232590008117</v>
      </c>
      <c r="R28" s="32">
        <f>'Equations and POD'!$D$5/K28</f>
        <v>191.48727202459082</v>
      </c>
      <c r="S28" s="32">
        <f>'Equations and POD'!$D$5/L28</f>
        <v>236.57505058702554</v>
      </c>
      <c r="T28" s="34">
        <v>65</v>
      </c>
      <c r="U28" s="34">
        <v>69</v>
      </c>
      <c r="V28" s="34">
        <v>85</v>
      </c>
      <c r="W28" s="34">
        <v>120</v>
      </c>
      <c r="X28" s="34">
        <v>160</v>
      </c>
      <c r="Y28" s="34">
        <v>190</v>
      </c>
      <c r="Z28" s="34">
        <v>240</v>
      </c>
    </row>
    <row r="29" spans="1:26" s="36" customFormat="1" x14ac:dyDescent="0.3">
      <c r="A29" s="36" t="s">
        <v>64</v>
      </c>
      <c r="B29" s="36" t="s">
        <v>64</v>
      </c>
      <c r="C29" s="36" t="s">
        <v>74</v>
      </c>
      <c r="D29" s="36" t="s">
        <v>72</v>
      </c>
      <c r="E29" s="36" t="s">
        <v>70</v>
      </c>
      <c r="F29" s="37">
        <v>11.3400818556891</v>
      </c>
      <c r="G29" s="37">
        <v>10.682685806084001</v>
      </c>
      <c r="H29" s="42">
        <v>8.6839897520424607</v>
      </c>
      <c r="I29" s="42">
        <v>6.0468032864626302</v>
      </c>
      <c r="J29" s="43">
        <v>4.6259938313810398</v>
      </c>
      <c r="K29" s="43">
        <v>3.9498841554763602</v>
      </c>
      <c r="L29" s="43">
        <v>3.1789396401276999</v>
      </c>
      <c r="M29" s="32">
        <f>'Equations and POD'!$D$5/F29</f>
        <v>502.64187441825391</v>
      </c>
      <c r="N29" s="32">
        <f>'Equations and POD'!$D$5/G29</f>
        <v>533.57368207475849</v>
      </c>
      <c r="O29" s="32">
        <f>'Equations and POD'!$D$5/H29</f>
        <v>656.38032318720423</v>
      </c>
      <c r="P29" s="32">
        <f>'Equations and POD'!$D$5/I29</f>
        <v>942.64683833207516</v>
      </c>
      <c r="Q29" s="32">
        <f>'Equations and POD'!$D$5/J29</f>
        <v>1232.1676612133153</v>
      </c>
      <c r="R29" s="32">
        <f>'Equations and POD'!$D$5/K29</f>
        <v>1443.0802969492593</v>
      </c>
      <c r="S29" s="32">
        <f>'Equations and POD'!$D$5/L29</f>
        <v>1793.0507166757741</v>
      </c>
      <c r="T29" s="34">
        <v>500</v>
      </c>
      <c r="U29" s="34">
        <v>530</v>
      </c>
      <c r="V29" s="34">
        <v>660</v>
      </c>
      <c r="W29" s="34">
        <v>940</v>
      </c>
      <c r="X29" s="34">
        <v>1200</v>
      </c>
      <c r="Y29" s="34">
        <v>1400</v>
      </c>
      <c r="Z29" s="34">
        <v>1800</v>
      </c>
    </row>
    <row r="30" spans="1:26" s="36" customFormat="1" x14ac:dyDescent="0.3">
      <c r="A30" s="36" t="s">
        <v>75</v>
      </c>
      <c r="B30" s="36" t="s">
        <v>76</v>
      </c>
      <c r="C30" s="36" t="s">
        <v>77</v>
      </c>
      <c r="D30" s="36" t="s">
        <v>66</v>
      </c>
      <c r="E30" s="36" t="s">
        <v>67</v>
      </c>
      <c r="F30" s="30">
        <v>142.68085106382978</v>
      </c>
      <c r="G30" s="30">
        <v>126.66666666666664</v>
      </c>
      <c r="H30" s="30">
        <v>114.4086021505376</v>
      </c>
      <c r="I30" s="30">
        <v>95.094339622641499</v>
      </c>
      <c r="J30" s="30">
        <v>78.380281690140848</v>
      </c>
      <c r="K30" s="29" t="s">
        <v>68</v>
      </c>
      <c r="L30" s="29" t="s">
        <v>68</v>
      </c>
      <c r="M30" s="32">
        <f>'Equations and POD'!$D$5/F30</f>
        <v>39.949299135102898</v>
      </c>
      <c r="N30" s="32">
        <f>'Equations and POD'!$D$5/G30</f>
        <v>45.000000000000007</v>
      </c>
      <c r="O30" s="32">
        <f>'Equations and POD'!$D$5/H30</f>
        <v>49.821428571428584</v>
      </c>
      <c r="P30" s="32">
        <f>'Equations and POD'!$D$5/I30</f>
        <v>59.940476190476197</v>
      </c>
      <c r="Q30" s="32">
        <f>'Equations and POD'!$D$5/J30</f>
        <v>72.722371967654979</v>
      </c>
      <c r="R30" s="41" t="s">
        <v>68</v>
      </c>
      <c r="S30" s="41" t="s">
        <v>68</v>
      </c>
      <c r="T30" s="34">
        <v>40</v>
      </c>
      <c r="U30" s="34">
        <v>45</v>
      </c>
      <c r="V30" s="34">
        <v>50</v>
      </c>
      <c r="W30" s="34">
        <v>60</v>
      </c>
      <c r="X30" s="34">
        <v>73</v>
      </c>
      <c r="Y30" s="44" t="s">
        <v>68</v>
      </c>
      <c r="Z30" s="44" t="s">
        <v>68</v>
      </c>
    </row>
    <row r="31" spans="1:26" s="36" customFormat="1" x14ac:dyDescent="0.3">
      <c r="A31" s="36" t="s">
        <v>75</v>
      </c>
      <c r="B31" s="36" t="s">
        <v>76</v>
      </c>
      <c r="C31" s="36" t="s">
        <v>77</v>
      </c>
      <c r="D31" s="36" t="s">
        <v>66</v>
      </c>
      <c r="E31" s="36" t="s">
        <v>69</v>
      </c>
      <c r="F31" s="30">
        <v>22.943617021276594</v>
      </c>
      <c r="G31" s="30">
        <v>9.8055555555555536</v>
      </c>
      <c r="H31" s="30">
        <v>7.6774193548387082</v>
      </c>
      <c r="I31" s="30">
        <v>5.8993710691823891</v>
      </c>
      <c r="J31" s="30">
        <v>4.584507042253521</v>
      </c>
      <c r="K31" s="29" t="s">
        <v>68</v>
      </c>
      <c r="L31" s="29" t="s">
        <v>68</v>
      </c>
      <c r="M31" s="32">
        <f>'Equations and POD'!$D$5/F31</f>
        <v>248.43510919460289</v>
      </c>
      <c r="N31" s="32">
        <f>'Equations and POD'!$D$5/G31</f>
        <v>581.30311614730886</v>
      </c>
      <c r="O31" s="32">
        <f>'Equations and POD'!$D$5/H31</f>
        <v>742.43697478991612</v>
      </c>
      <c r="P31" s="32">
        <f>'Equations and POD'!$D$5/I31</f>
        <v>966.2046908315566</v>
      </c>
      <c r="Q31" s="32">
        <f>'Equations and POD'!$D$5/J31</f>
        <v>1243.3179723502305</v>
      </c>
      <c r="R31" s="41" t="s">
        <v>68</v>
      </c>
      <c r="S31" s="41" t="s">
        <v>68</v>
      </c>
      <c r="T31" s="34">
        <v>250</v>
      </c>
      <c r="U31" s="34">
        <v>580</v>
      </c>
      <c r="V31" s="34">
        <v>740</v>
      </c>
      <c r="W31" s="34">
        <v>970</v>
      </c>
      <c r="X31" s="34">
        <v>1200</v>
      </c>
      <c r="Y31" s="44" t="s">
        <v>68</v>
      </c>
      <c r="Z31" s="44" t="s">
        <v>68</v>
      </c>
    </row>
    <row r="32" spans="1:26" s="36" customFormat="1" x14ac:dyDescent="0.3">
      <c r="A32" s="36" t="s">
        <v>75</v>
      </c>
      <c r="B32" s="36" t="s">
        <v>76</v>
      </c>
      <c r="C32" s="36" t="s">
        <v>77</v>
      </c>
      <c r="D32" s="36" t="s">
        <v>66</v>
      </c>
      <c r="E32" s="36" t="s">
        <v>70</v>
      </c>
      <c r="F32" s="30">
        <v>1.8840425531914893</v>
      </c>
      <c r="G32" s="30">
        <v>1.6111111111111107</v>
      </c>
      <c r="H32" s="30">
        <v>1.3924731182795698</v>
      </c>
      <c r="I32" s="30">
        <v>1.1226415094339619</v>
      </c>
      <c r="J32" s="30">
        <v>0.88732394366197176</v>
      </c>
      <c r="K32" s="29" t="s">
        <v>68</v>
      </c>
      <c r="L32" s="29" t="s">
        <v>68</v>
      </c>
      <c r="M32" s="32">
        <f>'Equations and POD'!$D$5/F32</f>
        <v>3025.4093732354604</v>
      </c>
      <c r="N32" s="32">
        <f>'Equations and POD'!$D$5/G32</f>
        <v>3537.9310344827595</v>
      </c>
      <c r="O32" s="32">
        <f>'Equations and POD'!$D$5/H32</f>
        <v>4093.4362934362939</v>
      </c>
      <c r="P32" s="32">
        <f>'Equations and POD'!$D$5/I32</f>
        <v>5077.31092436975</v>
      </c>
      <c r="Q32" s="32">
        <f>'Equations and POD'!$D$5/J32</f>
        <v>6423.8095238095248</v>
      </c>
      <c r="R32" s="41" t="s">
        <v>68</v>
      </c>
      <c r="S32" s="41" t="s">
        <v>68</v>
      </c>
      <c r="T32" s="34">
        <v>3000</v>
      </c>
      <c r="U32" s="34">
        <v>3500</v>
      </c>
      <c r="V32" s="34">
        <v>4100</v>
      </c>
      <c r="W32" s="34">
        <v>5100</v>
      </c>
      <c r="X32" s="34">
        <v>6400</v>
      </c>
      <c r="Y32" s="44" t="s">
        <v>68</v>
      </c>
      <c r="Z32" s="44" t="s">
        <v>68</v>
      </c>
    </row>
    <row r="33" spans="1:26" s="36" customFormat="1" x14ac:dyDescent="0.3">
      <c r="A33" s="36" t="s">
        <v>75</v>
      </c>
      <c r="B33" s="36" t="s">
        <v>76</v>
      </c>
      <c r="C33" s="36" t="s">
        <v>77</v>
      </c>
      <c r="D33" s="36" t="s">
        <v>71</v>
      </c>
      <c r="E33" s="36" t="s">
        <v>67</v>
      </c>
      <c r="F33" s="41" t="s">
        <v>68</v>
      </c>
      <c r="G33" s="41" t="s">
        <v>68</v>
      </c>
      <c r="H33" s="41" t="s">
        <v>68</v>
      </c>
      <c r="I33" s="41" t="s">
        <v>68</v>
      </c>
      <c r="J33" s="41" t="s">
        <v>68</v>
      </c>
      <c r="K33" s="41" t="s">
        <v>68</v>
      </c>
      <c r="L33" s="41" t="s">
        <v>68</v>
      </c>
      <c r="M33" s="39" t="s">
        <v>68</v>
      </c>
      <c r="N33" s="39" t="s">
        <v>68</v>
      </c>
      <c r="O33" s="39" t="s">
        <v>68</v>
      </c>
      <c r="P33" s="39" t="s">
        <v>68</v>
      </c>
      <c r="Q33" s="39" t="s">
        <v>68</v>
      </c>
      <c r="R33" s="39" t="s">
        <v>68</v>
      </c>
      <c r="S33" s="39" t="s">
        <v>68</v>
      </c>
      <c r="T33" s="40" t="s">
        <v>68</v>
      </c>
      <c r="U33" s="40" t="s">
        <v>68</v>
      </c>
      <c r="V33" s="40" t="s">
        <v>68</v>
      </c>
      <c r="W33" s="40" t="s">
        <v>68</v>
      </c>
      <c r="X33" s="40" t="s">
        <v>68</v>
      </c>
      <c r="Y33" s="40" t="s">
        <v>68</v>
      </c>
      <c r="Z33" s="40" t="s">
        <v>68</v>
      </c>
    </row>
    <row r="34" spans="1:26" s="36" customFormat="1" x14ac:dyDescent="0.3">
      <c r="A34" s="36" t="s">
        <v>75</v>
      </c>
      <c r="B34" s="36" t="s">
        <v>76</v>
      </c>
      <c r="C34" s="36" t="s">
        <v>77</v>
      </c>
      <c r="D34" s="36" t="s">
        <v>71</v>
      </c>
      <c r="E34" s="36" t="s">
        <v>69</v>
      </c>
      <c r="F34" s="41" t="s">
        <v>68</v>
      </c>
      <c r="G34" s="41" t="s">
        <v>68</v>
      </c>
      <c r="H34" s="41" t="s">
        <v>68</v>
      </c>
      <c r="I34" s="41" t="s">
        <v>68</v>
      </c>
      <c r="J34" s="41" t="s">
        <v>68</v>
      </c>
      <c r="K34" s="41" t="s">
        <v>68</v>
      </c>
      <c r="L34" s="41" t="s">
        <v>68</v>
      </c>
      <c r="M34" s="39" t="s">
        <v>68</v>
      </c>
      <c r="N34" s="39" t="s">
        <v>68</v>
      </c>
      <c r="O34" s="39" t="s">
        <v>68</v>
      </c>
      <c r="P34" s="39" t="s">
        <v>68</v>
      </c>
      <c r="Q34" s="39" t="s">
        <v>68</v>
      </c>
      <c r="R34" s="39" t="s">
        <v>68</v>
      </c>
      <c r="S34" s="39" t="s">
        <v>68</v>
      </c>
      <c r="T34" s="40" t="s">
        <v>68</v>
      </c>
      <c r="U34" s="40" t="s">
        <v>68</v>
      </c>
      <c r="V34" s="40" t="s">
        <v>68</v>
      </c>
      <c r="W34" s="40" t="s">
        <v>68</v>
      </c>
      <c r="X34" s="40" t="s">
        <v>68</v>
      </c>
      <c r="Y34" s="40" t="s">
        <v>68</v>
      </c>
      <c r="Z34" s="40" t="s">
        <v>68</v>
      </c>
    </row>
    <row r="35" spans="1:26" s="36" customFormat="1" x14ac:dyDescent="0.3">
      <c r="A35" s="36" t="s">
        <v>75</v>
      </c>
      <c r="B35" s="36" t="s">
        <v>76</v>
      </c>
      <c r="C35" s="36" t="s">
        <v>77</v>
      </c>
      <c r="D35" s="36" t="s">
        <v>71</v>
      </c>
      <c r="E35" s="36" t="s">
        <v>70</v>
      </c>
      <c r="F35" s="41" t="s">
        <v>68</v>
      </c>
      <c r="G35" s="41" t="s">
        <v>68</v>
      </c>
      <c r="H35" s="41" t="s">
        <v>68</v>
      </c>
      <c r="I35" s="41" t="s">
        <v>68</v>
      </c>
      <c r="J35" s="41" t="s">
        <v>68</v>
      </c>
      <c r="K35" s="41" t="s">
        <v>68</v>
      </c>
      <c r="L35" s="41" t="s">
        <v>68</v>
      </c>
      <c r="M35" s="39" t="s">
        <v>68</v>
      </c>
      <c r="N35" s="39" t="s">
        <v>68</v>
      </c>
      <c r="O35" s="39" t="s">
        <v>68</v>
      </c>
      <c r="P35" s="39" t="s">
        <v>68</v>
      </c>
      <c r="Q35" s="39" t="s">
        <v>68</v>
      </c>
      <c r="R35" s="39" t="s">
        <v>68</v>
      </c>
      <c r="S35" s="39" t="s">
        <v>68</v>
      </c>
      <c r="T35" s="40" t="s">
        <v>68</v>
      </c>
      <c r="U35" s="40" t="s">
        <v>68</v>
      </c>
      <c r="V35" s="40" t="s">
        <v>68</v>
      </c>
      <c r="W35" s="40" t="s">
        <v>68</v>
      </c>
      <c r="X35" s="40" t="s">
        <v>68</v>
      </c>
      <c r="Y35" s="40" t="s">
        <v>68</v>
      </c>
      <c r="Z35" s="40" t="s">
        <v>68</v>
      </c>
    </row>
    <row r="36" spans="1:26" s="36" customFormat="1" x14ac:dyDescent="0.3">
      <c r="A36" s="36" t="s">
        <v>75</v>
      </c>
      <c r="B36" s="36" t="s">
        <v>76</v>
      </c>
      <c r="C36" s="36" t="s">
        <v>77</v>
      </c>
      <c r="D36" s="36" t="s">
        <v>72</v>
      </c>
      <c r="E36" s="36" t="s">
        <v>67</v>
      </c>
      <c r="F36" s="41" t="s">
        <v>68</v>
      </c>
      <c r="G36" s="41" t="s">
        <v>68</v>
      </c>
      <c r="H36" s="41" t="s">
        <v>68</v>
      </c>
      <c r="I36" s="41" t="s">
        <v>68</v>
      </c>
      <c r="J36" s="41" t="s">
        <v>68</v>
      </c>
      <c r="K36" s="41" t="s">
        <v>68</v>
      </c>
      <c r="L36" s="41" t="s">
        <v>68</v>
      </c>
      <c r="M36" s="39" t="s">
        <v>68</v>
      </c>
      <c r="N36" s="39" t="s">
        <v>68</v>
      </c>
      <c r="O36" s="39" t="s">
        <v>68</v>
      </c>
      <c r="P36" s="39" t="s">
        <v>68</v>
      </c>
      <c r="Q36" s="39" t="s">
        <v>68</v>
      </c>
      <c r="R36" s="39" t="s">
        <v>68</v>
      </c>
      <c r="S36" s="39" t="s">
        <v>68</v>
      </c>
      <c r="T36" s="40" t="s">
        <v>68</v>
      </c>
      <c r="U36" s="40" t="s">
        <v>68</v>
      </c>
      <c r="V36" s="40" t="s">
        <v>68</v>
      </c>
      <c r="W36" s="40" t="s">
        <v>68</v>
      </c>
      <c r="X36" s="40" t="s">
        <v>68</v>
      </c>
      <c r="Y36" s="40" t="s">
        <v>68</v>
      </c>
      <c r="Z36" s="40" t="s">
        <v>68</v>
      </c>
    </row>
    <row r="37" spans="1:26" s="36" customFormat="1" x14ac:dyDescent="0.3">
      <c r="A37" s="36" t="s">
        <v>75</v>
      </c>
      <c r="B37" s="36" t="s">
        <v>76</v>
      </c>
      <c r="C37" s="36" t="s">
        <v>77</v>
      </c>
      <c r="D37" s="36" t="s">
        <v>72</v>
      </c>
      <c r="E37" s="36" t="s">
        <v>69</v>
      </c>
      <c r="F37" s="41" t="s">
        <v>68</v>
      </c>
      <c r="G37" s="41" t="s">
        <v>68</v>
      </c>
      <c r="H37" s="41" t="s">
        <v>68</v>
      </c>
      <c r="I37" s="41" t="s">
        <v>68</v>
      </c>
      <c r="J37" s="41" t="s">
        <v>68</v>
      </c>
      <c r="K37" s="41" t="s">
        <v>68</v>
      </c>
      <c r="L37" s="41" t="s">
        <v>68</v>
      </c>
      <c r="M37" s="39" t="s">
        <v>68</v>
      </c>
      <c r="N37" s="39" t="s">
        <v>68</v>
      </c>
      <c r="O37" s="39" t="s">
        <v>68</v>
      </c>
      <c r="P37" s="39" t="s">
        <v>68</v>
      </c>
      <c r="Q37" s="39" t="s">
        <v>68</v>
      </c>
      <c r="R37" s="39" t="s">
        <v>68</v>
      </c>
      <c r="S37" s="39" t="s">
        <v>68</v>
      </c>
      <c r="T37" s="40" t="s">
        <v>68</v>
      </c>
      <c r="U37" s="40" t="s">
        <v>68</v>
      </c>
      <c r="V37" s="40" t="s">
        <v>68</v>
      </c>
      <c r="W37" s="40" t="s">
        <v>68</v>
      </c>
      <c r="X37" s="40" t="s">
        <v>68</v>
      </c>
      <c r="Y37" s="40" t="s">
        <v>68</v>
      </c>
      <c r="Z37" s="40" t="s">
        <v>68</v>
      </c>
    </row>
    <row r="38" spans="1:26" s="36" customFormat="1" x14ac:dyDescent="0.3">
      <c r="A38" s="36" t="s">
        <v>75</v>
      </c>
      <c r="B38" s="36" t="s">
        <v>76</v>
      </c>
      <c r="C38" s="36" t="s">
        <v>77</v>
      </c>
      <c r="D38" s="36" t="s">
        <v>72</v>
      </c>
      <c r="E38" s="36" t="s">
        <v>70</v>
      </c>
      <c r="F38" s="41" t="s">
        <v>68</v>
      </c>
      <c r="G38" s="41" t="s">
        <v>68</v>
      </c>
      <c r="H38" s="41" t="s">
        <v>68</v>
      </c>
      <c r="I38" s="41" t="s">
        <v>68</v>
      </c>
      <c r="J38" s="41" t="s">
        <v>68</v>
      </c>
      <c r="K38" s="41" t="s">
        <v>68</v>
      </c>
      <c r="L38" s="41" t="s">
        <v>68</v>
      </c>
      <c r="M38" s="39" t="s">
        <v>68</v>
      </c>
      <c r="N38" s="39" t="s">
        <v>68</v>
      </c>
      <c r="O38" s="39" t="s">
        <v>68</v>
      </c>
      <c r="P38" s="39" t="s">
        <v>68</v>
      </c>
      <c r="Q38" s="39" t="s">
        <v>68</v>
      </c>
      <c r="R38" s="39" t="s">
        <v>68</v>
      </c>
      <c r="S38" s="39" t="s">
        <v>68</v>
      </c>
      <c r="T38" s="40" t="s">
        <v>68</v>
      </c>
      <c r="U38" s="40" t="s">
        <v>68</v>
      </c>
      <c r="V38" s="40" t="s">
        <v>68</v>
      </c>
      <c r="W38" s="40" t="s">
        <v>68</v>
      </c>
      <c r="X38" s="40" t="s">
        <v>68</v>
      </c>
      <c r="Y38" s="40" t="s">
        <v>68</v>
      </c>
      <c r="Z38" s="40" t="s">
        <v>68</v>
      </c>
    </row>
    <row r="39" spans="1:26" s="36" customFormat="1" x14ac:dyDescent="0.3">
      <c r="A39" s="36" t="s">
        <v>75</v>
      </c>
      <c r="B39" s="36" t="s">
        <v>76</v>
      </c>
      <c r="C39" s="36" t="s">
        <v>78</v>
      </c>
      <c r="D39" s="36" t="s">
        <v>66</v>
      </c>
      <c r="E39" s="36" t="s">
        <v>67</v>
      </c>
      <c r="F39" s="29" t="s">
        <v>68</v>
      </c>
      <c r="G39" s="29" t="s">
        <v>68</v>
      </c>
      <c r="H39" s="29" t="s">
        <v>68</v>
      </c>
      <c r="I39" s="29" t="s">
        <v>68</v>
      </c>
      <c r="J39" s="29" t="s">
        <v>68</v>
      </c>
      <c r="K39" s="29" t="s">
        <v>68</v>
      </c>
      <c r="L39" s="29" t="s">
        <v>68</v>
      </c>
      <c r="M39" s="39" t="s">
        <v>68</v>
      </c>
      <c r="N39" s="39" t="s">
        <v>68</v>
      </c>
      <c r="O39" s="39" t="s">
        <v>68</v>
      </c>
      <c r="P39" s="39" t="s">
        <v>68</v>
      </c>
      <c r="Q39" s="39" t="s">
        <v>68</v>
      </c>
      <c r="R39" s="39" t="s">
        <v>68</v>
      </c>
      <c r="S39" s="39" t="s">
        <v>68</v>
      </c>
      <c r="T39" s="40" t="s">
        <v>68</v>
      </c>
      <c r="U39" s="40" t="s">
        <v>68</v>
      </c>
      <c r="V39" s="40" t="s">
        <v>68</v>
      </c>
      <c r="W39" s="40" t="s">
        <v>68</v>
      </c>
      <c r="X39" s="40" t="s">
        <v>68</v>
      </c>
      <c r="Y39" s="40" t="s">
        <v>68</v>
      </c>
      <c r="Z39" s="40" t="s">
        <v>68</v>
      </c>
    </row>
    <row r="40" spans="1:26" s="36" customFormat="1" x14ac:dyDescent="0.3">
      <c r="A40" s="36" t="s">
        <v>75</v>
      </c>
      <c r="B40" s="36" t="s">
        <v>76</v>
      </c>
      <c r="C40" s="36" t="s">
        <v>78</v>
      </c>
      <c r="D40" s="36" t="s">
        <v>66</v>
      </c>
      <c r="E40" s="36" t="s">
        <v>69</v>
      </c>
      <c r="F40" s="29" t="s">
        <v>68</v>
      </c>
      <c r="G40" s="29" t="s">
        <v>68</v>
      </c>
      <c r="H40" s="29" t="s">
        <v>68</v>
      </c>
      <c r="I40" s="29" t="s">
        <v>68</v>
      </c>
      <c r="J40" s="30">
        <v>4.584507042253521</v>
      </c>
      <c r="K40" s="30">
        <v>4.1745810055865924</v>
      </c>
      <c r="L40" s="30">
        <v>4.4109387022313404</v>
      </c>
      <c r="M40" s="39" t="s">
        <v>68</v>
      </c>
      <c r="N40" s="39" t="s">
        <v>68</v>
      </c>
      <c r="O40" s="39" t="s">
        <v>68</v>
      </c>
      <c r="P40" s="39" t="s">
        <v>68</v>
      </c>
      <c r="Q40" s="32">
        <f>'Equations and POD'!$D$5/J40</f>
        <v>1243.3179723502305</v>
      </c>
      <c r="R40" s="32">
        <f>'Equations and POD'!$D$5/K40</f>
        <v>1365.4064904650384</v>
      </c>
      <c r="S40" s="32">
        <f>'Equations and POD'!$D$5/L40</f>
        <v>1292.2419432209674</v>
      </c>
      <c r="T40" s="40" t="s">
        <v>68</v>
      </c>
      <c r="U40" s="40" t="s">
        <v>68</v>
      </c>
      <c r="V40" s="40" t="s">
        <v>68</v>
      </c>
      <c r="W40" s="40" t="s">
        <v>68</v>
      </c>
      <c r="X40" s="34">
        <v>1200</v>
      </c>
      <c r="Y40" s="34">
        <v>1400</v>
      </c>
      <c r="Z40" s="34">
        <v>1300</v>
      </c>
    </row>
    <row r="41" spans="1:26" s="36" customFormat="1" x14ac:dyDescent="0.3">
      <c r="A41" s="36" t="s">
        <v>75</v>
      </c>
      <c r="B41" s="36" t="s">
        <v>76</v>
      </c>
      <c r="C41" s="36" t="s">
        <v>78</v>
      </c>
      <c r="D41" s="36" t="s">
        <v>66</v>
      </c>
      <c r="E41" s="36" t="s">
        <v>70</v>
      </c>
      <c r="F41" s="29" t="s">
        <v>68</v>
      </c>
      <c r="G41" s="29" t="s">
        <v>68</v>
      </c>
      <c r="H41" s="29" t="s">
        <v>68</v>
      </c>
      <c r="I41" s="29" t="s">
        <v>68</v>
      </c>
      <c r="J41" s="30">
        <v>0.88732394366197176</v>
      </c>
      <c r="K41" s="30">
        <v>0.81145251396648055</v>
      </c>
      <c r="L41" s="30">
        <v>0.86714542190305222</v>
      </c>
      <c r="M41" s="39" t="s">
        <v>68</v>
      </c>
      <c r="N41" s="39" t="s">
        <v>68</v>
      </c>
      <c r="O41" s="39" t="s">
        <v>68</v>
      </c>
      <c r="P41" s="39" t="s">
        <v>68</v>
      </c>
      <c r="Q41" s="32">
        <f>'Equations and POD'!$D$5/J41</f>
        <v>6423.8095238095248</v>
      </c>
      <c r="R41" s="32">
        <f>'Equations and POD'!$D$5/K41</f>
        <v>7024.4406196213413</v>
      </c>
      <c r="S41" s="32">
        <f>'Equations and POD'!$D$5/L41</f>
        <v>6573.2919254658373</v>
      </c>
      <c r="T41" s="40" t="s">
        <v>68</v>
      </c>
      <c r="U41" s="40" t="s">
        <v>68</v>
      </c>
      <c r="V41" s="40" t="s">
        <v>68</v>
      </c>
      <c r="W41" s="40" t="s">
        <v>68</v>
      </c>
      <c r="X41" s="34">
        <v>6400</v>
      </c>
      <c r="Y41" s="34">
        <v>7000</v>
      </c>
      <c r="Z41" s="34">
        <v>6600</v>
      </c>
    </row>
    <row r="42" spans="1:26" s="36" customFormat="1" x14ac:dyDescent="0.3">
      <c r="A42" s="36" t="s">
        <v>75</v>
      </c>
      <c r="B42" s="36" t="s">
        <v>76</v>
      </c>
      <c r="C42" s="36" t="s">
        <v>78</v>
      </c>
      <c r="D42" s="36" t="s">
        <v>71</v>
      </c>
      <c r="E42" s="36" t="s">
        <v>67</v>
      </c>
      <c r="F42" s="41" t="s">
        <v>68</v>
      </c>
      <c r="G42" s="41" t="s">
        <v>68</v>
      </c>
      <c r="H42" s="41" t="s">
        <v>68</v>
      </c>
      <c r="I42" s="41" t="s">
        <v>68</v>
      </c>
      <c r="J42" s="41" t="s">
        <v>68</v>
      </c>
      <c r="K42" s="41" t="s">
        <v>68</v>
      </c>
      <c r="L42" s="41" t="s">
        <v>68</v>
      </c>
      <c r="M42" s="39" t="s">
        <v>68</v>
      </c>
      <c r="N42" s="39" t="s">
        <v>68</v>
      </c>
      <c r="O42" s="39" t="s">
        <v>68</v>
      </c>
      <c r="P42" s="39" t="s">
        <v>68</v>
      </c>
      <c r="Q42" s="39" t="s">
        <v>68</v>
      </c>
      <c r="R42" s="39" t="s">
        <v>68</v>
      </c>
      <c r="S42" s="39" t="s">
        <v>68</v>
      </c>
      <c r="T42" s="40" t="s">
        <v>68</v>
      </c>
      <c r="U42" s="40" t="s">
        <v>68</v>
      </c>
      <c r="V42" s="40" t="s">
        <v>68</v>
      </c>
      <c r="W42" s="40" t="s">
        <v>68</v>
      </c>
      <c r="X42" s="40" t="s">
        <v>68</v>
      </c>
      <c r="Y42" s="40" t="s">
        <v>68</v>
      </c>
      <c r="Z42" s="40" t="s">
        <v>68</v>
      </c>
    </row>
    <row r="43" spans="1:26" s="36" customFormat="1" x14ac:dyDescent="0.3">
      <c r="A43" s="36" t="s">
        <v>75</v>
      </c>
      <c r="B43" s="36" t="s">
        <v>76</v>
      </c>
      <c r="C43" s="36" t="s">
        <v>78</v>
      </c>
      <c r="D43" s="36" t="s">
        <v>71</v>
      </c>
      <c r="E43" s="36" t="s">
        <v>69</v>
      </c>
      <c r="F43" s="41" t="s">
        <v>68</v>
      </c>
      <c r="G43" s="41" t="s">
        <v>68</v>
      </c>
      <c r="H43" s="41" t="s">
        <v>68</v>
      </c>
      <c r="I43" s="41" t="s">
        <v>68</v>
      </c>
      <c r="J43" s="41" t="s">
        <v>68</v>
      </c>
      <c r="K43" s="41" t="s">
        <v>68</v>
      </c>
      <c r="L43" s="41" t="s">
        <v>68</v>
      </c>
      <c r="M43" s="39" t="s">
        <v>68</v>
      </c>
      <c r="N43" s="39" t="s">
        <v>68</v>
      </c>
      <c r="O43" s="39" t="s">
        <v>68</v>
      </c>
      <c r="P43" s="39" t="s">
        <v>68</v>
      </c>
      <c r="Q43" s="39" t="s">
        <v>68</v>
      </c>
      <c r="R43" s="39" t="s">
        <v>68</v>
      </c>
      <c r="S43" s="39" t="s">
        <v>68</v>
      </c>
      <c r="T43" s="40" t="s">
        <v>68</v>
      </c>
      <c r="U43" s="40" t="s">
        <v>68</v>
      </c>
      <c r="V43" s="40" t="s">
        <v>68</v>
      </c>
      <c r="W43" s="40" t="s">
        <v>68</v>
      </c>
      <c r="X43" s="40" t="s">
        <v>68</v>
      </c>
      <c r="Y43" s="40" t="s">
        <v>68</v>
      </c>
      <c r="Z43" s="40" t="s">
        <v>68</v>
      </c>
    </row>
    <row r="44" spans="1:26" s="36" customFormat="1" x14ac:dyDescent="0.3">
      <c r="A44" s="36" t="s">
        <v>75</v>
      </c>
      <c r="B44" s="36" t="s">
        <v>76</v>
      </c>
      <c r="C44" s="36" t="s">
        <v>78</v>
      </c>
      <c r="D44" s="36" t="s">
        <v>71</v>
      </c>
      <c r="E44" s="36" t="s">
        <v>70</v>
      </c>
      <c r="F44" s="41" t="s">
        <v>68</v>
      </c>
      <c r="G44" s="41" t="s">
        <v>68</v>
      </c>
      <c r="H44" s="41" t="s">
        <v>68</v>
      </c>
      <c r="I44" s="41" t="s">
        <v>68</v>
      </c>
      <c r="J44" s="41" t="s">
        <v>68</v>
      </c>
      <c r="K44" s="41" t="s">
        <v>68</v>
      </c>
      <c r="L44" s="41" t="s">
        <v>68</v>
      </c>
      <c r="M44" s="39" t="s">
        <v>68</v>
      </c>
      <c r="N44" s="39" t="s">
        <v>68</v>
      </c>
      <c r="O44" s="39" t="s">
        <v>68</v>
      </c>
      <c r="P44" s="39" t="s">
        <v>68</v>
      </c>
      <c r="Q44" s="39" t="s">
        <v>68</v>
      </c>
      <c r="R44" s="39" t="s">
        <v>68</v>
      </c>
      <c r="S44" s="39" t="s">
        <v>68</v>
      </c>
      <c r="T44" s="40" t="s">
        <v>68</v>
      </c>
      <c r="U44" s="40" t="s">
        <v>68</v>
      </c>
      <c r="V44" s="40" t="s">
        <v>68</v>
      </c>
      <c r="W44" s="40" t="s">
        <v>68</v>
      </c>
      <c r="X44" s="40" t="s">
        <v>68</v>
      </c>
      <c r="Y44" s="40" t="s">
        <v>68</v>
      </c>
      <c r="Z44" s="40" t="s">
        <v>68</v>
      </c>
    </row>
    <row r="45" spans="1:26" s="36" customFormat="1" x14ac:dyDescent="0.3">
      <c r="A45" s="36" t="s">
        <v>75</v>
      </c>
      <c r="B45" s="36" t="s">
        <v>76</v>
      </c>
      <c r="C45" s="36" t="s">
        <v>78</v>
      </c>
      <c r="D45" s="36" t="s">
        <v>72</v>
      </c>
      <c r="E45" s="36" t="s">
        <v>67</v>
      </c>
      <c r="F45" s="41" t="s">
        <v>68</v>
      </c>
      <c r="G45" s="41" t="s">
        <v>68</v>
      </c>
      <c r="H45" s="41" t="s">
        <v>68</v>
      </c>
      <c r="I45" s="41" t="s">
        <v>68</v>
      </c>
      <c r="J45" s="41" t="s">
        <v>68</v>
      </c>
      <c r="K45" s="41" t="s">
        <v>68</v>
      </c>
      <c r="L45" s="41" t="s">
        <v>68</v>
      </c>
      <c r="M45" s="39" t="s">
        <v>68</v>
      </c>
      <c r="N45" s="39" t="s">
        <v>68</v>
      </c>
      <c r="O45" s="39" t="s">
        <v>68</v>
      </c>
      <c r="P45" s="39" t="s">
        <v>68</v>
      </c>
      <c r="Q45" s="39" t="s">
        <v>68</v>
      </c>
      <c r="R45" s="39" t="s">
        <v>68</v>
      </c>
      <c r="S45" s="39" t="s">
        <v>68</v>
      </c>
      <c r="T45" s="40" t="s">
        <v>68</v>
      </c>
      <c r="U45" s="40" t="s">
        <v>68</v>
      </c>
      <c r="V45" s="40" t="s">
        <v>68</v>
      </c>
      <c r="W45" s="40" t="s">
        <v>68</v>
      </c>
      <c r="X45" s="40" t="s">
        <v>68</v>
      </c>
      <c r="Y45" s="40" t="s">
        <v>68</v>
      </c>
      <c r="Z45" s="40" t="s">
        <v>68</v>
      </c>
    </row>
    <row r="46" spans="1:26" s="36" customFormat="1" x14ac:dyDescent="0.3">
      <c r="A46" s="36" t="s">
        <v>75</v>
      </c>
      <c r="B46" s="36" t="s">
        <v>76</v>
      </c>
      <c r="C46" s="36" t="s">
        <v>78</v>
      </c>
      <c r="D46" s="36" t="s">
        <v>72</v>
      </c>
      <c r="E46" s="36" t="s">
        <v>69</v>
      </c>
      <c r="F46" s="41" t="s">
        <v>68</v>
      </c>
      <c r="G46" s="41" t="s">
        <v>68</v>
      </c>
      <c r="H46" s="41" t="s">
        <v>68</v>
      </c>
      <c r="I46" s="41" t="s">
        <v>68</v>
      </c>
      <c r="J46" s="41" t="s">
        <v>68</v>
      </c>
      <c r="K46" s="41" t="s">
        <v>68</v>
      </c>
      <c r="L46" s="41" t="s">
        <v>68</v>
      </c>
      <c r="M46" s="39" t="s">
        <v>68</v>
      </c>
      <c r="N46" s="39" t="s">
        <v>68</v>
      </c>
      <c r="O46" s="39" t="s">
        <v>68</v>
      </c>
      <c r="P46" s="39" t="s">
        <v>68</v>
      </c>
      <c r="Q46" s="39" t="s">
        <v>68</v>
      </c>
      <c r="R46" s="39" t="s">
        <v>68</v>
      </c>
      <c r="S46" s="39" t="s">
        <v>68</v>
      </c>
      <c r="T46" s="40" t="s">
        <v>68</v>
      </c>
      <c r="U46" s="40" t="s">
        <v>68</v>
      </c>
      <c r="V46" s="40" t="s">
        <v>68</v>
      </c>
      <c r="W46" s="40" t="s">
        <v>68</v>
      </c>
      <c r="X46" s="40" t="s">
        <v>68</v>
      </c>
      <c r="Y46" s="40" t="s">
        <v>68</v>
      </c>
      <c r="Z46" s="40" t="s">
        <v>68</v>
      </c>
    </row>
    <row r="47" spans="1:26" s="36" customFormat="1" x14ac:dyDescent="0.3">
      <c r="A47" s="36" t="s">
        <v>75</v>
      </c>
      <c r="B47" s="36" t="s">
        <v>76</v>
      </c>
      <c r="C47" s="36" t="s">
        <v>78</v>
      </c>
      <c r="D47" s="36" t="s">
        <v>72</v>
      </c>
      <c r="E47" s="36" t="s">
        <v>70</v>
      </c>
      <c r="F47" s="41" t="s">
        <v>68</v>
      </c>
      <c r="G47" s="41" t="s">
        <v>68</v>
      </c>
      <c r="H47" s="41" t="s">
        <v>68</v>
      </c>
      <c r="I47" s="41" t="s">
        <v>68</v>
      </c>
      <c r="J47" s="41" t="s">
        <v>68</v>
      </c>
      <c r="K47" s="41" t="s">
        <v>68</v>
      </c>
      <c r="L47" s="41" t="s">
        <v>68</v>
      </c>
      <c r="M47" s="39" t="s">
        <v>68</v>
      </c>
      <c r="N47" s="39" t="s">
        <v>68</v>
      </c>
      <c r="O47" s="39" t="s">
        <v>68</v>
      </c>
      <c r="P47" s="39" t="s">
        <v>68</v>
      </c>
      <c r="Q47" s="39" t="s">
        <v>68</v>
      </c>
      <c r="R47" s="39" t="s">
        <v>68</v>
      </c>
      <c r="S47" s="39" t="s">
        <v>68</v>
      </c>
      <c r="T47" s="40" t="s">
        <v>68</v>
      </c>
      <c r="U47" s="40" t="s">
        <v>68</v>
      </c>
      <c r="V47" s="40" t="s">
        <v>68</v>
      </c>
      <c r="W47" s="40" t="s">
        <v>68</v>
      </c>
      <c r="X47" s="40" t="s">
        <v>68</v>
      </c>
      <c r="Y47" s="40" t="s">
        <v>68</v>
      </c>
      <c r="Z47" s="40" t="s">
        <v>68</v>
      </c>
    </row>
    <row r="48" spans="1:26" s="36" customFormat="1" x14ac:dyDescent="0.3">
      <c r="A48" s="36" t="s">
        <v>75</v>
      </c>
      <c r="B48" s="36" t="s">
        <v>79</v>
      </c>
      <c r="C48" s="36" t="s">
        <v>80</v>
      </c>
      <c r="D48" s="36" t="s">
        <v>66</v>
      </c>
      <c r="E48" s="36" t="s">
        <v>67</v>
      </c>
      <c r="F48" s="41" t="s">
        <v>68</v>
      </c>
      <c r="G48" s="41" t="s">
        <v>68</v>
      </c>
      <c r="H48" s="41" t="s">
        <v>68</v>
      </c>
      <c r="I48" s="41" t="s">
        <v>68</v>
      </c>
      <c r="J48" s="30">
        <v>78.380281690140848</v>
      </c>
      <c r="K48" s="30">
        <v>71.955307262569832</v>
      </c>
      <c r="L48" s="30">
        <v>68.848422672480112</v>
      </c>
      <c r="M48" s="39" t="s">
        <v>68</v>
      </c>
      <c r="N48" s="39" t="s">
        <v>68</v>
      </c>
      <c r="O48" s="39" t="s">
        <v>68</v>
      </c>
      <c r="P48" s="39" t="s">
        <v>68</v>
      </c>
      <c r="Q48" s="32">
        <f>'Equations and POD'!$D$5/J48</f>
        <v>72.722371967654979</v>
      </c>
      <c r="R48" s="32">
        <f>'Equations and POD'!$D$5/K48</f>
        <v>79.215838509316768</v>
      </c>
      <c r="S48" s="32">
        <f>'Equations and POD'!$D$5/L48</f>
        <v>82.790567724631217</v>
      </c>
      <c r="T48" s="40" t="s">
        <v>68</v>
      </c>
      <c r="U48" s="40" t="s">
        <v>68</v>
      </c>
      <c r="V48" s="40" t="s">
        <v>68</v>
      </c>
      <c r="W48" s="40" t="s">
        <v>68</v>
      </c>
      <c r="X48" s="34">
        <v>73</v>
      </c>
      <c r="Y48" s="34">
        <v>79</v>
      </c>
      <c r="Z48" s="34">
        <v>83</v>
      </c>
    </row>
    <row r="49" spans="1:26" s="36" customFormat="1" x14ac:dyDescent="0.3">
      <c r="A49" s="36" t="s">
        <v>75</v>
      </c>
      <c r="B49" s="36" t="s">
        <v>79</v>
      </c>
      <c r="C49" s="36" t="s">
        <v>80</v>
      </c>
      <c r="D49" s="36" t="s">
        <v>66</v>
      </c>
      <c r="E49" s="36" t="s">
        <v>69</v>
      </c>
      <c r="F49" s="41" t="s">
        <v>68</v>
      </c>
      <c r="G49" s="45">
        <v>9.8055555555555536</v>
      </c>
      <c r="H49" s="30">
        <v>7.6774193548387082</v>
      </c>
      <c r="I49" s="30">
        <v>5.8993710691823891</v>
      </c>
      <c r="J49" s="30">
        <v>4.584507042253521</v>
      </c>
      <c r="K49" s="30">
        <v>4.1745810055865924</v>
      </c>
      <c r="L49" s="30">
        <v>4.4109387022313404</v>
      </c>
      <c r="M49" s="39" t="s">
        <v>68</v>
      </c>
      <c r="N49" s="32">
        <f>'Equations and POD'!$D$5/G49</f>
        <v>581.30311614730886</v>
      </c>
      <c r="O49" s="32">
        <f>'Equations and POD'!$D$5/H49</f>
        <v>742.43697478991612</v>
      </c>
      <c r="P49" s="32">
        <f>'Equations and POD'!$D$5/I49</f>
        <v>966.2046908315566</v>
      </c>
      <c r="Q49" s="32">
        <f>'Equations and POD'!$D$5/J49</f>
        <v>1243.3179723502305</v>
      </c>
      <c r="R49" s="32">
        <f>'Equations and POD'!$D$5/K49</f>
        <v>1365.4064904650384</v>
      </c>
      <c r="S49" s="32">
        <f>'Equations and POD'!$D$5/L49</f>
        <v>1292.2419432209674</v>
      </c>
      <c r="T49" s="40" t="s">
        <v>68</v>
      </c>
      <c r="U49" s="34">
        <v>580</v>
      </c>
      <c r="V49" s="34">
        <v>740</v>
      </c>
      <c r="W49" s="34">
        <v>970</v>
      </c>
      <c r="X49" s="34">
        <v>1200</v>
      </c>
      <c r="Y49" s="34">
        <v>1400</v>
      </c>
      <c r="Z49" s="34">
        <v>1300</v>
      </c>
    </row>
    <row r="50" spans="1:26" s="36" customFormat="1" x14ac:dyDescent="0.3">
      <c r="A50" s="36" t="s">
        <v>75</v>
      </c>
      <c r="B50" s="36" t="s">
        <v>79</v>
      </c>
      <c r="C50" s="36" t="s">
        <v>80</v>
      </c>
      <c r="D50" s="36" t="s">
        <v>66</v>
      </c>
      <c r="E50" s="36" t="s">
        <v>70</v>
      </c>
      <c r="F50" s="41" t="s">
        <v>68</v>
      </c>
      <c r="G50" s="30">
        <v>1.6111111111111107</v>
      </c>
      <c r="H50" s="30">
        <v>1.3924731182795698</v>
      </c>
      <c r="I50" s="30">
        <v>1.1226415094339619</v>
      </c>
      <c r="J50" s="30">
        <v>0.88732394366197176</v>
      </c>
      <c r="K50" s="30">
        <v>0.81145251396648055</v>
      </c>
      <c r="L50" s="30">
        <v>0.86714542190305222</v>
      </c>
      <c r="M50" s="39" t="s">
        <v>68</v>
      </c>
      <c r="N50" s="32">
        <f>'Equations and POD'!$D$5/G50</f>
        <v>3537.9310344827595</v>
      </c>
      <c r="O50" s="32">
        <f>'Equations and POD'!$D$5/H50</f>
        <v>4093.4362934362939</v>
      </c>
      <c r="P50" s="32">
        <f>'Equations and POD'!$D$5/I50</f>
        <v>5077.31092436975</v>
      </c>
      <c r="Q50" s="32">
        <f>'Equations and POD'!$D$5/J50</f>
        <v>6423.8095238095248</v>
      </c>
      <c r="R50" s="32">
        <f>'Equations and POD'!$D$5/K50</f>
        <v>7024.4406196213413</v>
      </c>
      <c r="S50" s="32">
        <f>'Equations and POD'!$D$5/L50</f>
        <v>6573.2919254658373</v>
      </c>
      <c r="T50" s="40" t="s">
        <v>68</v>
      </c>
      <c r="U50" s="34">
        <v>3500</v>
      </c>
      <c r="V50" s="34">
        <v>4100</v>
      </c>
      <c r="W50" s="34">
        <v>5100</v>
      </c>
      <c r="X50" s="34">
        <v>6400</v>
      </c>
      <c r="Y50" s="34">
        <v>7000</v>
      </c>
      <c r="Z50" s="34">
        <v>6600</v>
      </c>
    </row>
    <row r="51" spans="1:26" s="36" customFormat="1" x14ac:dyDescent="0.3">
      <c r="A51" s="36" t="s">
        <v>75</v>
      </c>
      <c r="B51" s="36" t="s">
        <v>79</v>
      </c>
      <c r="C51" s="36" t="s">
        <v>80</v>
      </c>
      <c r="D51" s="36" t="s">
        <v>71</v>
      </c>
      <c r="E51" s="36" t="s">
        <v>67</v>
      </c>
      <c r="F51" s="46">
        <v>0.87275258011644896</v>
      </c>
      <c r="G51" s="46">
        <v>0.76336672444613496</v>
      </c>
      <c r="H51" s="46">
        <v>0.72456611839882901</v>
      </c>
      <c r="I51" s="46">
        <v>0.19079022537210999</v>
      </c>
      <c r="J51" s="46">
        <v>0.106826463858039</v>
      </c>
      <c r="K51" s="46">
        <v>8.4748314153732199E-2</v>
      </c>
      <c r="L51" s="46">
        <v>3.7940810457060298E-2</v>
      </c>
      <c r="M51" s="32">
        <f>'Equations and POD'!$D$5/F51</f>
        <v>6531.0606119771819</v>
      </c>
      <c r="N51" s="32">
        <f>'Equations and POD'!$D$5/G51</f>
        <v>7466.9222766235553</v>
      </c>
      <c r="O51" s="32">
        <f>'Equations and POD'!$D$5/H51</f>
        <v>7866.7768962148757</v>
      </c>
      <c r="P51" s="32">
        <f>'Equations and POD'!$D$5/I51</f>
        <v>29875.744362075871</v>
      </c>
      <c r="Q51" s="32">
        <f>'Equations and POD'!$D$5/J51</f>
        <v>53357.565102732347</v>
      </c>
      <c r="R51" s="32">
        <f>'Equations and POD'!$D$5/K51</f>
        <v>67257.975063200473</v>
      </c>
      <c r="S51" s="32">
        <f>'Equations and POD'!$D$5/L51</f>
        <v>150234.00742720041</v>
      </c>
      <c r="T51" s="34">
        <v>6500</v>
      </c>
      <c r="U51" s="34">
        <v>7500</v>
      </c>
      <c r="V51" s="34">
        <v>7900</v>
      </c>
      <c r="W51" s="34">
        <v>30000</v>
      </c>
      <c r="X51" s="34">
        <v>53000</v>
      </c>
      <c r="Y51" s="34">
        <v>67000</v>
      </c>
      <c r="Z51" s="34">
        <v>150000</v>
      </c>
    </row>
    <row r="52" spans="1:26" x14ac:dyDescent="0.3">
      <c r="A52" s="22" t="s">
        <v>75</v>
      </c>
      <c r="B52" s="22" t="s">
        <v>79</v>
      </c>
      <c r="C52" s="22" t="s">
        <v>80</v>
      </c>
      <c r="D52" s="22" t="s">
        <v>71</v>
      </c>
      <c r="E52" s="22" t="s">
        <v>69</v>
      </c>
      <c r="F52" s="46">
        <v>8.8235393536239506E-2</v>
      </c>
      <c r="G52" s="46">
        <v>7.6050580228963702E-2</v>
      </c>
      <c r="H52" s="46">
        <v>6.0143932083630697E-2</v>
      </c>
      <c r="I52" s="46">
        <v>1.18265661633513E-2</v>
      </c>
      <c r="J52" s="46">
        <v>6.6219359980560404E-3</v>
      </c>
      <c r="K52" s="46">
        <v>5.2533770352810897E-3</v>
      </c>
      <c r="L52" s="46">
        <v>2.3519548182549398E-3</v>
      </c>
      <c r="M52" s="47">
        <f>'Equations and POD'!$D$5/F52</f>
        <v>64599.927212416529</v>
      </c>
      <c r="N52" s="47">
        <f>'Equations and POD'!$D$5/G52</f>
        <v>74950.118497967313</v>
      </c>
      <c r="O52" s="47">
        <f>'Equations and POD'!$D$5/H52</f>
        <v>94772.652909924436</v>
      </c>
      <c r="P52" s="47">
        <f>'Equations and POD'!$D$5/I52</f>
        <v>481965.76430303318</v>
      </c>
      <c r="Q52" s="47">
        <f>'Equations and POD'!$D$5/J52</f>
        <v>860775.45927253191</v>
      </c>
      <c r="R52" s="47">
        <f>'Equations and POD'!$D$5/K52</f>
        <v>1085016.354569535</v>
      </c>
      <c r="S52" s="47">
        <f>'Equations and POD'!$D$5/L52</f>
        <v>2423515.9433161141</v>
      </c>
      <c r="T52" s="48">
        <v>65000</v>
      </c>
      <c r="U52" s="48">
        <v>75000</v>
      </c>
      <c r="V52" s="48">
        <v>95000</v>
      </c>
      <c r="W52" s="48">
        <v>480000</v>
      </c>
      <c r="X52" s="48">
        <v>860000</v>
      </c>
      <c r="Y52" s="48">
        <v>1100000</v>
      </c>
      <c r="Z52" s="48">
        <v>2400000</v>
      </c>
    </row>
    <row r="53" spans="1:26" x14ac:dyDescent="0.3">
      <c r="A53" s="22" t="s">
        <v>75</v>
      </c>
      <c r="B53" s="22" t="s">
        <v>79</v>
      </c>
      <c r="C53" s="22" t="s">
        <v>80</v>
      </c>
      <c r="D53" s="22" t="s">
        <v>71</v>
      </c>
      <c r="E53" s="22" t="s">
        <v>70</v>
      </c>
      <c r="F53" s="46">
        <v>1.83861307212022E-4</v>
      </c>
      <c r="G53" s="46">
        <v>2.4624843333072202E-4</v>
      </c>
      <c r="H53" s="46">
        <v>2.0051828576687499E-4</v>
      </c>
      <c r="I53" s="46">
        <v>4.3817909799156203E-5</v>
      </c>
      <c r="J53" s="46">
        <v>2.4534898480746999E-5</v>
      </c>
      <c r="K53" s="46">
        <v>1.94643667260957E-5</v>
      </c>
      <c r="L53" s="46">
        <v>8.7147877219645103E-6</v>
      </c>
      <c r="M53" s="47">
        <f>'Equations and POD'!$D$5/F53</f>
        <v>31001628.817024413</v>
      </c>
      <c r="N53" s="47">
        <f>'Equations and POD'!$D$5/G53</f>
        <v>23147355.387819503</v>
      </c>
      <c r="O53" s="47">
        <f>'Equations and POD'!$D$5/H53</f>
        <v>28426335.175370939</v>
      </c>
      <c r="P53" s="47">
        <f>'Equations and POD'!$D$5/I53</f>
        <v>130083795.09945872</v>
      </c>
      <c r="Q53" s="47">
        <f>'Equations and POD'!$D$5/J53</f>
        <v>232322135.12001684</v>
      </c>
      <c r="R53" s="47">
        <f>'Equations and POD'!$D$5/K53</f>
        <v>292842817.86358154</v>
      </c>
      <c r="S53" s="47">
        <f>'Equations and POD'!$D$5/L53</f>
        <v>654060681.89519727</v>
      </c>
      <c r="T53" s="48">
        <v>31000000</v>
      </c>
      <c r="U53" s="48">
        <v>23000000</v>
      </c>
      <c r="V53" s="48">
        <v>28000000</v>
      </c>
      <c r="W53" s="48">
        <v>130000000</v>
      </c>
      <c r="X53" s="48">
        <v>230000000</v>
      </c>
      <c r="Y53" s="48">
        <v>290000000</v>
      </c>
      <c r="Z53" s="48">
        <v>650000000</v>
      </c>
    </row>
    <row r="54" spans="1:26" x14ac:dyDescent="0.3">
      <c r="A54" s="22" t="s">
        <v>75</v>
      </c>
      <c r="B54" s="22" t="s">
        <v>79</v>
      </c>
      <c r="C54" s="22" t="s">
        <v>80</v>
      </c>
      <c r="D54" s="22" t="s">
        <v>72</v>
      </c>
      <c r="E54" s="22" t="s">
        <v>67</v>
      </c>
      <c r="F54" s="49">
        <v>8.4167546712168892</v>
      </c>
      <c r="G54" s="49">
        <v>7.9288268641898201</v>
      </c>
      <c r="H54" s="49">
        <v>6.4453689347607597</v>
      </c>
      <c r="I54" s="49">
        <v>4.4880152061451799</v>
      </c>
      <c r="J54" s="50">
        <v>3.1659470647856498</v>
      </c>
      <c r="K54" s="50">
        <v>2.7108614753542901</v>
      </c>
      <c r="L54" s="50">
        <v>2.1764629742201098</v>
      </c>
      <c r="M54" s="47">
        <f>'Equations and POD'!$D$5/F54</f>
        <v>677.22064176261631</v>
      </c>
      <c r="N54" s="47">
        <f>'Equations and POD'!$D$5/G54</f>
        <v>718.89575817877756</v>
      </c>
      <c r="O54" s="47">
        <f>'Equations and POD'!$D$5/H54</f>
        <v>884.3558929977022</v>
      </c>
      <c r="P54" s="47">
        <f>'Equations and POD'!$D$5/I54</f>
        <v>1270.0491727825074</v>
      </c>
      <c r="Q54" s="47">
        <f>'Equations and POD'!$D$5/J54</f>
        <v>1800.4091298304502</v>
      </c>
      <c r="R54" s="47">
        <f>'Equations and POD'!$D$5/K54</f>
        <v>2102.6526260457667</v>
      </c>
      <c r="S54" s="47">
        <f>'Equations and POD'!$D$5/L54</f>
        <v>2618.928080796999</v>
      </c>
      <c r="T54" s="48">
        <v>680</v>
      </c>
      <c r="U54" s="48">
        <v>720</v>
      </c>
      <c r="V54" s="48">
        <v>880</v>
      </c>
      <c r="W54" s="48">
        <v>1300</v>
      </c>
      <c r="X54" s="48">
        <v>1800</v>
      </c>
      <c r="Y54" s="48">
        <v>2100</v>
      </c>
      <c r="Z54" s="48">
        <v>2600</v>
      </c>
    </row>
    <row r="55" spans="1:26" x14ac:dyDescent="0.3">
      <c r="A55" s="22" t="s">
        <v>75</v>
      </c>
      <c r="B55" s="22" t="s">
        <v>79</v>
      </c>
      <c r="C55" s="22" t="s">
        <v>80</v>
      </c>
      <c r="D55" s="22" t="s">
        <v>72</v>
      </c>
      <c r="E55" s="22" t="s">
        <v>69</v>
      </c>
      <c r="F55" s="51">
        <v>0.52100630804006998</v>
      </c>
      <c r="G55" s="51">
        <v>0.49080304380586298</v>
      </c>
      <c r="H55" s="51">
        <v>0.39897537754541101</v>
      </c>
      <c r="I55" s="51">
        <v>0.27781304366369602</v>
      </c>
      <c r="J55" s="46">
        <v>0.19597558157600301</v>
      </c>
      <c r="K55" s="46">
        <v>0.16780528648557999</v>
      </c>
      <c r="L55" s="46">
        <v>0.134725435524709</v>
      </c>
      <c r="M55" s="47">
        <f>'Equations and POD'!$D$5/F55</f>
        <v>10940.366579134816</v>
      </c>
      <c r="N55" s="47">
        <f>'Equations and POD'!$D$5/G55</f>
        <v>11613.619907081573</v>
      </c>
      <c r="O55" s="47">
        <f>'Equations and POD'!$D$5/H55</f>
        <v>14286.595917441626</v>
      </c>
      <c r="P55" s="47">
        <f>'Equations and POD'!$D$5/I55</f>
        <v>20517.395169177445</v>
      </c>
      <c r="Q55" s="47">
        <f>'Equations and POD'!$D$5/J55</f>
        <v>29085.256204684018</v>
      </c>
      <c r="R55" s="47">
        <f>'Equations and POD'!$D$5/K55</f>
        <v>33967.940577901987</v>
      </c>
      <c r="S55" s="47">
        <f>'Equations and POD'!$D$5/L55</f>
        <v>42308.269242555943</v>
      </c>
      <c r="T55" s="48">
        <v>11000</v>
      </c>
      <c r="U55" s="48">
        <v>12000</v>
      </c>
      <c r="V55" s="48">
        <v>14000</v>
      </c>
      <c r="W55" s="48">
        <v>21000</v>
      </c>
      <c r="X55" s="48">
        <v>29000</v>
      </c>
      <c r="Y55" s="48">
        <v>34000</v>
      </c>
      <c r="Z55" s="48">
        <v>42000</v>
      </c>
    </row>
    <row r="56" spans="1:26" x14ac:dyDescent="0.3">
      <c r="A56" s="22" t="s">
        <v>75</v>
      </c>
      <c r="B56" s="22" t="s">
        <v>79</v>
      </c>
      <c r="C56" s="22" t="s">
        <v>80</v>
      </c>
      <c r="D56" s="22" t="s">
        <v>72</v>
      </c>
      <c r="E56" s="22" t="s">
        <v>70</v>
      </c>
      <c r="F56" s="51">
        <v>1.92562568706182E-3</v>
      </c>
      <c r="G56" s="51">
        <v>1.8139952124495401E-3</v>
      </c>
      <c r="H56" s="51">
        <v>1.47460255979769E-3</v>
      </c>
      <c r="I56" s="51">
        <v>1.02678974289596E-3</v>
      </c>
      <c r="J56" s="46">
        <v>7.2432062356259704E-4</v>
      </c>
      <c r="K56" s="46">
        <v>6.2020394973135004E-4</v>
      </c>
      <c r="L56" s="46">
        <v>4.97941685817398E-4</v>
      </c>
      <c r="M56" s="47">
        <f>'Equations and POD'!$D$5/F56</f>
        <v>2960076.8406331548</v>
      </c>
      <c r="N56" s="47">
        <f>'Equations and POD'!$D$5/G56</f>
        <v>3142235.4154413496</v>
      </c>
      <c r="O56" s="47">
        <f>'Equations and POD'!$D$5/H56</f>
        <v>3865448.3285191227</v>
      </c>
      <c r="P56" s="47">
        <f>'Equations and POD'!$D$5/I56</f>
        <v>5551282.5672797505</v>
      </c>
      <c r="Q56" s="47">
        <f>'Equations and POD'!$D$5/J56</f>
        <v>7869443.1921106223</v>
      </c>
      <c r="R56" s="47">
        <f>'Equations and POD'!$D$5/K56</f>
        <v>9190525.1530065779</v>
      </c>
      <c r="S56" s="47">
        <f>'Equations and POD'!$D$5/L56</f>
        <v>11447123.553520417</v>
      </c>
      <c r="T56" s="48">
        <v>3000000</v>
      </c>
      <c r="U56" s="48">
        <v>3100000</v>
      </c>
      <c r="V56" s="48">
        <v>3900000</v>
      </c>
      <c r="W56" s="48">
        <v>5600000</v>
      </c>
      <c r="X56" s="48">
        <v>7900000</v>
      </c>
      <c r="Y56" s="48">
        <v>9200000</v>
      </c>
      <c r="Z56" s="48">
        <v>11000000</v>
      </c>
    </row>
    <row r="57" spans="1:26" x14ac:dyDescent="0.3">
      <c r="A57" s="22" t="s">
        <v>75</v>
      </c>
      <c r="B57" s="22" t="s">
        <v>81</v>
      </c>
      <c r="C57" s="22" t="s">
        <v>82</v>
      </c>
      <c r="D57" s="22" t="s">
        <v>66</v>
      </c>
      <c r="E57" s="22" t="s">
        <v>67</v>
      </c>
      <c r="F57" s="30">
        <v>3.7680851063829786</v>
      </c>
      <c r="G57" s="30">
        <v>3.2222222222222214</v>
      </c>
      <c r="H57" s="30">
        <v>2.7849462365591395</v>
      </c>
      <c r="I57" s="30">
        <v>2.2452830188679238</v>
      </c>
      <c r="J57" s="30">
        <v>1.7746478873239435</v>
      </c>
      <c r="K57" s="30">
        <v>1.6229050279329611</v>
      </c>
      <c r="L57" s="30">
        <v>1.7342908438061044</v>
      </c>
      <c r="M57" s="47">
        <f>'Equations and POD'!$D$5/F57</f>
        <v>1512.7046866177302</v>
      </c>
      <c r="N57" s="47">
        <f>'Equations and POD'!$D$5/G57</f>
        <v>1768.9655172413798</v>
      </c>
      <c r="O57" s="47">
        <f>'Equations and POD'!$D$5/H57</f>
        <v>2046.718146718147</v>
      </c>
      <c r="P57" s="47">
        <f>'Equations and POD'!$D$5/I57</f>
        <v>2538.655462184875</v>
      </c>
      <c r="Q57" s="47">
        <f>'Equations and POD'!$D$5/J57</f>
        <v>3211.9047619047624</v>
      </c>
      <c r="R57" s="47">
        <f>'Equations and POD'!$D$5/K57</f>
        <v>3512.2203098106706</v>
      </c>
      <c r="S57" s="47">
        <f>'Equations and POD'!$D$5/L57</f>
        <v>3286.6459627329186</v>
      </c>
      <c r="T57" s="48">
        <v>1500</v>
      </c>
      <c r="U57" s="48">
        <v>1800</v>
      </c>
      <c r="V57" s="48">
        <v>2000</v>
      </c>
      <c r="W57" s="48">
        <v>2500</v>
      </c>
      <c r="X57" s="48">
        <v>3200</v>
      </c>
      <c r="Y57" s="48">
        <v>3500</v>
      </c>
      <c r="Z57" s="48">
        <v>3300</v>
      </c>
    </row>
    <row r="58" spans="1:26" x14ac:dyDescent="0.3">
      <c r="A58" s="22" t="s">
        <v>75</v>
      </c>
      <c r="B58" s="22" t="s">
        <v>81</v>
      </c>
      <c r="C58" s="22" t="s">
        <v>82</v>
      </c>
      <c r="D58" s="22" t="s">
        <v>66</v>
      </c>
      <c r="E58" s="22" t="s">
        <v>69</v>
      </c>
      <c r="F58" s="30">
        <v>0.94202127659574464</v>
      </c>
      <c r="G58" s="30">
        <v>0.80555555555555536</v>
      </c>
      <c r="H58" s="30">
        <v>0.69623655913978488</v>
      </c>
      <c r="I58" s="30">
        <v>0.56132075471698095</v>
      </c>
      <c r="J58" s="30">
        <v>0.44366197183098588</v>
      </c>
      <c r="K58" s="30">
        <v>0.40572625698324027</v>
      </c>
      <c r="L58" s="30">
        <v>0.43357271095152611</v>
      </c>
      <c r="M58" s="47">
        <f>'Equations and POD'!$D$5/F58</f>
        <v>6050.8187464709208</v>
      </c>
      <c r="N58" s="47">
        <f>'Equations and POD'!$D$5/G58</f>
        <v>7075.862068965519</v>
      </c>
      <c r="O58" s="47">
        <f>'Equations and POD'!$D$5/H58</f>
        <v>8186.8725868725878</v>
      </c>
      <c r="P58" s="47">
        <f>'Equations and POD'!$D$5/I58</f>
        <v>10154.6218487395</v>
      </c>
      <c r="Q58" s="47">
        <f>'Equations and POD'!$D$5/J58</f>
        <v>12847.61904761905</v>
      </c>
      <c r="R58" s="47">
        <f>'Equations and POD'!$D$5/K58</f>
        <v>14048.881239242683</v>
      </c>
      <c r="S58" s="47">
        <f>'Equations and POD'!$D$5/L58</f>
        <v>13146.583850931675</v>
      </c>
      <c r="T58" s="48">
        <v>6100</v>
      </c>
      <c r="U58" s="48">
        <v>7100</v>
      </c>
      <c r="V58" s="48">
        <v>8200</v>
      </c>
      <c r="W58" s="48">
        <v>10000</v>
      </c>
      <c r="X58" s="48">
        <v>13000</v>
      </c>
      <c r="Y58" s="48">
        <v>14000</v>
      </c>
      <c r="Z58" s="48">
        <v>13000</v>
      </c>
    </row>
    <row r="59" spans="1:26" x14ac:dyDescent="0.3">
      <c r="A59" s="22" t="s">
        <v>75</v>
      </c>
      <c r="B59" s="22" t="s">
        <v>81</v>
      </c>
      <c r="C59" s="22" t="s">
        <v>82</v>
      </c>
      <c r="D59" s="22" t="s">
        <v>66</v>
      </c>
      <c r="E59" s="22" t="s">
        <v>70</v>
      </c>
      <c r="F59" s="30">
        <v>9.4202127659574475E-2</v>
      </c>
      <c r="G59" s="30">
        <v>8.0555555555555547E-2</v>
      </c>
      <c r="H59" s="30">
        <v>6.9623655913978497E-2</v>
      </c>
      <c r="I59" s="30">
        <v>5.6132075471698101E-2</v>
      </c>
      <c r="J59" s="30">
        <v>4.4366197183098595E-2</v>
      </c>
      <c r="K59" s="30">
        <v>4.0572625698324032E-2</v>
      </c>
      <c r="L59" s="30">
        <v>4.3357271095152611E-2</v>
      </c>
      <c r="M59" s="47">
        <f>'Equations and POD'!$D$5/F59</f>
        <v>60508.187464709197</v>
      </c>
      <c r="N59" s="47">
        <f>'Equations and POD'!$D$5/G59</f>
        <v>70758.620689655174</v>
      </c>
      <c r="O59" s="47">
        <f>'Equations and POD'!$D$5/H59</f>
        <v>81868.725868725873</v>
      </c>
      <c r="P59" s="47">
        <f>'Equations and POD'!$D$5/I59</f>
        <v>101546.21848739497</v>
      </c>
      <c r="Q59" s="47">
        <f>'Equations and POD'!$D$5/J59</f>
        <v>128476.19047619047</v>
      </c>
      <c r="R59" s="47">
        <f>'Equations and POD'!$D$5/K59</f>
        <v>140488.81239242683</v>
      </c>
      <c r="S59" s="47">
        <f>'Equations and POD'!$D$5/L59</f>
        <v>131465.83850931676</v>
      </c>
      <c r="T59" s="48">
        <v>61000</v>
      </c>
      <c r="U59" s="48">
        <v>71000</v>
      </c>
      <c r="V59" s="48">
        <v>82000</v>
      </c>
      <c r="W59" s="48">
        <v>100000</v>
      </c>
      <c r="X59" s="48">
        <v>130000</v>
      </c>
      <c r="Y59" s="48">
        <v>140000</v>
      </c>
      <c r="Z59" s="48">
        <v>130000</v>
      </c>
    </row>
    <row r="60" spans="1:26" x14ac:dyDescent="0.3">
      <c r="A60" s="22" t="s">
        <v>75</v>
      </c>
      <c r="B60" s="22" t="s">
        <v>81</v>
      </c>
      <c r="C60" s="22" t="s">
        <v>82</v>
      </c>
      <c r="D60" s="22" t="s">
        <v>71</v>
      </c>
      <c r="E60" s="22" t="s">
        <v>67</v>
      </c>
      <c r="F60" s="35" t="s">
        <v>68</v>
      </c>
      <c r="G60" s="35" t="s">
        <v>68</v>
      </c>
      <c r="H60" s="35" t="s">
        <v>68</v>
      </c>
      <c r="I60" s="35" t="s">
        <v>68</v>
      </c>
      <c r="J60" s="35" t="s">
        <v>68</v>
      </c>
      <c r="K60" s="35" t="s">
        <v>68</v>
      </c>
      <c r="L60" s="35" t="s">
        <v>68</v>
      </c>
      <c r="M60" s="31" t="s">
        <v>68</v>
      </c>
      <c r="N60" s="31" t="s">
        <v>68</v>
      </c>
      <c r="O60" s="31" t="s">
        <v>68</v>
      </c>
      <c r="P60" s="31" t="s">
        <v>68</v>
      </c>
      <c r="Q60" s="31" t="s">
        <v>68</v>
      </c>
      <c r="R60" s="31" t="s">
        <v>68</v>
      </c>
      <c r="S60" s="31" t="s">
        <v>68</v>
      </c>
      <c r="T60" s="33" t="s">
        <v>68</v>
      </c>
      <c r="U60" s="33" t="s">
        <v>68</v>
      </c>
      <c r="V60" s="33" t="s">
        <v>68</v>
      </c>
      <c r="W60" s="33" t="s">
        <v>68</v>
      </c>
      <c r="X60" s="33" t="s">
        <v>68</v>
      </c>
      <c r="Y60" s="33" t="s">
        <v>68</v>
      </c>
      <c r="Z60" s="33" t="s">
        <v>68</v>
      </c>
    </row>
    <row r="61" spans="1:26" x14ac:dyDescent="0.3">
      <c r="A61" s="22" t="s">
        <v>75</v>
      </c>
      <c r="B61" s="22" t="s">
        <v>81</v>
      </c>
      <c r="C61" s="22" t="s">
        <v>82</v>
      </c>
      <c r="D61" s="22" t="s">
        <v>71</v>
      </c>
      <c r="E61" s="22" t="s">
        <v>69</v>
      </c>
      <c r="F61" s="35" t="s">
        <v>68</v>
      </c>
      <c r="G61" s="35" t="s">
        <v>68</v>
      </c>
      <c r="H61" s="35" t="s">
        <v>68</v>
      </c>
      <c r="I61" s="35" t="s">
        <v>68</v>
      </c>
      <c r="J61" s="35" t="s">
        <v>68</v>
      </c>
      <c r="K61" s="35" t="s">
        <v>68</v>
      </c>
      <c r="L61" s="35" t="s">
        <v>68</v>
      </c>
      <c r="M61" s="31" t="s">
        <v>68</v>
      </c>
      <c r="N61" s="31" t="s">
        <v>68</v>
      </c>
      <c r="O61" s="31" t="s">
        <v>68</v>
      </c>
      <c r="P61" s="31" t="s">
        <v>68</v>
      </c>
      <c r="Q61" s="31" t="s">
        <v>68</v>
      </c>
      <c r="R61" s="31" t="s">
        <v>68</v>
      </c>
      <c r="S61" s="31" t="s">
        <v>68</v>
      </c>
      <c r="T61" s="33" t="s">
        <v>68</v>
      </c>
      <c r="U61" s="33" t="s">
        <v>68</v>
      </c>
      <c r="V61" s="33" t="s">
        <v>68</v>
      </c>
      <c r="W61" s="33" t="s">
        <v>68</v>
      </c>
      <c r="X61" s="33" t="s">
        <v>68</v>
      </c>
      <c r="Y61" s="33" t="s">
        <v>68</v>
      </c>
      <c r="Z61" s="33" t="s">
        <v>68</v>
      </c>
    </row>
    <row r="62" spans="1:26" x14ac:dyDescent="0.3">
      <c r="A62" s="22" t="s">
        <v>75</v>
      </c>
      <c r="B62" s="22" t="s">
        <v>81</v>
      </c>
      <c r="C62" s="22" t="s">
        <v>82</v>
      </c>
      <c r="D62" s="22" t="s">
        <v>71</v>
      </c>
      <c r="E62" s="22" t="s">
        <v>70</v>
      </c>
      <c r="F62" s="35" t="s">
        <v>68</v>
      </c>
      <c r="G62" s="35" t="s">
        <v>68</v>
      </c>
      <c r="H62" s="35" t="s">
        <v>68</v>
      </c>
      <c r="I62" s="35" t="s">
        <v>68</v>
      </c>
      <c r="J62" s="35" t="s">
        <v>68</v>
      </c>
      <c r="K62" s="35" t="s">
        <v>68</v>
      </c>
      <c r="L62" s="35" t="s">
        <v>68</v>
      </c>
      <c r="M62" s="31" t="s">
        <v>68</v>
      </c>
      <c r="N62" s="31" t="s">
        <v>68</v>
      </c>
      <c r="O62" s="31" t="s">
        <v>68</v>
      </c>
      <c r="P62" s="31" t="s">
        <v>68</v>
      </c>
      <c r="Q62" s="31" t="s">
        <v>68</v>
      </c>
      <c r="R62" s="31" t="s">
        <v>68</v>
      </c>
      <c r="S62" s="31" t="s">
        <v>68</v>
      </c>
      <c r="T62" s="33" t="s">
        <v>68</v>
      </c>
      <c r="U62" s="33" t="s">
        <v>68</v>
      </c>
      <c r="V62" s="33" t="s">
        <v>68</v>
      </c>
      <c r="W62" s="33" t="s">
        <v>68</v>
      </c>
      <c r="X62" s="33" t="s">
        <v>68</v>
      </c>
      <c r="Y62" s="33" t="s">
        <v>68</v>
      </c>
      <c r="Z62" s="33" t="s">
        <v>68</v>
      </c>
    </row>
    <row r="63" spans="1:26" x14ac:dyDescent="0.3">
      <c r="A63" s="22" t="s">
        <v>75</v>
      </c>
      <c r="B63" s="22" t="s">
        <v>81</v>
      </c>
      <c r="C63" s="22" t="s">
        <v>82</v>
      </c>
      <c r="D63" s="22" t="s">
        <v>72</v>
      </c>
      <c r="E63" s="22" t="s">
        <v>67</v>
      </c>
      <c r="F63" s="35" t="s">
        <v>68</v>
      </c>
      <c r="G63" s="35" t="s">
        <v>68</v>
      </c>
      <c r="H63" s="35" t="s">
        <v>68</v>
      </c>
      <c r="I63" s="35" t="s">
        <v>68</v>
      </c>
      <c r="J63" s="35" t="s">
        <v>68</v>
      </c>
      <c r="K63" s="35" t="s">
        <v>68</v>
      </c>
      <c r="L63" s="35" t="s">
        <v>68</v>
      </c>
      <c r="M63" s="31" t="s">
        <v>68</v>
      </c>
      <c r="N63" s="31" t="s">
        <v>68</v>
      </c>
      <c r="O63" s="31" t="s">
        <v>68</v>
      </c>
      <c r="P63" s="31" t="s">
        <v>68</v>
      </c>
      <c r="Q63" s="31" t="s">
        <v>68</v>
      </c>
      <c r="R63" s="31" t="s">
        <v>68</v>
      </c>
      <c r="S63" s="31" t="s">
        <v>68</v>
      </c>
      <c r="T63" s="33" t="s">
        <v>68</v>
      </c>
      <c r="U63" s="33" t="s">
        <v>68</v>
      </c>
      <c r="V63" s="33" t="s">
        <v>68</v>
      </c>
      <c r="W63" s="33" t="s">
        <v>68</v>
      </c>
      <c r="X63" s="33" t="s">
        <v>68</v>
      </c>
      <c r="Y63" s="33" t="s">
        <v>68</v>
      </c>
      <c r="Z63" s="33" t="s">
        <v>68</v>
      </c>
    </row>
    <row r="64" spans="1:26" x14ac:dyDescent="0.3">
      <c r="A64" s="22" t="s">
        <v>75</v>
      </c>
      <c r="B64" s="22" t="s">
        <v>81</v>
      </c>
      <c r="C64" s="22" t="s">
        <v>82</v>
      </c>
      <c r="D64" s="22" t="s">
        <v>72</v>
      </c>
      <c r="E64" s="22" t="s">
        <v>69</v>
      </c>
      <c r="F64" s="35" t="s">
        <v>68</v>
      </c>
      <c r="G64" s="35" t="s">
        <v>68</v>
      </c>
      <c r="H64" s="35" t="s">
        <v>68</v>
      </c>
      <c r="I64" s="35" t="s">
        <v>68</v>
      </c>
      <c r="J64" s="35" t="s">
        <v>68</v>
      </c>
      <c r="K64" s="35" t="s">
        <v>68</v>
      </c>
      <c r="L64" s="35" t="s">
        <v>68</v>
      </c>
      <c r="M64" s="31" t="s">
        <v>68</v>
      </c>
      <c r="N64" s="31" t="s">
        <v>68</v>
      </c>
      <c r="O64" s="31" t="s">
        <v>68</v>
      </c>
      <c r="P64" s="31" t="s">
        <v>68</v>
      </c>
      <c r="Q64" s="31" t="s">
        <v>68</v>
      </c>
      <c r="R64" s="31" t="s">
        <v>68</v>
      </c>
      <c r="S64" s="31" t="s">
        <v>68</v>
      </c>
      <c r="T64" s="33" t="s">
        <v>68</v>
      </c>
      <c r="U64" s="33" t="s">
        <v>68</v>
      </c>
      <c r="V64" s="33" t="s">
        <v>68</v>
      </c>
      <c r="W64" s="33" t="s">
        <v>68</v>
      </c>
      <c r="X64" s="33" t="s">
        <v>68</v>
      </c>
      <c r="Y64" s="33" t="s">
        <v>68</v>
      </c>
      <c r="Z64" s="33" t="s">
        <v>68</v>
      </c>
    </row>
    <row r="65" spans="1:29" x14ac:dyDescent="0.3">
      <c r="A65" s="22" t="s">
        <v>75</v>
      </c>
      <c r="B65" s="22" t="s">
        <v>81</v>
      </c>
      <c r="C65" s="22" t="s">
        <v>82</v>
      </c>
      <c r="D65" s="22" t="s">
        <v>72</v>
      </c>
      <c r="E65" s="22" t="s">
        <v>70</v>
      </c>
      <c r="F65" s="35" t="s">
        <v>68</v>
      </c>
      <c r="G65" s="35" t="s">
        <v>68</v>
      </c>
      <c r="H65" s="35" t="s">
        <v>68</v>
      </c>
      <c r="I65" s="35" t="s">
        <v>68</v>
      </c>
      <c r="J65" s="35" t="s">
        <v>68</v>
      </c>
      <c r="K65" s="35" t="s">
        <v>68</v>
      </c>
      <c r="L65" s="35" t="s">
        <v>68</v>
      </c>
      <c r="M65" s="31" t="s">
        <v>68</v>
      </c>
      <c r="N65" s="31" t="s">
        <v>68</v>
      </c>
      <c r="O65" s="31" t="s">
        <v>68</v>
      </c>
      <c r="P65" s="31" t="s">
        <v>68</v>
      </c>
      <c r="Q65" s="31" t="s">
        <v>68</v>
      </c>
      <c r="R65" s="31" t="s">
        <v>68</v>
      </c>
      <c r="S65" s="31" t="s">
        <v>68</v>
      </c>
      <c r="T65" s="33" t="s">
        <v>68</v>
      </c>
      <c r="U65" s="33" t="s">
        <v>68</v>
      </c>
      <c r="V65" s="33" t="s">
        <v>68</v>
      </c>
      <c r="W65" s="33" t="s">
        <v>68</v>
      </c>
      <c r="X65" s="33" t="s">
        <v>68</v>
      </c>
      <c r="Y65" s="33" t="s">
        <v>68</v>
      </c>
      <c r="Z65" s="33" t="s">
        <v>68</v>
      </c>
    </row>
    <row r="66" spans="1:29" x14ac:dyDescent="0.3">
      <c r="A66" s="22" t="s">
        <v>83</v>
      </c>
      <c r="B66" s="22" t="s">
        <v>83</v>
      </c>
      <c r="C66" s="22" t="s">
        <v>84</v>
      </c>
      <c r="D66" s="22" t="s">
        <v>66</v>
      </c>
      <c r="E66" s="22" t="s">
        <v>67</v>
      </c>
      <c r="F66" s="30">
        <v>1.8840425531914893</v>
      </c>
      <c r="G66" s="30">
        <v>1.6111111111111107</v>
      </c>
      <c r="H66" s="30">
        <v>1.3924731182795698</v>
      </c>
      <c r="I66" s="30">
        <v>1.1226415094339619</v>
      </c>
      <c r="J66" s="30">
        <v>0.88732394366197176</v>
      </c>
      <c r="K66" s="30">
        <v>0.81145251396648055</v>
      </c>
      <c r="L66" s="30">
        <v>0.86714542190305222</v>
      </c>
      <c r="M66" s="47">
        <f>'Equations and POD'!$D$5/F66</f>
        <v>3025.4093732354604</v>
      </c>
      <c r="N66" s="47">
        <f>'Equations and POD'!$D$5/G66</f>
        <v>3537.9310344827595</v>
      </c>
      <c r="O66" s="47">
        <f>'Equations and POD'!$D$5/H66</f>
        <v>4093.4362934362939</v>
      </c>
      <c r="P66" s="47">
        <f>'Equations and POD'!$D$5/I66</f>
        <v>5077.31092436975</v>
      </c>
      <c r="Q66" s="47">
        <f>'Equations and POD'!$D$5/J66</f>
        <v>6423.8095238095248</v>
      </c>
      <c r="R66" s="47">
        <f>'Equations and POD'!$D$5/K66</f>
        <v>7024.4406196213413</v>
      </c>
      <c r="S66" s="47">
        <f>'Equations and POD'!$D$5/L66</f>
        <v>6573.2919254658373</v>
      </c>
      <c r="T66" s="48">
        <v>3000</v>
      </c>
      <c r="U66" s="48">
        <v>3500</v>
      </c>
      <c r="V66" s="48">
        <v>4100</v>
      </c>
      <c r="W66" s="48">
        <v>5100</v>
      </c>
      <c r="X66" s="48">
        <v>6400</v>
      </c>
      <c r="Y66" s="48">
        <v>7000</v>
      </c>
      <c r="Z66" s="48">
        <v>6600</v>
      </c>
    </row>
    <row r="67" spans="1:29" x14ac:dyDescent="0.3">
      <c r="A67" s="22" t="s">
        <v>83</v>
      </c>
      <c r="B67" s="22" t="s">
        <v>83</v>
      </c>
      <c r="C67" s="22" t="s">
        <v>84</v>
      </c>
      <c r="D67" s="22" t="s">
        <v>66</v>
      </c>
      <c r="E67" s="22" t="s">
        <v>69</v>
      </c>
      <c r="F67" s="30">
        <v>0.94202127659574464</v>
      </c>
      <c r="G67" s="30">
        <v>0.80555555555555536</v>
      </c>
      <c r="H67" s="30">
        <v>0.69623655913978488</v>
      </c>
      <c r="I67" s="30">
        <v>0.56132075471698095</v>
      </c>
      <c r="J67" s="30">
        <v>0.44366197183098588</v>
      </c>
      <c r="K67" s="30">
        <v>0.40572625698324027</v>
      </c>
      <c r="L67" s="30">
        <v>0.43357271095152611</v>
      </c>
      <c r="M67" s="47">
        <f>'Equations and POD'!$D$5/F67</f>
        <v>6050.8187464709208</v>
      </c>
      <c r="N67" s="47">
        <f>'Equations and POD'!$D$5/G67</f>
        <v>7075.862068965519</v>
      </c>
      <c r="O67" s="47">
        <f>'Equations and POD'!$D$5/H67</f>
        <v>8186.8725868725878</v>
      </c>
      <c r="P67" s="47">
        <f>'Equations and POD'!$D$5/I67</f>
        <v>10154.6218487395</v>
      </c>
      <c r="Q67" s="47">
        <f>'Equations and POD'!$D$5/J67</f>
        <v>12847.61904761905</v>
      </c>
      <c r="R67" s="47">
        <f>'Equations and POD'!$D$5/K67</f>
        <v>14048.881239242683</v>
      </c>
      <c r="S67" s="47">
        <f>'Equations and POD'!$D$5/L67</f>
        <v>13146.583850931675</v>
      </c>
      <c r="T67" s="48">
        <v>6100</v>
      </c>
      <c r="U67" s="48">
        <v>7100</v>
      </c>
      <c r="V67" s="48">
        <v>8200</v>
      </c>
      <c r="W67" s="48">
        <v>10000</v>
      </c>
      <c r="X67" s="48">
        <v>13000</v>
      </c>
      <c r="Y67" s="48">
        <v>14000</v>
      </c>
      <c r="Z67" s="48">
        <v>13000</v>
      </c>
    </row>
    <row r="68" spans="1:29" x14ac:dyDescent="0.3">
      <c r="A68" s="22" t="s">
        <v>83</v>
      </c>
      <c r="B68" s="22" t="s">
        <v>83</v>
      </c>
      <c r="C68" s="22" t="s">
        <v>84</v>
      </c>
      <c r="D68" s="22" t="s">
        <v>66</v>
      </c>
      <c r="E68" s="22" t="s">
        <v>70</v>
      </c>
      <c r="F68" s="30">
        <v>0.47101063829787232</v>
      </c>
      <c r="G68" s="30">
        <v>0.40277777777777768</v>
      </c>
      <c r="H68" s="30">
        <v>0.34811827956989244</v>
      </c>
      <c r="I68" s="30">
        <v>0.28066037735849048</v>
      </c>
      <c r="J68" s="30">
        <v>0.22183098591549294</v>
      </c>
      <c r="K68" s="30">
        <v>0.20286312849162014</v>
      </c>
      <c r="L68" s="30">
        <v>0.21678635547576305</v>
      </c>
      <c r="M68" s="47">
        <f>'Equations and POD'!$D$5/F68</f>
        <v>12101.637492941842</v>
      </c>
      <c r="N68" s="47">
        <f>'Equations and POD'!$D$5/G68</f>
        <v>14151.724137931038</v>
      </c>
      <c r="O68" s="47">
        <f>'Equations and POD'!$D$5/H68</f>
        <v>16373.745173745176</v>
      </c>
      <c r="P68" s="47">
        <f>'Equations and POD'!$D$5/I68</f>
        <v>20309.243697479</v>
      </c>
      <c r="Q68" s="47">
        <f>'Equations and POD'!$D$5/J68</f>
        <v>25695.238095238099</v>
      </c>
      <c r="R68" s="47">
        <f>'Equations and POD'!$D$5/K68</f>
        <v>28097.762478485365</v>
      </c>
      <c r="S68" s="47">
        <f>'Equations and POD'!$D$5/L68</f>
        <v>26293.167701863349</v>
      </c>
      <c r="T68" s="48">
        <v>12000</v>
      </c>
      <c r="U68" s="48">
        <v>14000</v>
      </c>
      <c r="V68" s="48">
        <v>16000</v>
      </c>
      <c r="W68" s="48">
        <v>20000</v>
      </c>
      <c r="X68" s="48">
        <v>26000</v>
      </c>
      <c r="Y68" s="48">
        <v>28000</v>
      </c>
      <c r="Z68" s="48">
        <v>26000</v>
      </c>
    </row>
    <row r="69" spans="1:29" s="52" customFormat="1" x14ac:dyDescent="0.3">
      <c r="A69" s="22" t="s">
        <v>83</v>
      </c>
      <c r="B69" s="22" t="s">
        <v>83</v>
      </c>
      <c r="C69" s="22" t="s">
        <v>84</v>
      </c>
      <c r="D69" s="22" t="s">
        <v>71</v>
      </c>
      <c r="E69" s="22" t="s">
        <v>67</v>
      </c>
      <c r="F69" s="46">
        <v>3.0858349659727401E-3</v>
      </c>
      <c r="G69" s="46">
        <v>3.8204398886278398E-3</v>
      </c>
      <c r="H69" s="46">
        <v>4.31328149571254E-3</v>
      </c>
      <c r="I69" s="46">
        <v>1.5138227891674601E-3</v>
      </c>
      <c r="J69" s="46">
        <v>8.4755840107684003E-4</v>
      </c>
      <c r="K69" s="46">
        <v>6.7237417896791405E-4</v>
      </c>
      <c r="L69" s="46">
        <v>3.0093294231146699E-4</v>
      </c>
      <c r="M69" s="47">
        <f>'Equations and POD'!$D$5/F69</f>
        <v>1847149.9813999946</v>
      </c>
      <c r="N69" s="47">
        <f>'Equations and POD'!$D$5/G69</f>
        <v>1491974.7898578318</v>
      </c>
      <c r="O69" s="47">
        <f>'Equations and POD'!$D$5/H69</f>
        <v>1321499.6530288777</v>
      </c>
      <c r="P69" s="47">
        <f>'Equations and POD'!$D$5/I69</f>
        <v>3765302.0160535197</v>
      </c>
      <c r="Q69" s="47">
        <f>'Equations and POD'!$D$5/J69</f>
        <v>6725200.284438258</v>
      </c>
      <c r="R69" s="47">
        <f>'Equations and POD'!$D$5/K69</f>
        <v>8477422.5101110041</v>
      </c>
      <c r="S69" s="47">
        <f>'Equations and POD'!$D$5/L69</f>
        <v>18941096.831135467</v>
      </c>
      <c r="T69" s="48">
        <v>1800000</v>
      </c>
      <c r="U69" s="48">
        <v>1500000</v>
      </c>
      <c r="V69" s="48">
        <v>1300000</v>
      </c>
      <c r="W69" s="48">
        <v>3800000</v>
      </c>
      <c r="X69" s="48">
        <v>6700000</v>
      </c>
      <c r="Y69" s="48">
        <v>8500000</v>
      </c>
      <c r="Z69" s="48">
        <v>19000000</v>
      </c>
      <c r="AA69" s="22"/>
      <c r="AB69" s="22"/>
      <c r="AC69" s="22"/>
    </row>
    <row r="70" spans="1:29" s="52" customFormat="1" x14ac:dyDescent="0.3">
      <c r="A70" s="22" t="s">
        <v>83</v>
      </c>
      <c r="B70" s="22" t="s">
        <v>83</v>
      </c>
      <c r="C70" s="22" t="s">
        <v>84</v>
      </c>
      <c r="D70" s="22" t="s">
        <v>71</v>
      </c>
      <c r="E70" s="22" t="s">
        <v>69</v>
      </c>
      <c r="F70" s="46">
        <v>1.5434507867260799E-3</v>
      </c>
      <c r="G70" s="46">
        <v>1.91087966443431E-3</v>
      </c>
      <c r="H70" s="46">
        <v>2.1573850291647201E-3</v>
      </c>
      <c r="I70" s="46">
        <v>7.5717309607322304E-4</v>
      </c>
      <c r="J70" s="46">
        <v>4.2392586350851802E-4</v>
      </c>
      <c r="K70" s="46">
        <v>3.3630348149491499E-4</v>
      </c>
      <c r="L70" s="46">
        <v>1.50518773342238E-4</v>
      </c>
      <c r="M70" s="47">
        <f>'Equations and POD'!$D$5/F70</f>
        <v>3693023.4828482377</v>
      </c>
      <c r="N70" s="47">
        <f>'Equations and POD'!$D$5/G70</f>
        <v>2982919.3884311956</v>
      </c>
      <c r="O70" s="47">
        <f>'Equations and POD'!$D$5/H70</f>
        <v>2642087.4915438173</v>
      </c>
      <c r="P70" s="47">
        <f>'Equations and POD'!$D$5/I70</f>
        <v>7528001.231898996</v>
      </c>
      <c r="Q70" s="47">
        <f>'Equations and POD'!$D$5/J70</f>
        <v>13445747.218217246</v>
      </c>
      <c r="R70" s="47">
        <f>'Equations and POD'!$D$5/K70</f>
        <v>16948977.080649655</v>
      </c>
      <c r="S70" s="47">
        <f>'Equations and POD'!$D$5/L70</f>
        <v>37869030.376960218</v>
      </c>
      <c r="T70" s="48">
        <v>3700000</v>
      </c>
      <c r="U70" s="48">
        <v>3000000</v>
      </c>
      <c r="V70" s="48">
        <v>2600000</v>
      </c>
      <c r="W70" s="48">
        <v>7500000</v>
      </c>
      <c r="X70" s="48">
        <v>13000000</v>
      </c>
      <c r="Y70" s="48">
        <v>17000000</v>
      </c>
      <c r="Z70" s="48">
        <v>38000000</v>
      </c>
      <c r="AA70" s="22"/>
      <c r="AB70" s="22"/>
      <c r="AC70" s="22"/>
    </row>
    <row r="71" spans="1:29" s="52" customFormat="1" x14ac:dyDescent="0.3">
      <c r="A71" s="22" t="s">
        <v>83</v>
      </c>
      <c r="B71" s="22" t="s">
        <v>83</v>
      </c>
      <c r="C71" s="22" t="s">
        <v>84</v>
      </c>
      <c r="D71" s="22" t="s">
        <v>71</v>
      </c>
      <c r="E71" s="22" t="s">
        <v>70</v>
      </c>
      <c r="F71" s="46">
        <v>7.7225868902332695E-4</v>
      </c>
      <c r="G71" s="46">
        <v>9.5609954233331202E-4</v>
      </c>
      <c r="H71" s="46">
        <v>1.0794367845945599E-3</v>
      </c>
      <c r="I71" s="46">
        <v>3.7884824556277702E-4</v>
      </c>
      <c r="J71" s="46">
        <v>2.1210959250575199E-4</v>
      </c>
      <c r="K71" s="46">
        <v>1.6826813099849499E-4</v>
      </c>
      <c r="L71" s="46">
        <v>7.5311688070499704E-5</v>
      </c>
      <c r="M71" s="47">
        <f>'Equations and POD'!$D$5/F71</f>
        <v>7380946.4121520882</v>
      </c>
      <c r="N71" s="47">
        <f>'Equations and POD'!$D$5/G71</f>
        <v>5961722.3391713398</v>
      </c>
      <c r="O71" s="47">
        <f>'Equations and POD'!$D$5/H71</f>
        <v>5280531.5525178611</v>
      </c>
      <c r="P71" s="47">
        <f>'Equations and POD'!$D$5/I71</f>
        <v>15045602.208168289</v>
      </c>
      <c r="Q71" s="47">
        <f>'Equations and POD'!$D$5/J71</f>
        <v>26872900.620208524</v>
      </c>
      <c r="R71" s="47">
        <f>'Equations and POD'!$D$5/K71</f>
        <v>33874507.110624418</v>
      </c>
      <c r="S71" s="47">
        <f>'Equations and POD'!$D$5/L71</f>
        <v>75685463.253249586</v>
      </c>
      <c r="T71" s="48">
        <v>7400000</v>
      </c>
      <c r="U71" s="48">
        <v>6000000</v>
      </c>
      <c r="V71" s="48">
        <v>5300000</v>
      </c>
      <c r="W71" s="48">
        <v>15000000</v>
      </c>
      <c r="X71" s="48">
        <v>27000000</v>
      </c>
      <c r="Y71" s="48">
        <v>34000000</v>
      </c>
      <c r="Z71" s="48">
        <v>76000000</v>
      </c>
      <c r="AA71" s="22"/>
      <c r="AB71" s="22"/>
      <c r="AC71" s="22"/>
    </row>
    <row r="72" spans="1:29" s="52" customFormat="1" x14ac:dyDescent="0.3">
      <c r="A72" s="22" t="s">
        <v>83</v>
      </c>
      <c r="B72" s="22" t="s">
        <v>83</v>
      </c>
      <c r="C72" s="22" t="s">
        <v>84</v>
      </c>
      <c r="D72" s="22" t="s">
        <v>72</v>
      </c>
      <c r="E72" s="22" t="s">
        <v>67</v>
      </c>
      <c r="F72" s="46">
        <v>3.5945514260519902E-2</v>
      </c>
      <c r="G72" s="46">
        <v>3.3861716332373899E-2</v>
      </c>
      <c r="H72" s="46">
        <v>2.7526298437929701E-2</v>
      </c>
      <c r="I72" s="46">
        <v>1.9167009244739901E-2</v>
      </c>
      <c r="J72" s="46">
        <v>1.35208402538422E-2</v>
      </c>
      <c r="K72" s="46">
        <v>1.15773018968787E-2</v>
      </c>
      <c r="L72" s="46">
        <v>9.2950411332366201E-3</v>
      </c>
      <c r="M72" s="47">
        <f>'Equations and POD'!$D$5/F72</f>
        <v>158573.33292517366</v>
      </c>
      <c r="N72" s="47">
        <f>'Equations and POD'!$D$5/G72</f>
        <v>168331.69187441474</v>
      </c>
      <c r="O72" s="47">
        <f>'Equations and POD'!$D$5/H72</f>
        <v>207074.70032170104</v>
      </c>
      <c r="P72" s="47">
        <f>'Equations and POD'!$D$5/I72</f>
        <v>297385.98897813336</v>
      </c>
      <c r="Q72" s="47">
        <f>'Equations and POD'!$D$5/J72</f>
        <v>421571.43291299802</v>
      </c>
      <c r="R72" s="47">
        <f>'Equations and POD'!$D$5/K72</f>
        <v>492342.69355425111</v>
      </c>
      <c r="S72" s="47">
        <f>'Equations and POD'!$D$5/L72</f>
        <v>613230.20719276869</v>
      </c>
      <c r="T72" s="48">
        <v>160000</v>
      </c>
      <c r="U72" s="48">
        <v>170000</v>
      </c>
      <c r="V72" s="48">
        <v>210000</v>
      </c>
      <c r="W72" s="48">
        <v>300000</v>
      </c>
      <c r="X72" s="48">
        <v>420000</v>
      </c>
      <c r="Y72" s="48">
        <v>490000</v>
      </c>
      <c r="Z72" s="48">
        <v>610000</v>
      </c>
      <c r="AA72" s="22"/>
      <c r="AB72" s="22"/>
      <c r="AC72" s="22"/>
    </row>
    <row r="73" spans="1:29" s="52" customFormat="1" x14ac:dyDescent="0.3">
      <c r="A73" s="22" t="s">
        <v>83</v>
      </c>
      <c r="B73" s="22" t="s">
        <v>83</v>
      </c>
      <c r="C73" s="22" t="s">
        <v>84</v>
      </c>
      <c r="D73" s="22" t="s">
        <v>72</v>
      </c>
      <c r="E73" s="22" t="s">
        <v>69</v>
      </c>
      <c r="F73" s="46">
        <v>1.7972771570544201E-2</v>
      </c>
      <c r="G73" s="46">
        <v>1.69308717693533E-2</v>
      </c>
      <c r="H73" s="46">
        <v>1.37631602770227E-2</v>
      </c>
      <c r="I73" s="46">
        <v>9.5835123222754396E-3</v>
      </c>
      <c r="J73" s="46">
        <v>6.7604255586079598E-3</v>
      </c>
      <c r="K73" s="46">
        <v>5.7886555993543103E-3</v>
      </c>
      <c r="L73" s="46">
        <v>4.6475243006874698E-3</v>
      </c>
      <c r="M73" s="47">
        <f>'Equations and POD'!$D$5/F73</f>
        <v>317146.41103778343</v>
      </c>
      <c r="N73" s="47">
        <f>'Equations and POD'!$D$5/G73</f>
        <v>336663.11325549189</v>
      </c>
      <c r="O73" s="47">
        <f>'Equations and POD'!$D$5/H73</f>
        <v>414149.0678936601</v>
      </c>
      <c r="P73" s="47">
        <f>'Equations and POD'!$D$5/I73</f>
        <v>594771.50008470309</v>
      </c>
      <c r="Q73" s="47">
        <f>'Equations and POD'!$D$5/J73</f>
        <v>843142.18839999882</v>
      </c>
      <c r="R73" s="47">
        <f>'Equations and POD'!$D$5/K73</f>
        <v>984684.59595969063</v>
      </c>
      <c r="S73" s="47">
        <f>'Equations and POD'!$D$5/L73</f>
        <v>1226459.4289817584</v>
      </c>
      <c r="T73" s="48">
        <v>320000</v>
      </c>
      <c r="U73" s="48">
        <v>340000</v>
      </c>
      <c r="V73" s="48">
        <v>410000</v>
      </c>
      <c r="W73" s="48">
        <v>590000</v>
      </c>
      <c r="X73" s="48">
        <v>840000</v>
      </c>
      <c r="Y73" s="48">
        <v>980000</v>
      </c>
      <c r="Z73" s="48">
        <v>1200000</v>
      </c>
      <c r="AA73" s="22"/>
      <c r="AB73" s="22"/>
      <c r="AC73" s="22"/>
    </row>
    <row r="74" spans="1:29" s="52" customFormat="1" x14ac:dyDescent="0.3">
      <c r="A74" s="22" t="s">
        <v>83</v>
      </c>
      <c r="B74" s="22" t="s">
        <v>83</v>
      </c>
      <c r="C74" s="22" t="s">
        <v>84</v>
      </c>
      <c r="D74" s="22" t="s">
        <v>72</v>
      </c>
      <c r="E74" s="22" t="s">
        <v>70</v>
      </c>
      <c r="F74" s="46">
        <v>8.9864002216755307E-3</v>
      </c>
      <c r="G74" s="46">
        <v>8.4654494841870896E-3</v>
      </c>
      <c r="H74" s="46">
        <v>6.8815911935972496E-3</v>
      </c>
      <c r="I74" s="46">
        <v>4.7917638589738297E-3</v>
      </c>
      <c r="J74" s="46">
        <v>3.38021820953104E-3</v>
      </c>
      <c r="K74" s="46">
        <v>2.8943324493421801E-3</v>
      </c>
      <c r="L74" s="46">
        <v>2.3237658834093602E-3</v>
      </c>
      <c r="M74" s="47">
        <f>'Equations and POD'!$D$5/F74</f>
        <v>634291.80310169014</v>
      </c>
      <c r="N74" s="47">
        <f>'Equations and POD'!$D$5/G74</f>
        <v>673325.14483102527</v>
      </c>
      <c r="O74" s="47">
        <f>'Equations and POD'!$D$5/H74</f>
        <v>828296.80514927674</v>
      </c>
      <c r="P74" s="47">
        <f>'Equations and POD'!$D$5/I74</f>
        <v>1189541.0892014767</v>
      </c>
      <c r="Q74" s="47">
        <f>'Equations and POD'!$D$5/J74</f>
        <v>1686281.6678307874</v>
      </c>
      <c r="R74" s="47">
        <f>'Equations and POD'!$D$5/K74</f>
        <v>1969366.0281822456</v>
      </c>
      <c r="S74" s="47">
        <f>'Equations and POD'!$D$5/L74</f>
        <v>2452914.9174172096</v>
      </c>
      <c r="T74" s="48">
        <v>630000</v>
      </c>
      <c r="U74" s="48">
        <v>670000</v>
      </c>
      <c r="V74" s="48">
        <v>830000</v>
      </c>
      <c r="W74" s="48">
        <v>1200000</v>
      </c>
      <c r="X74" s="48">
        <v>1700000</v>
      </c>
      <c r="Y74" s="48">
        <v>2000000</v>
      </c>
      <c r="Z74" s="48">
        <v>2500000</v>
      </c>
      <c r="AA74" s="22"/>
      <c r="AB74" s="22"/>
      <c r="AC74" s="22"/>
    </row>
    <row r="75" spans="1:29" x14ac:dyDescent="0.3">
      <c r="A75" s="22" t="s">
        <v>83</v>
      </c>
      <c r="B75" s="22" t="s">
        <v>83</v>
      </c>
      <c r="C75" s="22" t="s">
        <v>85</v>
      </c>
      <c r="D75" s="22" t="s">
        <v>66</v>
      </c>
      <c r="E75" s="22" t="s">
        <v>67</v>
      </c>
      <c r="F75" s="30">
        <v>0.94202127659574464</v>
      </c>
      <c r="G75" s="30">
        <v>0.80555555555555536</v>
      </c>
      <c r="H75" s="30">
        <v>0.69623655913978488</v>
      </c>
      <c r="I75" s="30">
        <v>0.56132075471698095</v>
      </c>
      <c r="J75" s="30">
        <v>0.44366197183098588</v>
      </c>
      <c r="K75" s="30">
        <v>0.40572625698324027</v>
      </c>
      <c r="L75" s="30">
        <v>0.43357271095152611</v>
      </c>
      <c r="M75" s="47">
        <f>'Equations and POD'!$D$5/F75</f>
        <v>6050.8187464709208</v>
      </c>
      <c r="N75" s="47">
        <f>'Equations and POD'!$D$5/G75</f>
        <v>7075.862068965519</v>
      </c>
      <c r="O75" s="47">
        <f>'Equations and POD'!$D$5/H75</f>
        <v>8186.8725868725878</v>
      </c>
      <c r="P75" s="47">
        <f>'Equations and POD'!$D$5/I75</f>
        <v>10154.6218487395</v>
      </c>
      <c r="Q75" s="47">
        <f>'Equations and POD'!$D$5/J75</f>
        <v>12847.61904761905</v>
      </c>
      <c r="R75" s="47">
        <f>'Equations and POD'!$D$5/K75</f>
        <v>14048.881239242683</v>
      </c>
      <c r="S75" s="47">
        <f>'Equations and POD'!$D$5/L75</f>
        <v>13146.583850931675</v>
      </c>
      <c r="T75" s="48">
        <v>6100</v>
      </c>
      <c r="U75" s="48">
        <v>7100</v>
      </c>
      <c r="V75" s="48">
        <v>8200</v>
      </c>
      <c r="W75" s="48">
        <v>10000</v>
      </c>
      <c r="X75" s="48">
        <v>13000</v>
      </c>
      <c r="Y75" s="48">
        <v>14000</v>
      </c>
      <c r="Z75" s="48">
        <v>13000</v>
      </c>
    </row>
    <row r="76" spans="1:29" x14ac:dyDescent="0.3">
      <c r="A76" s="22" t="s">
        <v>83</v>
      </c>
      <c r="B76" s="22" t="s">
        <v>83</v>
      </c>
      <c r="C76" s="22" t="s">
        <v>85</v>
      </c>
      <c r="D76" s="22" t="s">
        <v>66</v>
      </c>
      <c r="E76" s="22" t="s">
        <v>69</v>
      </c>
      <c r="F76" s="30">
        <v>0.47101063829787232</v>
      </c>
      <c r="G76" s="30">
        <v>0.40277777777777768</v>
      </c>
      <c r="H76" s="30">
        <v>0.34811827956989244</v>
      </c>
      <c r="I76" s="30">
        <v>0.28066037735849048</v>
      </c>
      <c r="J76" s="30">
        <v>0.22183098591549294</v>
      </c>
      <c r="K76" s="30">
        <v>0.20286312849162014</v>
      </c>
      <c r="L76" s="30">
        <v>0.21678635547576305</v>
      </c>
      <c r="M76" s="47">
        <f>'Equations and POD'!$D$5/F76</f>
        <v>12101.637492941842</v>
      </c>
      <c r="N76" s="47">
        <f>'Equations and POD'!$D$5/G76</f>
        <v>14151.724137931038</v>
      </c>
      <c r="O76" s="47">
        <f>'Equations and POD'!$D$5/H76</f>
        <v>16373.745173745176</v>
      </c>
      <c r="P76" s="47">
        <f>'Equations and POD'!$D$5/I76</f>
        <v>20309.243697479</v>
      </c>
      <c r="Q76" s="47">
        <f>'Equations and POD'!$D$5/J76</f>
        <v>25695.238095238099</v>
      </c>
      <c r="R76" s="47">
        <f>'Equations and POD'!$D$5/K76</f>
        <v>28097.762478485365</v>
      </c>
      <c r="S76" s="47">
        <f>'Equations and POD'!$D$5/L76</f>
        <v>26293.167701863349</v>
      </c>
      <c r="T76" s="48">
        <v>12000</v>
      </c>
      <c r="U76" s="48">
        <v>14000</v>
      </c>
      <c r="V76" s="48">
        <v>16000</v>
      </c>
      <c r="W76" s="48">
        <v>20000</v>
      </c>
      <c r="X76" s="48">
        <v>26000</v>
      </c>
      <c r="Y76" s="48">
        <v>28000</v>
      </c>
      <c r="Z76" s="48">
        <v>26000</v>
      </c>
    </row>
    <row r="77" spans="1:29" x14ac:dyDescent="0.3">
      <c r="A77" s="22" t="s">
        <v>83</v>
      </c>
      <c r="B77" s="22" t="s">
        <v>83</v>
      </c>
      <c r="C77" s="22" t="s">
        <v>85</v>
      </c>
      <c r="D77" s="22" t="s">
        <v>66</v>
      </c>
      <c r="E77" s="22" t="s">
        <v>70</v>
      </c>
      <c r="F77" s="30">
        <v>0.23550531914893616</v>
      </c>
      <c r="G77" s="30">
        <v>0.20138888888888884</v>
      </c>
      <c r="H77" s="30">
        <v>0.17405913978494622</v>
      </c>
      <c r="I77" s="30">
        <v>0.14033018867924524</v>
      </c>
      <c r="J77" s="30">
        <v>0.11091549295774647</v>
      </c>
      <c r="K77" s="30">
        <v>0.10143156424581007</v>
      </c>
      <c r="L77" s="30">
        <v>0.10839317773788153</v>
      </c>
      <c r="M77" s="47">
        <f>'Equations and POD'!$D$5/F77</f>
        <v>24203.274985883683</v>
      </c>
      <c r="N77" s="47">
        <f>'Equations and POD'!$D$5/G77</f>
        <v>28303.448275862076</v>
      </c>
      <c r="O77" s="47">
        <f>'Equations and POD'!$D$5/H77</f>
        <v>32747.490347490351</v>
      </c>
      <c r="P77" s="47">
        <f>'Equations and POD'!$D$5/I77</f>
        <v>40618.487394958</v>
      </c>
      <c r="Q77" s="47">
        <f>'Equations and POD'!$D$5/J77</f>
        <v>51390.476190476198</v>
      </c>
      <c r="R77" s="47">
        <f>'Equations and POD'!$D$5/K77</f>
        <v>56195.52495697073</v>
      </c>
      <c r="S77" s="47">
        <f>'Equations and POD'!$D$5/L77</f>
        <v>52586.335403726698</v>
      </c>
      <c r="T77" s="48">
        <v>24000</v>
      </c>
      <c r="U77" s="48">
        <v>28000</v>
      </c>
      <c r="V77" s="48">
        <v>33000</v>
      </c>
      <c r="W77" s="48">
        <v>41000</v>
      </c>
      <c r="X77" s="48">
        <v>51000</v>
      </c>
      <c r="Y77" s="48">
        <v>56000</v>
      </c>
      <c r="Z77" s="48">
        <v>53000</v>
      </c>
    </row>
    <row r="78" spans="1:29" x14ac:dyDescent="0.3">
      <c r="A78" s="36" t="s">
        <v>83</v>
      </c>
      <c r="B78" s="36" t="s">
        <v>83</v>
      </c>
      <c r="C78" s="36" t="s">
        <v>85</v>
      </c>
      <c r="D78" s="36" t="s">
        <v>71</v>
      </c>
      <c r="E78" s="36" t="s">
        <v>67</v>
      </c>
      <c r="F78" s="53">
        <v>20.661068458908801</v>
      </c>
      <c r="G78" s="53">
        <v>25.579582496317901</v>
      </c>
      <c r="H78" s="53">
        <v>28.879381187984698</v>
      </c>
      <c r="I78" s="53">
        <v>10.1357320227852</v>
      </c>
      <c r="J78" s="50">
        <v>5.67478894388619</v>
      </c>
      <c r="K78" s="50">
        <v>4.5018509073983699</v>
      </c>
      <c r="L78" s="50">
        <v>2.01488290565743</v>
      </c>
      <c r="M78" s="32">
        <f>'Equations and POD'!$D$5/F78</f>
        <v>275.88118258919127</v>
      </c>
      <c r="N78" s="32">
        <f>'Equations and POD'!$D$5/G78</f>
        <v>222.83397318234168</v>
      </c>
      <c r="O78" s="32">
        <f>'Equations and POD'!$D$5/H78</f>
        <v>197.37265015815132</v>
      </c>
      <c r="P78" s="32">
        <f>'Equations and POD'!$D$5/I78</f>
        <v>562.36688057521235</v>
      </c>
      <c r="Q78" s="32">
        <f>'Equations and POD'!$D$5/J78</f>
        <v>1004.442642072349</v>
      </c>
      <c r="R78" s="32">
        <f>'Equations and POD'!$D$5/K78</f>
        <v>1266.1458847143481</v>
      </c>
      <c r="S78" s="32">
        <f>'Equations and POD'!$D$5/L78</f>
        <v>2828.9485130850144</v>
      </c>
      <c r="T78" s="34">
        <v>280</v>
      </c>
      <c r="U78" s="34">
        <v>220</v>
      </c>
      <c r="V78" s="34">
        <v>200</v>
      </c>
      <c r="W78" s="34">
        <v>560</v>
      </c>
      <c r="X78" s="34">
        <v>1000</v>
      </c>
      <c r="Y78" s="34">
        <v>1300</v>
      </c>
      <c r="Z78" s="34">
        <v>2800</v>
      </c>
      <c r="AA78" s="52"/>
      <c r="AB78" s="52"/>
      <c r="AC78" s="52"/>
    </row>
    <row r="79" spans="1:29" x14ac:dyDescent="0.3">
      <c r="A79" s="36" t="s">
        <v>83</v>
      </c>
      <c r="B79" s="36" t="s">
        <v>83</v>
      </c>
      <c r="C79" s="36" t="s">
        <v>85</v>
      </c>
      <c r="D79" s="36" t="s">
        <v>71</v>
      </c>
      <c r="E79" s="36" t="s">
        <v>69</v>
      </c>
      <c r="F79" s="50">
        <v>3.6018528384813999</v>
      </c>
      <c r="G79" s="50">
        <v>4.4592982183360803</v>
      </c>
      <c r="H79" s="50">
        <v>5.0345520944483901</v>
      </c>
      <c r="I79" s="50">
        <v>1.7669666495154699</v>
      </c>
      <c r="J79" s="50">
        <v>0.98928879878535203</v>
      </c>
      <c r="K79" s="54">
        <v>0.78481002428575997</v>
      </c>
      <c r="L79" s="54">
        <v>0.35125607869791298</v>
      </c>
      <c r="M79" s="32">
        <f>'Equations and POD'!$D$5/F79</f>
        <v>1582.5188467175726</v>
      </c>
      <c r="N79" s="32">
        <f>'Equations and POD'!$D$5/G79</f>
        <v>1278.2280352012135</v>
      </c>
      <c r="O79" s="32">
        <f>'Equations and POD'!$D$5/H79</f>
        <v>1132.176188282052</v>
      </c>
      <c r="P79" s="32">
        <f>'Equations and POD'!$D$5/I79</f>
        <v>3225.8673368640148</v>
      </c>
      <c r="Q79" s="32">
        <f>'Equations and POD'!$D$5/J79</f>
        <v>5761.7148875014609</v>
      </c>
      <c r="R79" s="32">
        <f>'Equations and POD'!$D$5/K79</f>
        <v>7262.9041724937915</v>
      </c>
      <c r="S79" s="32">
        <f>'Equations and POD'!$D$5/L79</f>
        <v>16227.477175995324</v>
      </c>
      <c r="T79" s="34">
        <v>1600</v>
      </c>
      <c r="U79" s="34">
        <v>1300</v>
      </c>
      <c r="V79" s="34">
        <v>1100</v>
      </c>
      <c r="W79" s="34">
        <v>3200</v>
      </c>
      <c r="X79" s="34">
        <v>5800</v>
      </c>
      <c r="Y79" s="34">
        <v>7300</v>
      </c>
      <c r="Z79" s="34">
        <v>16000</v>
      </c>
      <c r="AA79" s="52"/>
      <c r="AB79" s="52"/>
      <c r="AC79" s="52"/>
    </row>
    <row r="80" spans="1:29" x14ac:dyDescent="0.3">
      <c r="A80" s="36" t="s">
        <v>83</v>
      </c>
      <c r="B80" s="36" t="s">
        <v>83</v>
      </c>
      <c r="C80" s="36" t="s">
        <v>85</v>
      </c>
      <c r="D80" s="36" t="s">
        <v>71</v>
      </c>
      <c r="E80" s="36" t="s">
        <v>70</v>
      </c>
      <c r="F80" s="46">
        <v>3.9314989247181999E-3</v>
      </c>
      <c r="G80" s="46">
        <v>4.8674160304497402E-3</v>
      </c>
      <c r="H80" s="46">
        <v>5.4953147413599702E-3</v>
      </c>
      <c r="I80" s="46">
        <v>1.92868204816864E-3</v>
      </c>
      <c r="J80" s="46">
        <v>1.0798306923728801E-3</v>
      </c>
      <c r="K80" s="46">
        <v>8.5663778923852202E-4</v>
      </c>
      <c r="L80" s="46">
        <v>3.83404971516402E-4</v>
      </c>
      <c r="M80" s="32">
        <f>'Equations and POD'!$D$5/F80</f>
        <v>1449828.7063396722</v>
      </c>
      <c r="N80" s="32">
        <f>'Equations and POD'!$D$5/G80</f>
        <v>1171052.5593747799</v>
      </c>
      <c r="O80" s="32">
        <f>'Equations and POD'!$D$5/H80</f>
        <v>1037247.2311912337</v>
      </c>
      <c r="P80" s="32">
        <f>'Equations and POD'!$D$5/I80</f>
        <v>2955386.0396079156</v>
      </c>
      <c r="Q80" s="32">
        <f>'Equations and POD'!$D$5/J80</f>
        <v>5278605.2853105171</v>
      </c>
      <c r="R80" s="32">
        <f>'Equations and POD'!$D$5/K80</f>
        <v>6653920.79547041</v>
      </c>
      <c r="S80" s="32">
        <f>'Equations and POD'!$D$5/L80</f>
        <v>14866786.879304081</v>
      </c>
      <c r="T80" s="34">
        <v>1400000</v>
      </c>
      <c r="U80" s="34">
        <v>1200000</v>
      </c>
      <c r="V80" s="34">
        <v>1000000</v>
      </c>
      <c r="W80" s="34">
        <v>3000000</v>
      </c>
      <c r="X80" s="34">
        <v>5300000</v>
      </c>
      <c r="Y80" s="34">
        <v>6700000</v>
      </c>
      <c r="Z80" s="34">
        <v>15000000</v>
      </c>
      <c r="AA80" s="52"/>
      <c r="AB80" s="52"/>
      <c r="AC80" s="52"/>
    </row>
    <row r="81" spans="1:29" x14ac:dyDescent="0.3">
      <c r="A81" s="36" t="s">
        <v>83</v>
      </c>
      <c r="B81" s="36" t="s">
        <v>83</v>
      </c>
      <c r="C81" s="36" t="s">
        <v>85</v>
      </c>
      <c r="D81" s="36" t="s">
        <v>72</v>
      </c>
      <c r="E81" s="36" t="s">
        <v>67</v>
      </c>
      <c r="F81" s="53">
        <v>240.67155680920499</v>
      </c>
      <c r="G81" s="53">
        <v>226.71958250142501</v>
      </c>
      <c r="H81" s="53">
        <v>184.30107996890001</v>
      </c>
      <c r="I81" s="53">
        <v>128.33183915174999</v>
      </c>
      <c r="J81" s="53">
        <v>90.5281713227522</v>
      </c>
      <c r="K81" s="53">
        <v>77.515298598252699</v>
      </c>
      <c r="L81" s="53">
        <v>62.234525396641203</v>
      </c>
      <c r="M81" s="32">
        <f>'Equations and POD'!$D$5/F81</f>
        <v>23.683729293024591</v>
      </c>
      <c r="N81" s="32">
        <f>'Equations and POD'!$D$5/G81</f>
        <v>25.141189557210716</v>
      </c>
      <c r="O81" s="32">
        <f>'Equations and POD'!$D$5/H81</f>
        <v>30.927653820378318</v>
      </c>
      <c r="P81" s="32">
        <f>'Equations and POD'!$D$5/I81</f>
        <v>44.416101551072273</v>
      </c>
      <c r="Q81" s="32">
        <f>'Equations and POD'!$D$5/J81</f>
        <v>62.963825698834526</v>
      </c>
      <c r="R81" s="32">
        <f>'Equations and POD'!$D$5/K81</f>
        <v>73.533871417331881</v>
      </c>
      <c r="S81" s="32">
        <f>'Equations and POD'!$D$5/L81</f>
        <v>91.5890329953031</v>
      </c>
      <c r="T81" s="55">
        <v>24</v>
      </c>
      <c r="U81" s="55">
        <v>25</v>
      </c>
      <c r="V81" s="34">
        <v>31</v>
      </c>
      <c r="W81" s="34">
        <v>44</v>
      </c>
      <c r="X81" s="34">
        <v>63</v>
      </c>
      <c r="Y81" s="34">
        <v>74</v>
      </c>
      <c r="Z81" s="34">
        <v>92</v>
      </c>
      <c r="AA81" s="52"/>
      <c r="AB81" s="52"/>
      <c r="AC81" s="52"/>
    </row>
    <row r="82" spans="1:29" x14ac:dyDescent="0.3">
      <c r="A82" s="36" t="s">
        <v>83</v>
      </c>
      <c r="B82" s="36" t="s">
        <v>83</v>
      </c>
      <c r="C82" s="36" t="s">
        <v>85</v>
      </c>
      <c r="D82" s="36" t="s">
        <v>72</v>
      </c>
      <c r="E82" s="36" t="s">
        <v>69</v>
      </c>
      <c r="F82" s="53">
        <v>41.9419132594874</v>
      </c>
      <c r="G82" s="53">
        <v>39.510497998067798</v>
      </c>
      <c r="H82" s="53">
        <v>32.118211275848701</v>
      </c>
      <c r="I82" s="53">
        <v>22.364432829095001</v>
      </c>
      <c r="J82" s="53">
        <v>15.776374904862299</v>
      </c>
      <c r="K82" s="53">
        <v>13.5086171926355</v>
      </c>
      <c r="L82" s="53">
        <v>10.8456317004696</v>
      </c>
      <c r="M82" s="32">
        <f>'Equations and POD'!$D$5/F82</f>
        <v>135.90224090959038</v>
      </c>
      <c r="N82" s="32">
        <f>'Equations and POD'!$D$5/G82</f>
        <v>144.26545573479609</v>
      </c>
      <c r="O82" s="32">
        <f>'Equations and POD'!$D$5/H82</f>
        <v>177.46940983248706</v>
      </c>
      <c r="P82" s="32">
        <f>'Equations and POD'!$D$5/I82</f>
        <v>254.86897179813954</v>
      </c>
      <c r="Q82" s="32">
        <f>'Equations and POD'!$D$5/J82</f>
        <v>361.29973041165829</v>
      </c>
      <c r="R82" s="32">
        <f>'Equations and POD'!$D$5/K82</f>
        <v>421.95288523739293</v>
      </c>
      <c r="S82" s="32">
        <f>'Equations and POD'!$D$5/L82</f>
        <v>525.55721579160752</v>
      </c>
      <c r="T82" s="34">
        <v>140</v>
      </c>
      <c r="U82" s="34">
        <v>140</v>
      </c>
      <c r="V82" s="34">
        <v>180</v>
      </c>
      <c r="W82" s="34">
        <v>250</v>
      </c>
      <c r="X82" s="34">
        <v>360</v>
      </c>
      <c r="Y82" s="34">
        <v>420</v>
      </c>
      <c r="Z82" s="34">
        <v>530</v>
      </c>
      <c r="AA82" s="52"/>
      <c r="AB82" s="52"/>
      <c r="AC82" s="52"/>
    </row>
    <row r="83" spans="1:29" x14ac:dyDescent="0.3">
      <c r="A83" s="36" t="s">
        <v>83</v>
      </c>
      <c r="B83" s="36" t="s">
        <v>83</v>
      </c>
      <c r="C83" s="36" t="s">
        <v>85</v>
      </c>
      <c r="D83" s="36" t="s">
        <v>72</v>
      </c>
      <c r="E83" s="36" t="s">
        <v>70</v>
      </c>
      <c r="F83" s="46">
        <v>4.5748946402056699E-2</v>
      </c>
      <c r="G83" s="46">
        <v>4.3096833567154803E-2</v>
      </c>
      <c r="H83" s="46">
        <v>3.50335550287839E-2</v>
      </c>
      <c r="I83" s="46">
        <v>2.4394434094615901E-2</v>
      </c>
      <c r="J83" s="46">
        <v>1.7208383544068201E-2</v>
      </c>
      <c r="K83" s="46">
        <v>1.4734783320166899E-2</v>
      </c>
      <c r="L83" s="46">
        <v>1.1830080814183999E-2</v>
      </c>
      <c r="M83" s="32">
        <f>'Equations and POD'!$D$5/F83</f>
        <v>124593.0332451055</v>
      </c>
      <c r="N83" s="32">
        <f>'Equations and POD'!$D$5/G83</f>
        <v>132260.29682941985</v>
      </c>
      <c r="O83" s="32">
        <f>'Equations and POD'!$D$5/H83</f>
        <v>162701.15879809589</v>
      </c>
      <c r="P83" s="32">
        <f>'Equations and POD'!$D$5/I83</f>
        <v>233659.85773197532</v>
      </c>
      <c r="Q83" s="32">
        <f>'Equations and POD'!$D$5/J83</f>
        <v>331233.90034881065</v>
      </c>
      <c r="R83" s="32">
        <f>'Equations and POD'!$D$5/K83</f>
        <v>386839.7570664403</v>
      </c>
      <c r="S83" s="32">
        <f>'Equations and POD'!$D$5/L83</f>
        <v>481822.57497056393</v>
      </c>
      <c r="T83" s="34">
        <v>120000</v>
      </c>
      <c r="U83" s="34">
        <v>130000</v>
      </c>
      <c r="V83" s="34">
        <v>160000</v>
      </c>
      <c r="W83" s="34">
        <v>230000</v>
      </c>
      <c r="X83" s="34">
        <v>330000</v>
      </c>
      <c r="Y83" s="34">
        <v>390000</v>
      </c>
      <c r="Z83" s="34">
        <v>480000</v>
      </c>
      <c r="AA83" s="52"/>
      <c r="AB83" s="52"/>
      <c r="AC83" s="52"/>
    </row>
    <row r="84" spans="1:29" x14ac:dyDescent="0.3">
      <c r="A84" s="36" t="s">
        <v>86</v>
      </c>
      <c r="B84" s="36" t="s">
        <v>86</v>
      </c>
      <c r="C84" s="36" t="s">
        <v>87</v>
      </c>
      <c r="D84" s="22" t="s">
        <v>66</v>
      </c>
      <c r="E84" s="22" t="s">
        <v>67</v>
      </c>
      <c r="F84" s="45">
        <v>3.7680851063829786</v>
      </c>
      <c r="G84" s="45">
        <v>3.2222222222222214</v>
      </c>
      <c r="H84" s="45">
        <v>2.7849462365591395</v>
      </c>
      <c r="I84" s="45">
        <v>2.2452830188679238</v>
      </c>
      <c r="J84" s="45">
        <v>1.7746478873239435</v>
      </c>
      <c r="K84" s="45">
        <v>1.6229050279329611</v>
      </c>
      <c r="L84" s="45">
        <v>1.7342908438061044</v>
      </c>
      <c r="M84" s="32">
        <f>'Equations and POD'!$D$5/F84</f>
        <v>1512.7046866177302</v>
      </c>
      <c r="N84" s="32">
        <f>'Equations and POD'!$D$5/G84</f>
        <v>1768.9655172413798</v>
      </c>
      <c r="O84" s="32">
        <f>'Equations and POD'!$D$5/H84</f>
        <v>2046.718146718147</v>
      </c>
      <c r="P84" s="32">
        <f>'Equations and POD'!$D$5/I84</f>
        <v>2538.655462184875</v>
      </c>
      <c r="Q84" s="32">
        <f>'Equations and POD'!$D$5/J84</f>
        <v>3211.9047619047624</v>
      </c>
      <c r="R84" s="32">
        <f>'Equations and POD'!$D$5/K84</f>
        <v>3512.2203098106706</v>
      </c>
      <c r="S84" s="32">
        <f>'Equations and POD'!$D$5/L84</f>
        <v>3286.6459627329186</v>
      </c>
      <c r="T84" s="34">
        <v>1500</v>
      </c>
      <c r="U84" s="34">
        <v>1800</v>
      </c>
      <c r="V84" s="34">
        <v>2000</v>
      </c>
      <c r="W84" s="34">
        <v>2500</v>
      </c>
      <c r="X84" s="34">
        <v>3200</v>
      </c>
      <c r="Y84" s="34">
        <v>3500</v>
      </c>
      <c r="Z84" s="34">
        <v>3300</v>
      </c>
      <c r="AA84" s="52"/>
      <c r="AB84" s="52"/>
      <c r="AC84" s="52"/>
    </row>
    <row r="85" spans="1:29" x14ac:dyDescent="0.3">
      <c r="A85" s="36" t="s">
        <v>86</v>
      </c>
      <c r="B85" s="36" t="s">
        <v>86</v>
      </c>
      <c r="C85" s="36" t="s">
        <v>87</v>
      </c>
      <c r="D85" s="22" t="s">
        <v>66</v>
      </c>
      <c r="E85" s="22" t="s">
        <v>69</v>
      </c>
      <c r="F85" s="30">
        <v>0.94202127659574464</v>
      </c>
      <c r="G85" s="30">
        <v>0.80555555555555536</v>
      </c>
      <c r="H85" s="30">
        <v>0.69623655913978488</v>
      </c>
      <c r="I85" s="30">
        <v>0.56132075471698095</v>
      </c>
      <c r="J85" s="30">
        <v>0.44366197183098588</v>
      </c>
      <c r="K85" s="30">
        <v>0.40572625698324027</v>
      </c>
      <c r="L85" s="30">
        <v>0.43357271095152611</v>
      </c>
      <c r="M85" s="32">
        <f>'Equations and POD'!$D$5/F85</f>
        <v>6050.8187464709208</v>
      </c>
      <c r="N85" s="32">
        <f>'Equations and POD'!$D$5/G85</f>
        <v>7075.862068965519</v>
      </c>
      <c r="O85" s="32">
        <f>'Equations and POD'!$D$5/H85</f>
        <v>8186.8725868725878</v>
      </c>
      <c r="P85" s="32">
        <f>'Equations and POD'!$D$5/I85</f>
        <v>10154.6218487395</v>
      </c>
      <c r="Q85" s="32">
        <f>'Equations and POD'!$D$5/J85</f>
        <v>12847.61904761905</v>
      </c>
      <c r="R85" s="32">
        <f>'Equations and POD'!$D$5/K85</f>
        <v>14048.881239242683</v>
      </c>
      <c r="S85" s="32">
        <f>'Equations and POD'!$D$5/L85</f>
        <v>13146.583850931675</v>
      </c>
      <c r="T85" s="34">
        <v>6100</v>
      </c>
      <c r="U85" s="34">
        <v>7100</v>
      </c>
      <c r="V85" s="34">
        <v>8200</v>
      </c>
      <c r="W85" s="34">
        <v>10000</v>
      </c>
      <c r="X85" s="34">
        <v>13000</v>
      </c>
      <c r="Y85" s="34">
        <v>14000</v>
      </c>
      <c r="Z85" s="34">
        <v>13000</v>
      </c>
      <c r="AA85" s="52"/>
      <c r="AB85" s="52"/>
      <c r="AC85" s="52"/>
    </row>
    <row r="86" spans="1:29" x14ac:dyDescent="0.3">
      <c r="A86" s="36" t="s">
        <v>86</v>
      </c>
      <c r="B86" s="36" t="s">
        <v>86</v>
      </c>
      <c r="C86" s="36" t="s">
        <v>87</v>
      </c>
      <c r="D86" s="22" t="s">
        <v>66</v>
      </c>
      <c r="E86" s="22" t="s">
        <v>70</v>
      </c>
      <c r="F86" s="30">
        <v>9.4202127659574475E-2</v>
      </c>
      <c r="G86" s="30">
        <v>8.0555555555555547E-2</v>
      </c>
      <c r="H86" s="30">
        <v>6.9623655913978497E-2</v>
      </c>
      <c r="I86" s="30">
        <v>5.6132075471698101E-2</v>
      </c>
      <c r="J86" s="30">
        <v>4.4366197183098595E-2</v>
      </c>
      <c r="K86" s="30">
        <v>4.0572625698324032E-2</v>
      </c>
      <c r="L86" s="30">
        <v>4.3357271095152611E-2</v>
      </c>
      <c r="M86" s="32">
        <f>'Equations and POD'!$D$5/F86</f>
        <v>60508.187464709197</v>
      </c>
      <c r="N86" s="32">
        <f>'Equations and POD'!$D$5/G86</f>
        <v>70758.620689655174</v>
      </c>
      <c r="O86" s="32">
        <f>'Equations and POD'!$D$5/H86</f>
        <v>81868.725868725873</v>
      </c>
      <c r="P86" s="32">
        <f>'Equations and POD'!$D$5/I86</f>
        <v>101546.21848739497</v>
      </c>
      <c r="Q86" s="32">
        <f>'Equations and POD'!$D$5/J86</f>
        <v>128476.19047619047</v>
      </c>
      <c r="R86" s="32">
        <f>'Equations and POD'!$D$5/K86</f>
        <v>140488.81239242683</v>
      </c>
      <c r="S86" s="32">
        <f>'Equations and POD'!$D$5/L86</f>
        <v>131465.83850931676</v>
      </c>
      <c r="T86" s="34">
        <v>61000</v>
      </c>
      <c r="U86" s="34">
        <v>71000</v>
      </c>
      <c r="V86" s="34">
        <v>82000</v>
      </c>
      <c r="W86" s="34">
        <v>100000</v>
      </c>
      <c r="X86" s="34">
        <v>130000</v>
      </c>
      <c r="Y86" s="34">
        <v>140000</v>
      </c>
      <c r="Z86" s="34">
        <v>130000</v>
      </c>
      <c r="AA86" s="52"/>
      <c r="AB86" s="52"/>
      <c r="AC86" s="52"/>
    </row>
    <row r="87" spans="1:29" x14ac:dyDescent="0.3">
      <c r="A87" s="36" t="s">
        <v>86</v>
      </c>
      <c r="B87" s="36" t="s">
        <v>86</v>
      </c>
      <c r="C87" s="36" t="s">
        <v>87</v>
      </c>
      <c r="D87" s="22" t="s">
        <v>71</v>
      </c>
      <c r="E87" s="22" t="s">
        <v>67</v>
      </c>
      <c r="F87" s="56" t="s">
        <v>68</v>
      </c>
      <c r="G87" s="56" t="s">
        <v>68</v>
      </c>
      <c r="H87" s="56" t="s">
        <v>68</v>
      </c>
      <c r="I87" s="56" t="s">
        <v>68</v>
      </c>
      <c r="J87" s="56" t="s">
        <v>68</v>
      </c>
      <c r="K87" s="56" t="s">
        <v>68</v>
      </c>
      <c r="L87" s="56" t="s">
        <v>68</v>
      </c>
      <c r="M87" s="35" t="s">
        <v>68</v>
      </c>
      <c r="N87" s="35" t="s">
        <v>68</v>
      </c>
      <c r="O87" s="35" t="s">
        <v>68</v>
      </c>
      <c r="P87" s="35" t="s">
        <v>68</v>
      </c>
      <c r="Q87" s="35" t="s">
        <v>68</v>
      </c>
      <c r="R87" s="35" t="s">
        <v>68</v>
      </c>
      <c r="S87" s="35" t="s">
        <v>68</v>
      </c>
      <c r="T87" s="57" t="s">
        <v>68</v>
      </c>
      <c r="U87" s="57" t="s">
        <v>68</v>
      </c>
      <c r="V87" s="57" t="s">
        <v>68</v>
      </c>
      <c r="W87" s="57" t="s">
        <v>68</v>
      </c>
      <c r="X87" s="57" t="s">
        <v>68</v>
      </c>
      <c r="Y87" s="57" t="s">
        <v>68</v>
      </c>
      <c r="Z87" s="57" t="s">
        <v>68</v>
      </c>
      <c r="AA87" s="52"/>
      <c r="AB87" s="52"/>
      <c r="AC87" s="52"/>
    </row>
    <row r="88" spans="1:29" x14ac:dyDescent="0.3">
      <c r="A88" s="36" t="s">
        <v>86</v>
      </c>
      <c r="B88" s="36" t="s">
        <v>86</v>
      </c>
      <c r="C88" s="36" t="s">
        <v>87</v>
      </c>
      <c r="D88" s="22" t="s">
        <v>71</v>
      </c>
      <c r="E88" s="22" t="s">
        <v>69</v>
      </c>
      <c r="F88" s="56" t="s">
        <v>68</v>
      </c>
      <c r="G88" s="56" t="s">
        <v>68</v>
      </c>
      <c r="H88" s="56" t="s">
        <v>68</v>
      </c>
      <c r="I88" s="56" t="s">
        <v>68</v>
      </c>
      <c r="J88" s="56" t="s">
        <v>68</v>
      </c>
      <c r="K88" s="56" t="s">
        <v>68</v>
      </c>
      <c r="L88" s="56" t="s">
        <v>68</v>
      </c>
      <c r="M88" s="35" t="s">
        <v>68</v>
      </c>
      <c r="N88" s="35" t="s">
        <v>68</v>
      </c>
      <c r="O88" s="35" t="s">
        <v>68</v>
      </c>
      <c r="P88" s="35" t="s">
        <v>68</v>
      </c>
      <c r="Q88" s="35" t="s">
        <v>68</v>
      </c>
      <c r="R88" s="35" t="s">
        <v>68</v>
      </c>
      <c r="S88" s="35" t="s">
        <v>68</v>
      </c>
      <c r="T88" s="57" t="s">
        <v>68</v>
      </c>
      <c r="U88" s="57" t="s">
        <v>68</v>
      </c>
      <c r="V88" s="57" t="s">
        <v>68</v>
      </c>
      <c r="W88" s="57" t="s">
        <v>68</v>
      </c>
      <c r="X88" s="57" t="s">
        <v>68</v>
      </c>
      <c r="Y88" s="57" t="s">
        <v>68</v>
      </c>
      <c r="Z88" s="57" t="s">
        <v>68</v>
      </c>
      <c r="AA88" s="52"/>
      <c r="AB88" s="52"/>
      <c r="AC88" s="52"/>
    </row>
    <row r="89" spans="1:29" x14ac:dyDescent="0.3">
      <c r="A89" s="36" t="s">
        <v>86</v>
      </c>
      <c r="B89" s="36" t="s">
        <v>86</v>
      </c>
      <c r="C89" s="36" t="s">
        <v>87</v>
      </c>
      <c r="D89" s="22" t="s">
        <v>71</v>
      </c>
      <c r="E89" s="22" t="s">
        <v>70</v>
      </c>
      <c r="F89" s="56" t="s">
        <v>68</v>
      </c>
      <c r="G89" s="56" t="s">
        <v>68</v>
      </c>
      <c r="H89" s="56" t="s">
        <v>68</v>
      </c>
      <c r="I89" s="56" t="s">
        <v>68</v>
      </c>
      <c r="J89" s="56" t="s">
        <v>68</v>
      </c>
      <c r="K89" s="56" t="s">
        <v>68</v>
      </c>
      <c r="L89" s="56" t="s">
        <v>68</v>
      </c>
      <c r="M89" s="35" t="s">
        <v>68</v>
      </c>
      <c r="N89" s="35" t="s">
        <v>68</v>
      </c>
      <c r="O89" s="35" t="s">
        <v>68</v>
      </c>
      <c r="P89" s="35" t="s">
        <v>68</v>
      </c>
      <c r="Q89" s="35" t="s">
        <v>68</v>
      </c>
      <c r="R89" s="35" t="s">
        <v>68</v>
      </c>
      <c r="S89" s="35" t="s">
        <v>68</v>
      </c>
      <c r="T89" s="57" t="s">
        <v>68</v>
      </c>
      <c r="U89" s="57" t="s">
        <v>68</v>
      </c>
      <c r="V89" s="57" t="s">
        <v>68</v>
      </c>
      <c r="W89" s="57" t="s">
        <v>68</v>
      </c>
      <c r="X89" s="57" t="s">
        <v>68</v>
      </c>
      <c r="Y89" s="57" t="s">
        <v>68</v>
      </c>
      <c r="Z89" s="57" t="s">
        <v>68</v>
      </c>
      <c r="AA89" s="52"/>
      <c r="AB89" s="52"/>
      <c r="AC89" s="52"/>
    </row>
    <row r="90" spans="1:29" x14ac:dyDescent="0.3">
      <c r="A90" s="36" t="s">
        <v>86</v>
      </c>
      <c r="B90" s="36" t="s">
        <v>86</v>
      </c>
      <c r="C90" s="36" t="s">
        <v>87</v>
      </c>
      <c r="D90" s="22" t="s">
        <v>72</v>
      </c>
      <c r="E90" s="22" t="s">
        <v>67</v>
      </c>
      <c r="F90" s="56" t="s">
        <v>68</v>
      </c>
      <c r="G90" s="56" t="s">
        <v>68</v>
      </c>
      <c r="H90" s="56" t="s">
        <v>68</v>
      </c>
      <c r="I90" s="56" t="s">
        <v>68</v>
      </c>
      <c r="J90" s="56" t="s">
        <v>68</v>
      </c>
      <c r="K90" s="56" t="s">
        <v>68</v>
      </c>
      <c r="L90" s="56" t="s">
        <v>68</v>
      </c>
      <c r="M90" s="35" t="s">
        <v>68</v>
      </c>
      <c r="N90" s="35" t="s">
        <v>68</v>
      </c>
      <c r="O90" s="35" t="s">
        <v>68</v>
      </c>
      <c r="P90" s="35" t="s">
        <v>68</v>
      </c>
      <c r="Q90" s="35" t="s">
        <v>68</v>
      </c>
      <c r="R90" s="35" t="s">
        <v>68</v>
      </c>
      <c r="S90" s="35" t="s">
        <v>68</v>
      </c>
      <c r="T90" s="57" t="s">
        <v>68</v>
      </c>
      <c r="U90" s="57" t="s">
        <v>68</v>
      </c>
      <c r="V90" s="57" t="s">
        <v>68</v>
      </c>
      <c r="W90" s="57" t="s">
        <v>68</v>
      </c>
      <c r="X90" s="57" t="s">
        <v>68</v>
      </c>
      <c r="Y90" s="57" t="s">
        <v>68</v>
      </c>
      <c r="Z90" s="57" t="s">
        <v>68</v>
      </c>
      <c r="AA90" s="52"/>
      <c r="AB90" s="52"/>
      <c r="AC90" s="52"/>
    </row>
    <row r="91" spans="1:29" x14ac:dyDescent="0.3">
      <c r="A91" s="36" t="s">
        <v>86</v>
      </c>
      <c r="B91" s="36" t="s">
        <v>86</v>
      </c>
      <c r="C91" s="36" t="s">
        <v>87</v>
      </c>
      <c r="D91" s="22" t="s">
        <v>72</v>
      </c>
      <c r="E91" s="22" t="s">
        <v>69</v>
      </c>
      <c r="F91" s="56" t="s">
        <v>68</v>
      </c>
      <c r="G91" s="56" t="s">
        <v>68</v>
      </c>
      <c r="H91" s="56" t="s">
        <v>68</v>
      </c>
      <c r="I91" s="56" t="s">
        <v>68</v>
      </c>
      <c r="J91" s="56" t="s">
        <v>68</v>
      </c>
      <c r="K91" s="56" t="s">
        <v>68</v>
      </c>
      <c r="L91" s="56" t="s">
        <v>68</v>
      </c>
      <c r="M91" s="35" t="s">
        <v>68</v>
      </c>
      <c r="N91" s="35" t="s">
        <v>68</v>
      </c>
      <c r="O91" s="35" t="s">
        <v>68</v>
      </c>
      <c r="P91" s="35" t="s">
        <v>68</v>
      </c>
      <c r="Q91" s="35" t="s">
        <v>68</v>
      </c>
      <c r="R91" s="35" t="s">
        <v>68</v>
      </c>
      <c r="S91" s="35" t="s">
        <v>68</v>
      </c>
      <c r="T91" s="57" t="s">
        <v>68</v>
      </c>
      <c r="U91" s="57" t="s">
        <v>68</v>
      </c>
      <c r="V91" s="57" t="s">
        <v>68</v>
      </c>
      <c r="W91" s="57" t="s">
        <v>68</v>
      </c>
      <c r="X91" s="57" t="s">
        <v>68</v>
      </c>
      <c r="Y91" s="57" t="s">
        <v>68</v>
      </c>
      <c r="Z91" s="57" t="s">
        <v>68</v>
      </c>
      <c r="AA91" s="52"/>
      <c r="AB91" s="52"/>
      <c r="AC91" s="52"/>
    </row>
    <row r="92" spans="1:29" x14ac:dyDescent="0.3">
      <c r="A92" s="36" t="s">
        <v>86</v>
      </c>
      <c r="B92" s="36" t="s">
        <v>86</v>
      </c>
      <c r="C92" s="36" t="s">
        <v>87</v>
      </c>
      <c r="D92" s="22" t="s">
        <v>72</v>
      </c>
      <c r="E92" s="22" t="s">
        <v>70</v>
      </c>
      <c r="F92" s="56" t="s">
        <v>68</v>
      </c>
      <c r="G92" s="56" t="s">
        <v>68</v>
      </c>
      <c r="H92" s="56" t="s">
        <v>68</v>
      </c>
      <c r="I92" s="56" t="s">
        <v>68</v>
      </c>
      <c r="J92" s="56" t="s">
        <v>68</v>
      </c>
      <c r="K92" s="56" t="s">
        <v>68</v>
      </c>
      <c r="L92" s="56" t="s">
        <v>68</v>
      </c>
      <c r="M92" s="35" t="s">
        <v>68</v>
      </c>
      <c r="N92" s="35" t="s">
        <v>68</v>
      </c>
      <c r="O92" s="35" t="s">
        <v>68</v>
      </c>
      <c r="P92" s="35" t="s">
        <v>68</v>
      </c>
      <c r="Q92" s="35" t="s">
        <v>68</v>
      </c>
      <c r="R92" s="35" t="s">
        <v>68</v>
      </c>
      <c r="S92" s="35" t="s">
        <v>68</v>
      </c>
      <c r="T92" s="57" t="s">
        <v>68</v>
      </c>
      <c r="U92" s="57" t="s">
        <v>68</v>
      </c>
      <c r="V92" s="57" t="s">
        <v>68</v>
      </c>
      <c r="W92" s="57" t="s">
        <v>68</v>
      </c>
      <c r="X92" s="57" t="s">
        <v>68</v>
      </c>
      <c r="Y92" s="57" t="s">
        <v>68</v>
      </c>
      <c r="Z92" s="57" t="s">
        <v>68</v>
      </c>
      <c r="AA92" s="52"/>
      <c r="AB92" s="52"/>
      <c r="AC92" s="52"/>
    </row>
    <row r="93" spans="1:29" x14ac:dyDescent="0.3">
      <c r="A93" s="36" t="s">
        <v>88</v>
      </c>
      <c r="B93" s="36" t="s">
        <v>88</v>
      </c>
      <c r="C93" s="36" t="s">
        <v>89</v>
      </c>
      <c r="D93" s="36" t="s">
        <v>66</v>
      </c>
      <c r="E93" s="36" t="s">
        <v>67</v>
      </c>
      <c r="F93" s="56" t="s">
        <v>68</v>
      </c>
      <c r="G93" s="56" t="s">
        <v>68</v>
      </c>
      <c r="H93" s="30">
        <v>27.414784946236555</v>
      </c>
      <c r="I93" s="30">
        <v>21.06567085953878</v>
      </c>
      <c r="J93" s="30">
        <v>16.370510563380282</v>
      </c>
      <c r="K93" s="30">
        <v>14.906733007448787</v>
      </c>
      <c r="L93" s="30">
        <v>15.750726949217746</v>
      </c>
      <c r="M93" s="56" t="s">
        <v>68</v>
      </c>
      <c r="N93" s="56" t="s">
        <v>68</v>
      </c>
      <c r="O93" s="30">
        <f>'Equations and POD'!$D$5/H93</f>
        <v>207.9170057754724</v>
      </c>
      <c r="P93" s="30">
        <f>'Equations and POD'!$D$5/I93</f>
        <v>270.58241050125275</v>
      </c>
      <c r="Q93" s="30">
        <f>'Equations and POD'!$D$5/J93</f>
        <v>348.18706343530374</v>
      </c>
      <c r="R93" s="30">
        <f>'Equations and POD'!$D$5/K93</f>
        <v>382.3775469213644</v>
      </c>
      <c r="S93" s="30">
        <f>'Equations and POD'!$D$5/L93</f>
        <v>361.88805877833391</v>
      </c>
      <c r="T93" s="57" t="s">
        <v>68</v>
      </c>
      <c r="U93" s="57" t="s">
        <v>68</v>
      </c>
      <c r="V93" s="48">
        <v>208</v>
      </c>
      <c r="W93" s="48">
        <v>271</v>
      </c>
      <c r="X93" s="48">
        <v>348</v>
      </c>
      <c r="Y93" s="48">
        <v>382</v>
      </c>
      <c r="Z93" s="48">
        <v>362</v>
      </c>
    </row>
    <row r="94" spans="1:29" x14ac:dyDescent="0.3">
      <c r="A94" s="36" t="s">
        <v>88</v>
      </c>
      <c r="B94" s="36" t="s">
        <v>88</v>
      </c>
      <c r="C94" s="36" t="s">
        <v>89</v>
      </c>
      <c r="D94" s="36" t="s">
        <v>66</v>
      </c>
      <c r="E94" s="36" t="s">
        <v>69</v>
      </c>
      <c r="F94" s="56" t="s">
        <v>68</v>
      </c>
      <c r="G94" s="56" t="s">
        <v>68</v>
      </c>
      <c r="H94" s="30">
        <v>15.354838709677416</v>
      </c>
      <c r="I94" s="30">
        <v>11.798742138364778</v>
      </c>
      <c r="J94" s="30">
        <v>9.169014084507042</v>
      </c>
      <c r="K94" s="30">
        <v>8.3491620111731848</v>
      </c>
      <c r="L94" s="30">
        <v>8.8218774044626809</v>
      </c>
      <c r="M94" s="56" t="s">
        <v>68</v>
      </c>
      <c r="N94" s="56" t="s">
        <v>68</v>
      </c>
      <c r="O94" s="30">
        <f>'Equations and POD'!$D$5/H94</f>
        <v>371.21848739495806</v>
      </c>
      <c r="P94" s="30">
        <f>'Equations and POD'!$D$5/I94</f>
        <v>483.1023454157783</v>
      </c>
      <c r="Q94" s="30">
        <f>'Equations and POD'!$D$5/J94</f>
        <v>621.65898617511527</v>
      </c>
      <c r="R94" s="30">
        <f>'Equations and POD'!$D$5/K94</f>
        <v>682.70324523251918</v>
      </c>
      <c r="S94" s="30">
        <f>'Equations and POD'!$D$5/L94</f>
        <v>646.12097161048371</v>
      </c>
      <c r="T94" s="57" t="s">
        <v>68</v>
      </c>
      <c r="U94" s="57" t="s">
        <v>68</v>
      </c>
      <c r="V94" s="48">
        <v>371</v>
      </c>
      <c r="W94" s="48">
        <v>483</v>
      </c>
      <c r="X94" s="48">
        <v>622</v>
      </c>
      <c r="Y94" s="48">
        <v>683</v>
      </c>
      <c r="Z94" s="48">
        <v>646</v>
      </c>
    </row>
    <row r="95" spans="1:29" x14ac:dyDescent="0.3">
      <c r="A95" s="36" t="s">
        <v>88</v>
      </c>
      <c r="B95" s="36" t="s">
        <v>88</v>
      </c>
      <c r="C95" s="36" t="s">
        <v>89</v>
      </c>
      <c r="D95" s="36" t="s">
        <v>66</v>
      </c>
      <c r="E95" s="36" t="s">
        <v>70</v>
      </c>
      <c r="F95" s="56" t="s">
        <v>68</v>
      </c>
      <c r="G95" s="56" t="s">
        <v>68</v>
      </c>
      <c r="H95" s="30">
        <v>3.8387096774193541</v>
      </c>
      <c r="I95" s="30">
        <v>2.9496855345911945</v>
      </c>
      <c r="J95" s="30">
        <v>2.2922535211267605</v>
      </c>
      <c r="K95" s="30">
        <v>2.0872905027932962</v>
      </c>
      <c r="L95" s="30">
        <v>2.2054693511156702</v>
      </c>
      <c r="M95" s="56" t="s">
        <v>68</v>
      </c>
      <c r="N95" s="56" t="s">
        <v>68</v>
      </c>
      <c r="O95" s="30">
        <f>'Equations and POD'!$D$5/H95</f>
        <v>1484.8739495798322</v>
      </c>
      <c r="P95" s="30">
        <f>'Equations and POD'!$D$5/I95</f>
        <v>1932.4093816631132</v>
      </c>
      <c r="Q95" s="30">
        <f>'Equations and POD'!$D$5/J95</f>
        <v>2486.6359447004611</v>
      </c>
      <c r="R95" s="30">
        <f>'Equations and POD'!$D$5/K95</f>
        <v>2730.8129809300767</v>
      </c>
      <c r="S95" s="30">
        <f>'Equations and POD'!$D$5/L95</f>
        <v>2584.4838864419348</v>
      </c>
      <c r="T95" s="57" t="s">
        <v>68</v>
      </c>
      <c r="U95" s="57" t="s">
        <v>68</v>
      </c>
      <c r="V95" s="48">
        <v>1480</v>
      </c>
      <c r="W95" s="48">
        <v>1930</v>
      </c>
      <c r="X95" s="48">
        <v>2490</v>
      </c>
      <c r="Y95" s="48">
        <v>2730</v>
      </c>
      <c r="Z95" s="48">
        <v>2580</v>
      </c>
    </row>
    <row r="96" spans="1:29" x14ac:dyDescent="0.3">
      <c r="A96" s="22" t="s">
        <v>88</v>
      </c>
      <c r="B96" s="22" t="s">
        <v>88</v>
      </c>
      <c r="C96" s="22" t="s">
        <v>89</v>
      </c>
      <c r="D96" s="22" t="s">
        <v>71</v>
      </c>
      <c r="E96" s="22" t="s">
        <v>67</v>
      </c>
      <c r="F96" s="46">
        <v>1.08481641608245E-4</v>
      </c>
      <c r="G96" s="46">
        <v>1.34294516777503E-4</v>
      </c>
      <c r="H96" s="46">
        <v>1.5160666005196701E-4</v>
      </c>
      <c r="I96" s="46">
        <v>5.3219726960386202E-5</v>
      </c>
      <c r="J96" s="46">
        <v>2.9799768823207599E-5</v>
      </c>
      <c r="K96" s="46">
        <v>2.3641326878111401E-5</v>
      </c>
      <c r="L96" s="46">
        <v>1.05857129116891E-5</v>
      </c>
      <c r="M96" s="47">
        <f>'Equations and POD'!$D$5/F96</f>
        <v>52543452.657032609</v>
      </c>
      <c r="N96" s="47">
        <f>'Equations and POD'!$D$5/G96</f>
        <v>42444026.284734085</v>
      </c>
      <c r="O96" s="47">
        <f>'Equations and POD'!$D$5/H96</f>
        <v>37597292.876488283</v>
      </c>
      <c r="P96" s="47">
        <f>'Equations and POD'!$D$5/I96</f>
        <v>107103142.49155697</v>
      </c>
      <c r="Q96" s="47">
        <f>'Equations and POD'!$D$5/J96</f>
        <v>191276651.63499284</v>
      </c>
      <c r="R96" s="47">
        <f>'Equations and POD'!$D$5/K96</f>
        <v>241103218.50324789</v>
      </c>
      <c r="S96" s="47">
        <f>'Equations and POD'!$D$5/L96</f>
        <v>538461608.35382831</v>
      </c>
      <c r="T96" s="48">
        <v>53000000</v>
      </c>
      <c r="U96" s="48">
        <v>42000000</v>
      </c>
      <c r="V96" s="48">
        <v>38000000</v>
      </c>
      <c r="W96" s="48">
        <v>110000000</v>
      </c>
      <c r="X96" s="48">
        <v>190000000</v>
      </c>
      <c r="Y96" s="48">
        <v>240000000</v>
      </c>
      <c r="Z96" s="48">
        <v>540000000</v>
      </c>
    </row>
    <row r="97" spans="1:26" x14ac:dyDescent="0.3">
      <c r="A97" s="22" t="s">
        <v>88</v>
      </c>
      <c r="B97" s="22" t="s">
        <v>88</v>
      </c>
      <c r="C97" s="22" t="s">
        <v>89</v>
      </c>
      <c r="D97" s="22" t="s">
        <v>71</v>
      </c>
      <c r="E97" s="22" t="s">
        <v>69</v>
      </c>
      <c r="F97" s="46">
        <v>8.9046434985640593E-5</v>
      </c>
      <c r="G97" s="46">
        <v>1.10233603293426E-4</v>
      </c>
      <c r="H97" s="46">
        <v>1.24442845963964E-4</v>
      </c>
      <c r="I97" s="46">
        <v>4.3685226359780603E-5</v>
      </c>
      <c r="J97" s="46">
        <v>2.44613395907107E-5</v>
      </c>
      <c r="K97" s="46">
        <v>1.94062339990734E-5</v>
      </c>
      <c r="L97" s="46">
        <v>8.6898426413221404E-6</v>
      </c>
      <c r="M97" s="47">
        <f>'Equations and POD'!$D$5/F97</f>
        <v>64011546.345669739</v>
      </c>
      <c r="N97" s="47">
        <f>'Equations and POD'!$D$5/G97</f>
        <v>51708370.494135261</v>
      </c>
      <c r="O97" s="47">
        <f>'Equations and POD'!$D$5/H97</f>
        <v>45804159.77990891</v>
      </c>
      <c r="P97" s="47">
        <f>'Equations and POD'!$D$5/I97</f>
        <v>130478893.55216396</v>
      </c>
      <c r="Q97" s="47">
        <f>'Equations and POD'!$D$5/J97</f>
        <v>233020762.36922854</v>
      </c>
      <c r="R97" s="47">
        <f>'Equations and POD'!$D$5/K97</f>
        <v>293720048.94263154</v>
      </c>
      <c r="S97" s="47">
        <f>'Equations and POD'!$D$5/L97</f>
        <v>655938229.87026584</v>
      </c>
      <c r="T97" s="48">
        <v>64000000</v>
      </c>
      <c r="U97" s="48">
        <v>52000000</v>
      </c>
      <c r="V97" s="48">
        <v>46000000</v>
      </c>
      <c r="W97" s="48">
        <v>130000000</v>
      </c>
      <c r="X97" s="48">
        <v>230000000</v>
      </c>
      <c r="Y97" s="48">
        <v>290000000</v>
      </c>
      <c r="Z97" s="48">
        <v>660000000</v>
      </c>
    </row>
    <row r="98" spans="1:26" x14ac:dyDescent="0.3">
      <c r="A98" s="22" t="s">
        <v>88</v>
      </c>
      <c r="B98" s="22" t="s">
        <v>88</v>
      </c>
      <c r="C98" s="22" t="s">
        <v>89</v>
      </c>
      <c r="D98" s="22" t="s">
        <v>71</v>
      </c>
      <c r="E98" s="22" t="s">
        <v>70</v>
      </c>
      <c r="F98" s="46">
        <v>5.9146120413080798E-5</v>
      </c>
      <c r="G98" s="46">
        <v>7.3216817412656495E-5</v>
      </c>
      <c r="H98" s="46">
        <v>8.2652367373388906E-5</v>
      </c>
      <c r="I98" s="46">
        <v>2.9016765520477501E-5</v>
      </c>
      <c r="J98" s="46">
        <v>1.62483724498122E-5</v>
      </c>
      <c r="K98" s="46">
        <v>1.2890707214151401E-5</v>
      </c>
      <c r="L98" s="46">
        <v>5.7731194717462401E-6</v>
      </c>
      <c r="M98" s="47">
        <f>'Equations and POD'!$D$5/F98</f>
        <v>96371494.19422248</v>
      </c>
      <c r="N98" s="47">
        <f>'Equations and POD'!$D$5/G98</f>
        <v>77850966.505062535</v>
      </c>
      <c r="O98" s="47">
        <f>'Equations and POD'!$D$5/H98</f>
        <v>68963541.894084886</v>
      </c>
      <c r="P98" s="47">
        <f>'Equations and POD'!$D$5/I98</f>
        <v>196438159.03524593</v>
      </c>
      <c r="Q98" s="47">
        <f>'Equations and POD'!$D$5/J98</f>
        <v>350804366.25921148</v>
      </c>
      <c r="R98" s="47">
        <f>'Equations and POD'!$D$5/K98</f>
        <v>442178998.04151535</v>
      </c>
      <c r="S98" s="47">
        <f>'Equations and POD'!$D$5/L98</f>
        <v>987334495.30984271</v>
      </c>
      <c r="T98" s="48">
        <v>96000000</v>
      </c>
      <c r="U98" s="48">
        <v>78000000</v>
      </c>
      <c r="V98" s="48">
        <v>69000000</v>
      </c>
      <c r="W98" s="48">
        <v>200000000</v>
      </c>
      <c r="X98" s="48">
        <v>350000000</v>
      </c>
      <c r="Y98" s="48">
        <v>440000000</v>
      </c>
      <c r="Z98" s="48">
        <v>990000000</v>
      </c>
    </row>
    <row r="99" spans="1:26" x14ac:dyDescent="0.3">
      <c r="A99" s="22" t="s">
        <v>88</v>
      </c>
      <c r="B99" s="22" t="s">
        <v>88</v>
      </c>
      <c r="C99" s="22" t="s">
        <v>89</v>
      </c>
      <c r="D99" s="22" t="s">
        <v>72</v>
      </c>
      <c r="E99" s="22" t="s">
        <v>67</v>
      </c>
      <c r="F99" s="46">
        <v>2.5899478297793598E-3</v>
      </c>
      <c r="G99" s="46">
        <v>2.4398059266037401E-3</v>
      </c>
      <c r="H99" s="46">
        <v>1.9833261080778801E-3</v>
      </c>
      <c r="I99" s="46">
        <v>1.3810222226058901E-3</v>
      </c>
      <c r="J99" s="46">
        <v>9.7420419745374801E-4</v>
      </c>
      <c r="K99" s="46">
        <v>8.3416828328575004E-4</v>
      </c>
      <c r="L99" s="46">
        <v>6.6972672685272801E-4</v>
      </c>
      <c r="M99" s="47">
        <f>'Equations and POD'!$D$5/F99</f>
        <v>2200816.5316926823</v>
      </c>
      <c r="N99" s="47">
        <f>'Equations and POD'!$D$5/G99</f>
        <v>2336251.3951814673</v>
      </c>
      <c r="O99" s="47">
        <f>'Equations and POD'!$D$5/H99</f>
        <v>2873960.0496279937</v>
      </c>
      <c r="P99" s="47">
        <f>'Equations and POD'!$D$5/I99</f>
        <v>4127377.4648205936</v>
      </c>
      <c r="Q99" s="47">
        <f>'Equations and POD'!$D$5/J99</f>
        <v>5850929.4200311806</v>
      </c>
      <c r="R99" s="47">
        <f>'Equations and POD'!$D$5/K99</f>
        <v>6833153.5904817255</v>
      </c>
      <c r="S99" s="47">
        <f>'Equations and POD'!$D$5/L99</f>
        <v>8510934.0443769116</v>
      </c>
      <c r="T99" s="48">
        <v>2200000</v>
      </c>
      <c r="U99" s="48">
        <v>2300000</v>
      </c>
      <c r="V99" s="48">
        <v>2900000</v>
      </c>
      <c r="W99" s="48">
        <v>4100000</v>
      </c>
      <c r="X99" s="48">
        <v>5900000</v>
      </c>
      <c r="Y99" s="48">
        <v>6800000</v>
      </c>
      <c r="Z99" s="48">
        <v>8500000</v>
      </c>
    </row>
    <row r="100" spans="1:26" x14ac:dyDescent="0.3">
      <c r="A100" s="22" t="s">
        <v>88</v>
      </c>
      <c r="B100" s="22" t="s">
        <v>88</v>
      </c>
      <c r="C100" s="22" t="s">
        <v>89</v>
      </c>
      <c r="D100" s="22" t="s">
        <v>72</v>
      </c>
      <c r="E100" s="22" t="s">
        <v>69</v>
      </c>
      <c r="F100" s="46">
        <v>2.1223483647999802E-3</v>
      </c>
      <c r="G100" s="46">
        <v>1.9993136769854902E-3</v>
      </c>
      <c r="H100" s="46">
        <v>1.6252485374204601E-3</v>
      </c>
      <c r="I100" s="46">
        <v>1.1316869869729201E-3</v>
      </c>
      <c r="J100" s="46">
        <v>7.9831750341603802E-4</v>
      </c>
      <c r="K100" s="46">
        <v>6.8356422922632499E-4</v>
      </c>
      <c r="L100" s="46">
        <v>5.4881160433251704E-4</v>
      </c>
      <c r="M100" s="47">
        <f>'Equations and POD'!$D$5/F100</f>
        <v>2685704.239010354</v>
      </c>
      <c r="N100" s="47">
        <f>'Equations and POD'!$D$5/G100</f>
        <v>2850978.3460263736</v>
      </c>
      <c r="O100" s="47">
        <f>'Equations and POD'!$D$5/H100</f>
        <v>3507155.9018578469</v>
      </c>
      <c r="P100" s="47">
        <f>'Equations and POD'!$D$5/I100</f>
        <v>5036728.4113132553</v>
      </c>
      <c r="Q100" s="47">
        <f>'Equations and POD'!$D$5/J100</f>
        <v>7140016.3163270662</v>
      </c>
      <c r="R100" s="47">
        <f>'Equations and POD'!$D$5/K100</f>
        <v>8338645.8159921588</v>
      </c>
      <c r="S100" s="47">
        <f>'Equations and POD'!$D$5/L100</f>
        <v>10386077.763301907</v>
      </c>
      <c r="T100" s="48">
        <v>2700000</v>
      </c>
      <c r="U100" s="48">
        <v>2900000</v>
      </c>
      <c r="V100" s="48">
        <v>3500000</v>
      </c>
      <c r="W100" s="48">
        <v>5000000</v>
      </c>
      <c r="X100" s="48">
        <v>7100000</v>
      </c>
      <c r="Y100" s="48">
        <v>8300000</v>
      </c>
      <c r="Z100" s="48">
        <v>10000000</v>
      </c>
    </row>
    <row r="101" spans="1:26" x14ac:dyDescent="0.3">
      <c r="A101" s="22" t="s">
        <v>88</v>
      </c>
      <c r="B101" s="22" t="s">
        <v>88</v>
      </c>
      <c r="C101" s="22" t="s">
        <v>89</v>
      </c>
      <c r="D101" s="22" t="s">
        <v>72</v>
      </c>
      <c r="E101" s="22" t="s">
        <v>70</v>
      </c>
      <c r="F101" s="46">
        <v>1.40296457255045E-3</v>
      </c>
      <c r="G101" s="46">
        <v>1.3216332929823101E-3</v>
      </c>
      <c r="H101" s="46">
        <v>1.0743599671985201E-3</v>
      </c>
      <c r="I101" s="46">
        <v>7.4809431678244005E-4</v>
      </c>
      <c r="J101" s="46">
        <v>5.2772258952180995E-4</v>
      </c>
      <c r="K101" s="46">
        <v>4.5186568452802999E-4</v>
      </c>
      <c r="L101" s="46">
        <v>3.6278833892364399E-4</v>
      </c>
      <c r="M101" s="47">
        <f>'Equations and POD'!$D$5/F101</f>
        <v>4062825.3282532766</v>
      </c>
      <c r="N101" s="47">
        <f>'Equations and POD'!$D$5/G101</f>
        <v>4312845.3484534714</v>
      </c>
      <c r="O101" s="47">
        <f>'Equations and POD'!$D$5/H101</f>
        <v>5305484.3572245231</v>
      </c>
      <c r="P101" s="47">
        <f>'Equations and POD'!$D$5/I101</f>
        <v>7619360.1156011289</v>
      </c>
      <c r="Q101" s="47">
        <f>'Equations and POD'!$D$5/J101</f>
        <v>10801129.444098637</v>
      </c>
      <c r="R101" s="47">
        <f>'Equations and POD'!$D$5/K101</f>
        <v>12614367.930934174</v>
      </c>
      <c r="S101" s="47">
        <f>'Equations and POD'!$D$5/L101</f>
        <v>15711640.613673855</v>
      </c>
      <c r="T101" s="48">
        <v>4100000</v>
      </c>
      <c r="U101" s="48">
        <v>4300000</v>
      </c>
      <c r="V101" s="48">
        <v>5300000</v>
      </c>
      <c r="W101" s="48">
        <v>7600000</v>
      </c>
      <c r="X101" s="48">
        <v>11000000</v>
      </c>
      <c r="Y101" s="48">
        <v>13000000</v>
      </c>
      <c r="Z101" s="48">
        <v>16000000</v>
      </c>
    </row>
    <row r="102" spans="1:26" x14ac:dyDescent="0.3">
      <c r="A102" s="22" t="s">
        <v>88</v>
      </c>
      <c r="B102" s="22" t="s">
        <v>88</v>
      </c>
      <c r="C102" s="22" t="s">
        <v>90</v>
      </c>
      <c r="D102" s="22" t="s">
        <v>66</v>
      </c>
      <c r="E102" s="22" t="s">
        <v>67</v>
      </c>
      <c r="F102" s="29" t="s">
        <v>68</v>
      </c>
      <c r="G102" s="29" t="s">
        <v>68</v>
      </c>
      <c r="H102" s="29" t="s">
        <v>68</v>
      </c>
      <c r="I102" s="29" t="s">
        <v>68</v>
      </c>
      <c r="J102" s="30">
        <v>8.873239436619719E-2</v>
      </c>
      <c r="K102" s="30">
        <v>8.1145251396648063E-2</v>
      </c>
      <c r="L102" s="30">
        <v>8.6714542190305222E-2</v>
      </c>
      <c r="M102" s="31" t="s">
        <v>68</v>
      </c>
      <c r="N102" s="31" t="s">
        <v>68</v>
      </c>
      <c r="O102" s="31" t="s">
        <v>68</v>
      </c>
      <c r="P102" s="31" t="s">
        <v>68</v>
      </c>
      <c r="Q102" s="47">
        <f>'Equations and POD'!$D$5/J102</f>
        <v>64238.095238095237</v>
      </c>
      <c r="R102" s="47">
        <f>'Equations and POD'!$D$5/K102</f>
        <v>70244.406196213415</v>
      </c>
      <c r="S102" s="47">
        <f>'Equations and POD'!$D$5/L102</f>
        <v>65732.91925465838</v>
      </c>
      <c r="T102" s="33" t="s">
        <v>68</v>
      </c>
      <c r="U102" s="33" t="s">
        <v>68</v>
      </c>
      <c r="V102" s="33" t="s">
        <v>68</v>
      </c>
      <c r="W102" s="33" t="s">
        <v>68</v>
      </c>
      <c r="X102" s="48">
        <v>64000</v>
      </c>
      <c r="Y102" s="48">
        <v>70000</v>
      </c>
      <c r="Z102" s="48">
        <v>66000</v>
      </c>
    </row>
    <row r="103" spans="1:26" x14ac:dyDescent="0.3">
      <c r="A103" s="22" t="s">
        <v>88</v>
      </c>
      <c r="B103" s="22" t="s">
        <v>88</v>
      </c>
      <c r="C103" s="22" t="s">
        <v>90</v>
      </c>
      <c r="D103" s="22" t="s">
        <v>66</v>
      </c>
      <c r="E103" s="22" t="s">
        <v>69</v>
      </c>
      <c r="F103" s="29" t="s">
        <v>68</v>
      </c>
      <c r="G103" s="29" t="s">
        <v>68</v>
      </c>
      <c r="H103" s="29" t="s">
        <v>68</v>
      </c>
      <c r="I103" s="29" t="s">
        <v>68</v>
      </c>
      <c r="J103" s="30">
        <v>4.4366197183098595E-2</v>
      </c>
      <c r="K103" s="30">
        <v>4.0572625698324032E-2</v>
      </c>
      <c r="L103" s="30">
        <v>4.3357271095152611E-2</v>
      </c>
      <c r="M103" s="31" t="s">
        <v>68</v>
      </c>
      <c r="N103" s="31" t="s">
        <v>68</v>
      </c>
      <c r="O103" s="31" t="s">
        <v>68</v>
      </c>
      <c r="P103" s="31" t="s">
        <v>68</v>
      </c>
      <c r="Q103" s="47">
        <f>'Equations and POD'!$D$5/J103</f>
        <v>128476.19047619047</v>
      </c>
      <c r="R103" s="47">
        <f>'Equations and POD'!$D$5/K103</f>
        <v>140488.81239242683</v>
      </c>
      <c r="S103" s="47">
        <f>'Equations and POD'!$D$5/L103</f>
        <v>131465.83850931676</v>
      </c>
      <c r="T103" s="33" t="s">
        <v>68</v>
      </c>
      <c r="U103" s="33" t="s">
        <v>68</v>
      </c>
      <c r="V103" s="33" t="s">
        <v>68</v>
      </c>
      <c r="W103" s="33" t="s">
        <v>68</v>
      </c>
      <c r="X103" s="48">
        <v>130000</v>
      </c>
      <c r="Y103" s="48">
        <v>140000</v>
      </c>
      <c r="Z103" s="48">
        <v>130000</v>
      </c>
    </row>
    <row r="104" spans="1:26" x14ac:dyDescent="0.3">
      <c r="A104" s="22" t="s">
        <v>88</v>
      </c>
      <c r="B104" s="22" t="s">
        <v>88</v>
      </c>
      <c r="C104" s="22" t="s">
        <v>90</v>
      </c>
      <c r="D104" s="22" t="s">
        <v>66</v>
      </c>
      <c r="E104" s="22" t="s">
        <v>70</v>
      </c>
      <c r="F104" s="29" t="s">
        <v>68</v>
      </c>
      <c r="G104" s="29" t="s">
        <v>68</v>
      </c>
      <c r="H104" s="29" t="s">
        <v>68</v>
      </c>
      <c r="I104" s="29" t="s">
        <v>68</v>
      </c>
      <c r="J104" s="30">
        <v>2.2183098591549297E-2</v>
      </c>
      <c r="K104" s="30">
        <v>2.0286312849162016E-2</v>
      </c>
      <c r="L104" s="30">
        <v>2.1678635547576305E-2</v>
      </c>
      <c r="M104" s="31" t="s">
        <v>68</v>
      </c>
      <c r="N104" s="31" t="s">
        <v>68</v>
      </c>
      <c r="O104" s="31" t="s">
        <v>68</v>
      </c>
      <c r="P104" s="31" t="s">
        <v>68</v>
      </c>
      <c r="Q104" s="47">
        <f>'Equations and POD'!$D$5/J104</f>
        <v>256952.38095238095</v>
      </c>
      <c r="R104" s="47">
        <f>'Equations and POD'!$D$5/K104</f>
        <v>280977.62478485366</v>
      </c>
      <c r="S104" s="47">
        <f>'Equations and POD'!$D$5/L104</f>
        <v>262931.67701863352</v>
      </c>
      <c r="T104" s="33" t="s">
        <v>68</v>
      </c>
      <c r="U104" s="33" t="s">
        <v>68</v>
      </c>
      <c r="V104" s="33" t="s">
        <v>68</v>
      </c>
      <c r="W104" s="33" t="s">
        <v>68</v>
      </c>
      <c r="X104" s="48">
        <v>260000</v>
      </c>
      <c r="Y104" s="48">
        <v>280000</v>
      </c>
      <c r="Z104" s="48">
        <v>260000</v>
      </c>
    </row>
    <row r="105" spans="1:26" x14ac:dyDescent="0.3">
      <c r="A105" s="22" t="s">
        <v>88</v>
      </c>
      <c r="B105" s="22" t="s">
        <v>88</v>
      </c>
      <c r="C105" s="22" t="s">
        <v>90</v>
      </c>
      <c r="D105" s="22" t="s">
        <v>71</v>
      </c>
      <c r="E105" s="22" t="s">
        <v>67</v>
      </c>
      <c r="F105" s="46">
        <v>2.8830837702971101E-5</v>
      </c>
      <c r="G105" s="46">
        <v>3.4946206547348703E-5</v>
      </c>
      <c r="H105" s="46">
        <v>3.8701884521822602E-5</v>
      </c>
      <c r="I105" s="46">
        <v>1.42513642438789E-5</v>
      </c>
      <c r="J105" s="46">
        <v>8.1751479933029208E-6</v>
      </c>
      <c r="K105" s="46">
        <v>6.5452346299700803E-6</v>
      </c>
      <c r="L105" s="46">
        <v>3.2185940572336298E-6</v>
      </c>
      <c r="M105" s="47">
        <f>'Equations and POD'!$D$5/F105</f>
        <v>197704973.35957041</v>
      </c>
      <c r="N105" s="47">
        <f>'Equations and POD'!$D$5/G105</f>
        <v>163107832.38452664</v>
      </c>
      <c r="O105" s="47">
        <f>'Equations and POD'!$D$5/H105</f>
        <v>147279649.82650843</v>
      </c>
      <c r="P105" s="47">
        <f>'Equations and POD'!$D$5/I105</f>
        <v>399961709.10081154</v>
      </c>
      <c r="Q105" s="47">
        <f>'Equations and POD'!$D$5/J105</f>
        <v>697235084.26629567</v>
      </c>
      <c r="R105" s="47">
        <f>'Equations and POD'!$D$5/K105</f>
        <v>870862592.7480396</v>
      </c>
      <c r="S105" s="47">
        <f>'Equations and POD'!$D$5/L105</f>
        <v>1770959586.2794607</v>
      </c>
      <c r="T105" s="48">
        <v>200000000</v>
      </c>
      <c r="U105" s="48">
        <v>160000000</v>
      </c>
      <c r="V105" s="48">
        <v>150000000</v>
      </c>
      <c r="W105" s="48">
        <v>400000000</v>
      </c>
      <c r="X105" s="48">
        <v>700000000</v>
      </c>
      <c r="Y105" s="48">
        <v>870000000</v>
      </c>
      <c r="Z105" s="48">
        <v>1800000000</v>
      </c>
    </row>
    <row r="106" spans="1:26" x14ac:dyDescent="0.3">
      <c r="A106" s="22" t="s">
        <v>88</v>
      </c>
      <c r="B106" s="22" t="s">
        <v>88</v>
      </c>
      <c r="C106" s="22" t="s">
        <v>90</v>
      </c>
      <c r="D106" s="22" t="s">
        <v>71</v>
      </c>
      <c r="E106" s="22" t="s">
        <v>69</v>
      </c>
      <c r="F106" s="46">
        <v>1.9220557978524901E-5</v>
      </c>
      <c r="G106" s="46">
        <v>2.32974704229054E-5</v>
      </c>
      <c r="H106" s="46">
        <v>2.58012556588315E-5</v>
      </c>
      <c r="I106" s="46">
        <v>9.5009092557472806E-6</v>
      </c>
      <c r="J106" s="46">
        <v>5.4500985282223896E-6</v>
      </c>
      <c r="K106" s="46">
        <v>4.36348964717528E-6</v>
      </c>
      <c r="L106" s="46">
        <v>2.1457293247044402E-6</v>
      </c>
      <c r="M106" s="47">
        <f>'Equations and POD'!$D$5/F106</f>
        <v>296557467.6015442</v>
      </c>
      <c r="N106" s="47">
        <f>'Equations and POD'!$D$5/G106</f>
        <v>244661754.96872506</v>
      </c>
      <c r="O106" s="47">
        <f>'Equations and POD'!$D$5/H106</f>
        <v>220919480.63965443</v>
      </c>
      <c r="P106" s="47">
        <f>'Equations and POD'!$D$5/I106</f>
        <v>599942578.81707072</v>
      </c>
      <c r="Q106" s="47">
        <f>'Equations and POD'!$D$5/J106</f>
        <v>1045852652.1095974</v>
      </c>
      <c r="R106" s="47">
        <f>'Equations and POD'!$D$5/K106</f>
        <v>1306293920.8965271</v>
      </c>
      <c r="S106" s="47">
        <f>'Equations and POD'!$D$5/L106</f>
        <v>2656439437.3391604</v>
      </c>
      <c r="T106" s="48">
        <v>300000000</v>
      </c>
      <c r="U106" s="48">
        <v>240000000</v>
      </c>
      <c r="V106" s="48">
        <v>220000000</v>
      </c>
      <c r="W106" s="48">
        <v>600000000</v>
      </c>
      <c r="X106" s="48">
        <v>1000000000</v>
      </c>
      <c r="Y106" s="48">
        <v>1300000000</v>
      </c>
      <c r="Z106" s="48">
        <v>2700000000</v>
      </c>
    </row>
    <row r="107" spans="1:26" x14ac:dyDescent="0.3">
      <c r="A107" s="22" t="s">
        <v>88</v>
      </c>
      <c r="B107" s="22" t="s">
        <v>88</v>
      </c>
      <c r="C107" s="22" t="s">
        <v>90</v>
      </c>
      <c r="D107" s="22" t="s">
        <v>71</v>
      </c>
      <c r="E107" s="22" t="s">
        <v>70</v>
      </c>
      <c r="F107" s="46">
        <v>9.6102790207713495E-6</v>
      </c>
      <c r="G107" s="46">
        <v>1.1648735254658501E-5</v>
      </c>
      <c r="H107" s="46">
        <v>1.2900627882415901E-5</v>
      </c>
      <c r="I107" s="46">
        <v>4.7504546427264401E-6</v>
      </c>
      <c r="J107" s="46">
        <v>2.7250492713269499E-6</v>
      </c>
      <c r="K107" s="46">
        <v>2.1817448289763302E-6</v>
      </c>
      <c r="L107" s="46">
        <v>1.07286466314199E-6</v>
      </c>
      <c r="M107" s="47">
        <f>'Equations and POD'!$D$5/F107</f>
        <v>593114933.25846231</v>
      </c>
      <c r="N107" s="47">
        <f>'Equations and POD'!$D$5/G107</f>
        <v>489323508.12252223</v>
      </c>
      <c r="O107" s="47">
        <f>'Equations and POD'!$D$5/H107</f>
        <v>441838959.46408468</v>
      </c>
      <c r="P107" s="47">
        <f>'Equations and POD'!$D$5/I107</f>
        <v>1199885153.8825734</v>
      </c>
      <c r="Q107" s="47">
        <f>'Equations and POD'!$D$5/J107</f>
        <v>2091705298.6804938</v>
      </c>
      <c r="R107" s="47">
        <f>'Equations and POD'!$D$5/K107</f>
        <v>2612587835.3402252</v>
      </c>
      <c r="S107" s="47">
        <f>'Equations and POD'!$D$5/L107</f>
        <v>5312878870.7673416</v>
      </c>
      <c r="T107" s="48">
        <v>590000000</v>
      </c>
      <c r="U107" s="48">
        <v>490000000</v>
      </c>
      <c r="V107" s="48">
        <v>440000000</v>
      </c>
      <c r="W107" s="48">
        <v>1200000000</v>
      </c>
      <c r="X107" s="48">
        <v>2100000000</v>
      </c>
      <c r="Y107" s="48">
        <v>2600000000</v>
      </c>
      <c r="Z107" s="48">
        <v>5300000000</v>
      </c>
    </row>
    <row r="108" spans="1:26" x14ac:dyDescent="0.3">
      <c r="A108" s="22" t="s">
        <v>88</v>
      </c>
      <c r="B108" s="22" t="s">
        <v>88</v>
      </c>
      <c r="C108" s="22" t="s">
        <v>90</v>
      </c>
      <c r="D108" s="22" t="s">
        <v>72</v>
      </c>
      <c r="E108" s="22" t="s">
        <v>67</v>
      </c>
      <c r="F108" s="46">
        <v>7.3745952614685003E-4</v>
      </c>
      <c r="G108" s="46">
        <v>6.9470824926877201E-4</v>
      </c>
      <c r="H108" s="46">
        <v>5.6473057682493704E-4</v>
      </c>
      <c r="I108" s="46">
        <v>3.9323108449175801E-4</v>
      </c>
      <c r="J108" s="46">
        <v>2.7739406854605201E-4</v>
      </c>
      <c r="K108" s="46">
        <v>2.3752036231982601E-4</v>
      </c>
      <c r="L108" s="46">
        <v>1.90697414424278E-4</v>
      </c>
      <c r="M108" s="47">
        <f>'Equations and POD'!$D$5/F108</f>
        <v>7729237.7383500785</v>
      </c>
      <c r="N108" s="47">
        <f>'Equations and POD'!$D$5/G108</f>
        <v>8204883.1376331579</v>
      </c>
      <c r="O108" s="47">
        <f>'Equations and POD'!$D$5/H108</f>
        <v>10093308.621691586</v>
      </c>
      <c r="P108" s="47">
        <f>'Equations and POD'!$D$5/I108</f>
        <v>14495293.543151902</v>
      </c>
      <c r="Q108" s="47">
        <f>'Equations and POD'!$D$5/J108</f>
        <v>20548384.577493969</v>
      </c>
      <c r="R108" s="47">
        <f>'Equations and POD'!$D$5/K108</f>
        <v>23997942.510397628</v>
      </c>
      <c r="S108" s="47">
        <f>'Equations and POD'!$D$5/L108</f>
        <v>29890284.654401291</v>
      </c>
      <c r="T108" s="48">
        <v>7700000</v>
      </c>
      <c r="U108" s="48">
        <v>8200000</v>
      </c>
      <c r="V108" s="48">
        <v>10000000</v>
      </c>
      <c r="W108" s="48">
        <v>14000000</v>
      </c>
      <c r="X108" s="48">
        <v>21000000</v>
      </c>
      <c r="Y108" s="48">
        <v>24000000</v>
      </c>
      <c r="Z108" s="48">
        <v>30000000</v>
      </c>
    </row>
    <row r="109" spans="1:26" x14ac:dyDescent="0.3">
      <c r="A109" s="22" t="s">
        <v>88</v>
      </c>
      <c r="B109" s="22" t="s">
        <v>88</v>
      </c>
      <c r="C109" s="22" t="s">
        <v>90</v>
      </c>
      <c r="D109" s="22" t="s">
        <v>72</v>
      </c>
      <c r="E109" s="22" t="s">
        <v>69</v>
      </c>
      <c r="F109" s="46">
        <v>4.9163968410023305E-4</v>
      </c>
      <c r="G109" s="46">
        <v>4.6313883284804599E-4</v>
      </c>
      <c r="H109" s="46">
        <v>3.7648705121841103E-4</v>
      </c>
      <c r="I109" s="46">
        <v>2.6215405632908198E-4</v>
      </c>
      <c r="J109" s="46">
        <v>1.8492937903157901E-4</v>
      </c>
      <c r="K109" s="46">
        <v>1.58346908213969E-4</v>
      </c>
      <c r="L109" s="46">
        <v>1.2713160961678801E-4</v>
      </c>
      <c r="M109" s="47">
        <f>'Equations and POD'!$D$5/F109</f>
        <v>11593856.607470101</v>
      </c>
      <c r="N109" s="47">
        <f>'Equations and POD'!$D$5/G109</f>
        <v>12307324.706391329</v>
      </c>
      <c r="O109" s="47">
        <f>'Equations and POD'!$D$5/H109</f>
        <v>15139962.932465546</v>
      </c>
      <c r="P109" s="47">
        <f>'Equations and POD'!$D$5/I109</f>
        <v>21742940.314624734</v>
      </c>
      <c r="Q109" s="47">
        <f>'Equations and POD'!$D$5/J109</f>
        <v>30822576.866094671</v>
      </c>
      <c r="R109" s="47">
        <f>'Equations and POD'!$D$5/K109</f>
        <v>35996913.76542557</v>
      </c>
      <c r="S109" s="47">
        <f>'Equations and POD'!$D$5/L109</f>
        <v>44835426.981389388</v>
      </c>
      <c r="T109" s="48">
        <v>12000000</v>
      </c>
      <c r="U109" s="48">
        <v>12000000</v>
      </c>
      <c r="V109" s="48">
        <v>15000000</v>
      </c>
      <c r="W109" s="48">
        <v>22000000</v>
      </c>
      <c r="X109" s="48">
        <v>31000000</v>
      </c>
      <c r="Y109" s="48">
        <v>36000000</v>
      </c>
      <c r="Z109" s="48">
        <v>45000000</v>
      </c>
    </row>
    <row r="110" spans="1:26" x14ac:dyDescent="0.3">
      <c r="A110" s="22" t="s">
        <v>88</v>
      </c>
      <c r="B110" s="22" t="s">
        <v>88</v>
      </c>
      <c r="C110" s="22" t="s">
        <v>90</v>
      </c>
      <c r="D110" s="22" t="s">
        <v>72</v>
      </c>
      <c r="E110" s="22" t="s">
        <v>70</v>
      </c>
      <c r="F110" s="46">
        <v>2.4581984202936701E-4</v>
      </c>
      <c r="G110" s="46">
        <v>2.31569416404476E-4</v>
      </c>
      <c r="H110" s="46">
        <v>1.8824352559331599E-4</v>
      </c>
      <c r="I110" s="46">
        <v>1.3107702815347701E-4</v>
      </c>
      <c r="J110" s="46">
        <v>9.2464689507984604E-5</v>
      </c>
      <c r="K110" s="46">
        <v>7.9173454100301506E-5</v>
      </c>
      <c r="L110" s="46">
        <v>6.3565804803028804E-5</v>
      </c>
      <c r="M110" s="47">
        <f>'Equations and POD'!$D$5/F110</f>
        <v>23187713.216897465</v>
      </c>
      <c r="N110" s="47">
        <f>'Equations and POD'!$D$5/G110</f>
        <v>24614649.414860401</v>
      </c>
      <c r="O110" s="47">
        <f>'Equations and POD'!$D$5/H110</f>
        <v>30279925.867487002</v>
      </c>
      <c r="P110" s="47">
        <f>'Equations and POD'!$D$5/I110</f>
        <v>43485880.632920034</v>
      </c>
      <c r="Q110" s="47">
        <f>'Equations and POD'!$D$5/J110</f>
        <v>61645153.737392776</v>
      </c>
      <c r="R110" s="47">
        <f>'Equations and POD'!$D$5/K110</f>
        <v>71993827.536928102</v>
      </c>
      <c r="S110" s="47">
        <f>'Equations and POD'!$D$5/L110</f>
        <v>89670853.970347345</v>
      </c>
      <c r="T110" s="48">
        <v>23000000</v>
      </c>
      <c r="U110" s="48">
        <v>25000000</v>
      </c>
      <c r="V110" s="48">
        <v>30000000</v>
      </c>
      <c r="W110" s="48">
        <v>43000000</v>
      </c>
      <c r="X110" s="48">
        <v>62000000</v>
      </c>
      <c r="Y110" s="48">
        <v>72000000</v>
      </c>
      <c r="Z110" s="48">
        <v>90000000</v>
      </c>
    </row>
    <row r="111" spans="1:26" x14ac:dyDescent="0.3">
      <c r="A111" s="22" t="s">
        <v>88</v>
      </c>
      <c r="B111" s="22" t="s">
        <v>88</v>
      </c>
      <c r="C111" s="22" t="s">
        <v>91</v>
      </c>
      <c r="D111" s="22" t="s">
        <v>66</v>
      </c>
      <c r="E111" s="22" t="s">
        <v>67</v>
      </c>
      <c r="F111" s="30">
        <v>1.5072340425531916</v>
      </c>
      <c r="G111" s="30">
        <v>1.2888888888888888</v>
      </c>
      <c r="H111" s="30">
        <v>1.1139784946236559</v>
      </c>
      <c r="I111" s="30">
        <v>0.89811320754716961</v>
      </c>
      <c r="J111" s="30">
        <v>0.70985915492957752</v>
      </c>
      <c r="K111" s="30">
        <v>0.64916201117318451</v>
      </c>
      <c r="L111" s="30">
        <v>0.69371633752244177</v>
      </c>
      <c r="M111" s="47">
        <f>'Equations and POD'!$D$5/F111</f>
        <v>3781.7617165443248</v>
      </c>
      <c r="N111" s="47">
        <f>'Equations and POD'!$D$5/G111</f>
        <v>4422.4137931034484</v>
      </c>
      <c r="O111" s="47">
        <f>'Equations and POD'!$D$5/H111</f>
        <v>5116.795366795367</v>
      </c>
      <c r="P111" s="47">
        <f>'Equations and POD'!$D$5/I111</f>
        <v>6346.6386554621859</v>
      </c>
      <c r="Q111" s="47">
        <f>'Equations and POD'!$D$5/J111</f>
        <v>8029.7619047619046</v>
      </c>
      <c r="R111" s="47">
        <f>'Equations and POD'!$D$5/K111</f>
        <v>8780.5507745266768</v>
      </c>
      <c r="S111" s="47">
        <f>'Equations and POD'!$D$5/L111</f>
        <v>8216.6149068322975</v>
      </c>
      <c r="T111" s="48">
        <v>3800</v>
      </c>
      <c r="U111" s="48">
        <v>4400</v>
      </c>
      <c r="V111" s="48">
        <v>5100</v>
      </c>
      <c r="W111" s="48">
        <v>6300</v>
      </c>
      <c r="X111" s="48">
        <v>8000</v>
      </c>
      <c r="Y111" s="48">
        <v>8800</v>
      </c>
      <c r="Z111" s="48">
        <v>8200</v>
      </c>
    </row>
    <row r="112" spans="1:26" x14ac:dyDescent="0.3">
      <c r="A112" s="22" t="s">
        <v>88</v>
      </c>
      <c r="B112" s="22" t="s">
        <v>88</v>
      </c>
      <c r="C112" s="22" t="s">
        <v>91</v>
      </c>
      <c r="D112" s="22" t="s">
        <v>66</v>
      </c>
      <c r="E112" s="22" t="s">
        <v>69</v>
      </c>
      <c r="F112" s="30">
        <v>0.7536170212765958</v>
      </c>
      <c r="G112" s="30">
        <v>0.64444444444444438</v>
      </c>
      <c r="H112" s="30">
        <v>0.55698924731182797</v>
      </c>
      <c r="I112" s="30">
        <v>0.44905660377358481</v>
      </c>
      <c r="J112" s="30">
        <v>0.35492957746478876</v>
      </c>
      <c r="K112" s="30">
        <v>0.32458100558659225</v>
      </c>
      <c r="L112" s="30">
        <v>0.34685816876122089</v>
      </c>
      <c r="M112" s="47">
        <f>'Equations and POD'!$D$5/F112</f>
        <v>7563.5234330886497</v>
      </c>
      <c r="N112" s="47">
        <f>'Equations and POD'!$D$5/G112</f>
        <v>8844.8275862068967</v>
      </c>
      <c r="O112" s="47">
        <f>'Equations and POD'!$D$5/H112</f>
        <v>10233.590733590734</v>
      </c>
      <c r="P112" s="47">
        <f>'Equations and POD'!$D$5/I112</f>
        <v>12693.277310924372</v>
      </c>
      <c r="Q112" s="47">
        <f>'Equations and POD'!$D$5/J112</f>
        <v>16059.523809523809</v>
      </c>
      <c r="R112" s="47">
        <f>'Equations and POD'!$D$5/K112</f>
        <v>17561.101549053354</v>
      </c>
      <c r="S112" s="47">
        <f>'Equations and POD'!$D$5/L112</f>
        <v>16433.229813664595</v>
      </c>
      <c r="T112" s="48">
        <v>7600</v>
      </c>
      <c r="U112" s="48">
        <v>8800</v>
      </c>
      <c r="V112" s="48">
        <v>10000</v>
      </c>
      <c r="W112" s="48">
        <v>13000</v>
      </c>
      <c r="X112" s="48">
        <v>16000</v>
      </c>
      <c r="Y112" s="48">
        <v>18000</v>
      </c>
      <c r="Z112" s="48">
        <v>16000</v>
      </c>
    </row>
    <row r="113" spans="1:26" x14ac:dyDescent="0.3">
      <c r="A113" s="22" t="s">
        <v>88</v>
      </c>
      <c r="B113" s="22" t="s">
        <v>88</v>
      </c>
      <c r="C113" s="22" t="s">
        <v>91</v>
      </c>
      <c r="D113" s="22" t="s">
        <v>66</v>
      </c>
      <c r="E113" s="22" t="s">
        <v>70</v>
      </c>
      <c r="F113" s="30">
        <v>0.3768085106382979</v>
      </c>
      <c r="G113" s="30">
        <v>0.32222222222222219</v>
      </c>
      <c r="H113" s="30">
        <v>0.27849462365591399</v>
      </c>
      <c r="I113" s="30">
        <v>0.2245283018867924</v>
      </c>
      <c r="J113" s="30">
        <v>0.17746478873239438</v>
      </c>
      <c r="K113" s="30">
        <v>0.16229050279329613</v>
      </c>
      <c r="L113" s="30">
        <v>0.17342908438061044</v>
      </c>
      <c r="M113" s="47">
        <f>'Equations and POD'!$D$5/F113</f>
        <v>15127.046866177299</v>
      </c>
      <c r="N113" s="47">
        <f>'Equations and POD'!$D$5/G113</f>
        <v>17689.655172413793</v>
      </c>
      <c r="O113" s="47">
        <f>'Equations and POD'!$D$5/H113</f>
        <v>20467.181467181468</v>
      </c>
      <c r="P113" s="47">
        <f>'Equations and POD'!$D$5/I113</f>
        <v>25386.554621848743</v>
      </c>
      <c r="Q113" s="47">
        <f>'Equations and POD'!$D$5/J113</f>
        <v>32119.047619047618</v>
      </c>
      <c r="R113" s="47">
        <f>'Equations and POD'!$D$5/K113</f>
        <v>35122.203098106707</v>
      </c>
      <c r="S113" s="47">
        <f>'Equations and POD'!$D$5/L113</f>
        <v>32866.45962732919</v>
      </c>
      <c r="T113" s="48">
        <v>15000</v>
      </c>
      <c r="U113" s="48">
        <v>18000</v>
      </c>
      <c r="V113" s="48">
        <v>20000</v>
      </c>
      <c r="W113" s="48">
        <v>25000</v>
      </c>
      <c r="X113" s="48">
        <v>32000</v>
      </c>
      <c r="Y113" s="48">
        <v>35000</v>
      </c>
      <c r="Z113" s="48">
        <v>33000</v>
      </c>
    </row>
    <row r="114" spans="1:26" x14ac:dyDescent="0.3">
      <c r="A114" s="22" t="s">
        <v>88</v>
      </c>
      <c r="B114" s="22" t="s">
        <v>88</v>
      </c>
      <c r="C114" s="22" t="s">
        <v>91</v>
      </c>
      <c r="D114" s="22" t="s">
        <v>71</v>
      </c>
      <c r="E114" s="22" t="s">
        <v>67</v>
      </c>
      <c r="F114" s="56" t="s">
        <v>68</v>
      </c>
      <c r="G114" s="56" t="s">
        <v>68</v>
      </c>
      <c r="H114" s="56" t="s">
        <v>68</v>
      </c>
      <c r="I114" s="56" t="s">
        <v>68</v>
      </c>
      <c r="J114" s="56" t="s">
        <v>68</v>
      </c>
      <c r="K114" s="56" t="s">
        <v>68</v>
      </c>
      <c r="L114" s="56" t="s">
        <v>68</v>
      </c>
      <c r="M114" s="31" t="s">
        <v>68</v>
      </c>
      <c r="N114" s="31" t="s">
        <v>68</v>
      </c>
      <c r="O114" s="31" t="s">
        <v>68</v>
      </c>
      <c r="P114" s="31" t="s">
        <v>68</v>
      </c>
      <c r="Q114" s="31" t="s">
        <v>68</v>
      </c>
      <c r="R114" s="31" t="s">
        <v>68</v>
      </c>
      <c r="S114" s="31" t="s">
        <v>68</v>
      </c>
      <c r="T114" s="33" t="s">
        <v>68</v>
      </c>
      <c r="U114" s="33" t="s">
        <v>68</v>
      </c>
      <c r="V114" s="33" t="s">
        <v>68</v>
      </c>
      <c r="W114" s="33" t="s">
        <v>68</v>
      </c>
      <c r="X114" s="33" t="s">
        <v>68</v>
      </c>
      <c r="Y114" s="33" t="s">
        <v>68</v>
      </c>
      <c r="Z114" s="33" t="s">
        <v>68</v>
      </c>
    </row>
    <row r="115" spans="1:26" x14ac:dyDescent="0.3">
      <c r="A115" s="22" t="s">
        <v>88</v>
      </c>
      <c r="B115" s="22" t="s">
        <v>88</v>
      </c>
      <c r="C115" s="22" t="s">
        <v>91</v>
      </c>
      <c r="D115" s="22" t="s">
        <v>71</v>
      </c>
      <c r="E115" s="22" t="s">
        <v>69</v>
      </c>
      <c r="F115" s="56" t="s">
        <v>68</v>
      </c>
      <c r="G115" s="56" t="s">
        <v>68</v>
      </c>
      <c r="H115" s="56" t="s">
        <v>68</v>
      </c>
      <c r="I115" s="56" t="s">
        <v>68</v>
      </c>
      <c r="J115" s="56" t="s">
        <v>68</v>
      </c>
      <c r="K115" s="56" t="s">
        <v>68</v>
      </c>
      <c r="L115" s="56" t="s">
        <v>68</v>
      </c>
      <c r="M115" s="31" t="s">
        <v>68</v>
      </c>
      <c r="N115" s="31" t="s">
        <v>68</v>
      </c>
      <c r="O115" s="31" t="s">
        <v>68</v>
      </c>
      <c r="P115" s="31" t="s">
        <v>68</v>
      </c>
      <c r="Q115" s="31" t="s">
        <v>68</v>
      </c>
      <c r="R115" s="31" t="s">
        <v>68</v>
      </c>
      <c r="S115" s="31" t="s">
        <v>68</v>
      </c>
      <c r="T115" s="33" t="s">
        <v>68</v>
      </c>
      <c r="U115" s="33" t="s">
        <v>68</v>
      </c>
      <c r="V115" s="33" t="s">
        <v>68</v>
      </c>
      <c r="W115" s="33" t="s">
        <v>68</v>
      </c>
      <c r="X115" s="33" t="s">
        <v>68</v>
      </c>
      <c r="Y115" s="33" t="s">
        <v>68</v>
      </c>
      <c r="Z115" s="33" t="s">
        <v>68</v>
      </c>
    </row>
    <row r="116" spans="1:26" x14ac:dyDescent="0.3">
      <c r="A116" s="22" t="s">
        <v>88</v>
      </c>
      <c r="B116" s="22" t="s">
        <v>88</v>
      </c>
      <c r="C116" s="22" t="s">
        <v>91</v>
      </c>
      <c r="D116" s="22" t="s">
        <v>71</v>
      </c>
      <c r="E116" s="22" t="s">
        <v>70</v>
      </c>
      <c r="F116" s="56" t="s">
        <v>68</v>
      </c>
      <c r="G116" s="56" t="s">
        <v>68</v>
      </c>
      <c r="H116" s="56" t="s">
        <v>68</v>
      </c>
      <c r="I116" s="56" t="s">
        <v>68</v>
      </c>
      <c r="J116" s="56" t="s">
        <v>68</v>
      </c>
      <c r="K116" s="56" t="s">
        <v>68</v>
      </c>
      <c r="L116" s="56" t="s">
        <v>68</v>
      </c>
      <c r="M116" s="31" t="s">
        <v>68</v>
      </c>
      <c r="N116" s="31" t="s">
        <v>68</v>
      </c>
      <c r="O116" s="31" t="s">
        <v>68</v>
      </c>
      <c r="P116" s="31" t="s">
        <v>68</v>
      </c>
      <c r="Q116" s="31" t="s">
        <v>68</v>
      </c>
      <c r="R116" s="31" t="s">
        <v>68</v>
      </c>
      <c r="S116" s="31" t="s">
        <v>68</v>
      </c>
      <c r="T116" s="33" t="s">
        <v>68</v>
      </c>
      <c r="U116" s="33" t="s">
        <v>68</v>
      </c>
      <c r="V116" s="33" t="s">
        <v>68</v>
      </c>
      <c r="W116" s="33" t="s">
        <v>68</v>
      </c>
      <c r="X116" s="33" t="s">
        <v>68</v>
      </c>
      <c r="Y116" s="33" t="s">
        <v>68</v>
      </c>
      <c r="Z116" s="33" t="s">
        <v>68</v>
      </c>
    </row>
    <row r="117" spans="1:26" x14ac:dyDescent="0.3">
      <c r="A117" s="22" t="s">
        <v>88</v>
      </c>
      <c r="B117" s="22" t="s">
        <v>88</v>
      </c>
      <c r="C117" s="22" t="s">
        <v>91</v>
      </c>
      <c r="D117" s="22" t="s">
        <v>72</v>
      </c>
      <c r="E117" s="22" t="s">
        <v>67</v>
      </c>
      <c r="F117" s="56" t="s">
        <v>68</v>
      </c>
      <c r="G117" s="56" t="s">
        <v>68</v>
      </c>
      <c r="H117" s="56" t="s">
        <v>68</v>
      </c>
      <c r="I117" s="56" t="s">
        <v>68</v>
      </c>
      <c r="J117" s="56" t="s">
        <v>68</v>
      </c>
      <c r="K117" s="56" t="s">
        <v>68</v>
      </c>
      <c r="L117" s="56" t="s">
        <v>68</v>
      </c>
      <c r="M117" s="31" t="s">
        <v>68</v>
      </c>
      <c r="N117" s="31" t="s">
        <v>68</v>
      </c>
      <c r="O117" s="31" t="s">
        <v>68</v>
      </c>
      <c r="P117" s="31" t="s">
        <v>68</v>
      </c>
      <c r="Q117" s="31" t="s">
        <v>68</v>
      </c>
      <c r="R117" s="31" t="s">
        <v>68</v>
      </c>
      <c r="S117" s="31" t="s">
        <v>68</v>
      </c>
      <c r="T117" s="33" t="s">
        <v>68</v>
      </c>
      <c r="U117" s="33" t="s">
        <v>68</v>
      </c>
      <c r="V117" s="33" t="s">
        <v>68</v>
      </c>
      <c r="W117" s="33" t="s">
        <v>68</v>
      </c>
      <c r="X117" s="33" t="s">
        <v>68</v>
      </c>
      <c r="Y117" s="33" t="s">
        <v>68</v>
      </c>
      <c r="Z117" s="33" t="s">
        <v>68</v>
      </c>
    </row>
    <row r="118" spans="1:26" x14ac:dyDescent="0.3">
      <c r="A118" s="22" t="s">
        <v>88</v>
      </c>
      <c r="B118" s="22" t="s">
        <v>88</v>
      </c>
      <c r="C118" s="22" t="s">
        <v>91</v>
      </c>
      <c r="D118" s="22" t="s">
        <v>72</v>
      </c>
      <c r="E118" s="22" t="s">
        <v>69</v>
      </c>
      <c r="F118" s="56" t="s">
        <v>68</v>
      </c>
      <c r="G118" s="56" t="s">
        <v>68</v>
      </c>
      <c r="H118" s="56" t="s">
        <v>68</v>
      </c>
      <c r="I118" s="56" t="s">
        <v>68</v>
      </c>
      <c r="J118" s="56" t="s">
        <v>68</v>
      </c>
      <c r="K118" s="56" t="s">
        <v>68</v>
      </c>
      <c r="L118" s="56" t="s">
        <v>68</v>
      </c>
      <c r="M118" s="31" t="s">
        <v>68</v>
      </c>
      <c r="N118" s="31" t="s">
        <v>68</v>
      </c>
      <c r="O118" s="31" t="s">
        <v>68</v>
      </c>
      <c r="P118" s="31" t="s">
        <v>68</v>
      </c>
      <c r="Q118" s="31" t="s">
        <v>68</v>
      </c>
      <c r="R118" s="31" t="s">
        <v>68</v>
      </c>
      <c r="S118" s="31" t="s">
        <v>68</v>
      </c>
      <c r="T118" s="33" t="s">
        <v>68</v>
      </c>
      <c r="U118" s="33" t="s">
        <v>68</v>
      </c>
      <c r="V118" s="33" t="s">
        <v>68</v>
      </c>
      <c r="W118" s="33" t="s">
        <v>68</v>
      </c>
      <c r="X118" s="33" t="s">
        <v>68</v>
      </c>
      <c r="Y118" s="33" t="s">
        <v>68</v>
      </c>
      <c r="Z118" s="33" t="s">
        <v>68</v>
      </c>
    </row>
    <row r="119" spans="1:26" x14ac:dyDescent="0.3">
      <c r="A119" s="22" t="s">
        <v>88</v>
      </c>
      <c r="B119" s="22" t="s">
        <v>88</v>
      </c>
      <c r="C119" s="22" t="s">
        <v>91</v>
      </c>
      <c r="D119" s="22" t="s">
        <v>72</v>
      </c>
      <c r="E119" s="22" t="s">
        <v>70</v>
      </c>
      <c r="F119" s="56" t="s">
        <v>68</v>
      </c>
      <c r="G119" s="56" t="s">
        <v>68</v>
      </c>
      <c r="H119" s="56" t="s">
        <v>68</v>
      </c>
      <c r="I119" s="56" t="s">
        <v>68</v>
      </c>
      <c r="J119" s="56" t="s">
        <v>68</v>
      </c>
      <c r="K119" s="56" t="s">
        <v>68</v>
      </c>
      <c r="L119" s="56" t="s">
        <v>68</v>
      </c>
      <c r="M119" s="31" t="s">
        <v>68</v>
      </c>
      <c r="N119" s="31" t="s">
        <v>68</v>
      </c>
      <c r="O119" s="31" t="s">
        <v>68</v>
      </c>
      <c r="P119" s="31" t="s">
        <v>68</v>
      </c>
      <c r="Q119" s="31" t="s">
        <v>68</v>
      </c>
      <c r="R119" s="31" t="s">
        <v>68</v>
      </c>
      <c r="S119" s="31" t="s">
        <v>68</v>
      </c>
      <c r="T119" s="33" t="s">
        <v>68</v>
      </c>
      <c r="U119" s="33" t="s">
        <v>68</v>
      </c>
      <c r="V119" s="33" t="s">
        <v>68</v>
      </c>
      <c r="W119" s="33" t="s">
        <v>68</v>
      </c>
      <c r="X119" s="33" t="s">
        <v>68</v>
      </c>
      <c r="Y119" s="33" t="s">
        <v>68</v>
      </c>
      <c r="Z119" s="33" t="s">
        <v>68</v>
      </c>
    </row>
    <row r="120" spans="1:26" x14ac:dyDescent="0.3">
      <c r="A120" s="22" t="s">
        <v>88</v>
      </c>
      <c r="B120" s="22" t="s">
        <v>88</v>
      </c>
      <c r="C120" s="22" t="s">
        <v>92</v>
      </c>
      <c r="D120" s="22" t="s">
        <v>66</v>
      </c>
      <c r="E120" s="22" t="s">
        <v>67</v>
      </c>
      <c r="F120" s="30">
        <v>0.47101063829787232</v>
      </c>
      <c r="G120" s="30">
        <v>0.40277777777777768</v>
      </c>
      <c r="H120" s="30">
        <v>0.34811827956989244</v>
      </c>
      <c r="I120" s="30">
        <v>0.28066037735849048</v>
      </c>
      <c r="J120" s="30">
        <v>0.22183098591549294</v>
      </c>
      <c r="K120" s="30">
        <v>0.20286312849162014</v>
      </c>
      <c r="L120" s="30">
        <v>0.21678635547576305</v>
      </c>
      <c r="M120" s="47">
        <f>'Equations and POD'!$D$5/F120</f>
        <v>12101.637492941842</v>
      </c>
      <c r="N120" s="47">
        <f>'Equations and POD'!$D$5/G120</f>
        <v>14151.724137931038</v>
      </c>
      <c r="O120" s="47">
        <f>'Equations and POD'!$D$5/H120</f>
        <v>16373.745173745176</v>
      </c>
      <c r="P120" s="47">
        <f>'Equations and POD'!$D$5/I120</f>
        <v>20309.243697479</v>
      </c>
      <c r="Q120" s="47">
        <f>'Equations and POD'!$D$5/J120</f>
        <v>25695.238095238099</v>
      </c>
      <c r="R120" s="47">
        <f>'Equations and POD'!$D$5/K120</f>
        <v>28097.762478485365</v>
      </c>
      <c r="S120" s="47">
        <f>'Equations and POD'!$D$5/L120</f>
        <v>26293.167701863349</v>
      </c>
      <c r="T120" s="48">
        <v>12000</v>
      </c>
      <c r="U120" s="48">
        <v>14000</v>
      </c>
      <c r="V120" s="48">
        <v>16000</v>
      </c>
      <c r="W120" s="48">
        <v>20000</v>
      </c>
      <c r="X120" s="48">
        <v>26000</v>
      </c>
      <c r="Y120" s="48">
        <v>28000</v>
      </c>
      <c r="Z120" s="48">
        <v>26000</v>
      </c>
    </row>
    <row r="121" spans="1:26" x14ac:dyDescent="0.3">
      <c r="A121" s="22" t="s">
        <v>88</v>
      </c>
      <c r="B121" s="22" t="s">
        <v>88</v>
      </c>
      <c r="C121" s="22" t="s">
        <v>92</v>
      </c>
      <c r="D121" s="22" t="s">
        <v>66</v>
      </c>
      <c r="E121" s="22" t="s">
        <v>69</v>
      </c>
      <c r="F121" s="30">
        <v>0.23550531914893616</v>
      </c>
      <c r="G121" s="30">
        <v>0.20138888888888884</v>
      </c>
      <c r="H121" s="30">
        <v>0.17405913978494622</v>
      </c>
      <c r="I121" s="30">
        <v>0.14033018867924524</v>
      </c>
      <c r="J121" s="30">
        <v>0.11091549295774647</v>
      </c>
      <c r="K121" s="30">
        <v>0.10143156424581007</v>
      </c>
      <c r="L121" s="30">
        <v>0.10839317773788153</v>
      </c>
      <c r="M121" s="47">
        <f>'Equations and POD'!$D$5/F121</f>
        <v>24203.274985883683</v>
      </c>
      <c r="N121" s="47">
        <f>'Equations and POD'!$D$5/G121</f>
        <v>28303.448275862076</v>
      </c>
      <c r="O121" s="47">
        <f>'Equations and POD'!$D$5/H121</f>
        <v>32747.490347490351</v>
      </c>
      <c r="P121" s="47">
        <f>'Equations and POD'!$D$5/I121</f>
        <v>40618.487394958</v>
      </c>
      <c r="Q121" s="47">
        <f>'Equations and POD'!$D$5/J121</f>
        <v>51390.476190476198</v>
      </c>
      <c r="R121" s="47">
        <f>'Equations and POD'!$D$5/K121</f>
        <v>56195.52495697073</v>
      </c>
      <c r="S121" s="47">
        <f>'Equations and POD'!$D$5/L121</f>
        <v>52586.335403726698</v>
      </c>
      <c r="T121" s="48">
        <v>24000</v>
      </c>
      <c r="U121" s="48">
        <v>28000</v>
      </c>
      <c r="V121" s="48">
        <v>33000</v>
      </c>
      <c r="W121" s="48">
        <v>41000</v>
      </c>
      <c r="X121" s="48">
        <v>51000</v>
      </c>
      <c r="Y121" s="48">
        <v>56000</v>
      </c>
      <c r="Z121" s="48">
        <v>53000</v>
      </c>
    </row>
    <row r="122" spans="1:26" x14ac:dyDescent="0.3">
      <c r="A122" s="22" t="s">
        <v>88</v>
      </c>
      <c r="B122" s="22" t="s">
        <v>88</v>
      </c>
      <c r="C122" s="22" t="s">
        <v>92</v>
      </c>
      <c r="D122" s="22" t="s">
        <v>66</v>
      </c>
      <c r="E122" s="22" t="s">
        <v>70</v>
      </c>
      <c r="F122" s="30">
        <v>0.11775265957446808</v>
      </c>
      <c r="G122" s="30">
        <v>0.10069444444444442</v>
      </c>
      <c r="H122" s="30">
        <v>8.702956989247311E-2</v>
      </c>
      <c r="I122" s="30">
        <v>7.0165094339622619E-2</v>
      </c>
      <c r="J122" s="30">
        <v>5.5457746478873235E-2</v>
      </c>
      <c r="K122" s="30">
        <v>5.0715782122905034E-2</v>
      </c>
      <c r="L122" s="30">
        <v>5.4196588868940763E-2</v>
      </c>
      <c r="M122" s="47">
        <f>'Equations and POD'!$D$5/F122</f>
        <v>48406.549971767367</v>
      </c>
      <c r="N122" s="47">
        <f>'Equations and POD'!$D$5/G122</f>
        <v>56606.896551724152</v>
      </c>
      <c r="O122" s="47">
        <f>'Equations and POD'!$D$5/H122</f>
        <v>65494.980694980703</v>
      </c>
      <c r="P122" s="47">
        <f>'Equations and POD'!$D$5/I122</f>
        <v>81236.974789915999</v>
      </c>
      <c r="Q122" s="47">
        <f>'Equations and POD'!$D$5/J122</f>
        <v>102780.9523809524</v>
      </c>
      <c r="R122" s="47">
        <f>'Equations and POD'!$D$5/K122</f>
        <v>112391.04991394146</v>
      </c>
      <c r="S122" s="47">
        <f>'Equations and POD'!$D$5/L122</f>
        <v>105172.6708074534</v>
      </c>
      <c r="T122" s="48">
        <v>48000</v>
      </c>
      <c r="U122" s="48">
        <v>57000</v>
      </c>
      <c r="V122" s="48">
        <v>65000</v>
      </c>
      <c r="W122" s="48">
        <v>81000</v>
      </c>
      <c r="X122" s="48">
        <v>100000</v>
      </c>
      <c r="Y122" s="48">
        <v>110000</v>
      </c>
      <c r="Z122" s="48">
        <v>110000</v>
      </c>
    </row>
    <row r="123" spans="1:26" x14ac:dyDescent="0.3">
      <c r="A123" s="22" t="s">
        <v>88</v>
      </c>
      <c r="B123" s="22" t="s">
        <v>88</v>
      </c>
      <c r="C123" s="22" t="s">
        <v>92</v>
      </c>
      <c r="D123" s="22" t="s">
        <v>71</v>
      </c>
      <c r="E123" s="22" t="s">
        <v>67</v>
      </c>
      <c r="F123" s="46">
        <v>1.23887489785277E-3</v>
      </c>
      <c r="G123" s="46">
        <v>1.53360449398299E-3</v>
      </c>
      <c r="H123" s="46">
        <v>1.73124691592809E-3</v>
      </c>
      <c r="I123" s="46">
        <v>6.0778461864152299E-4</v>
      </c>
      <c r="J123" s="46">
        <v>3.4033686423004501E-4</v>
      </c>
      <c r="K123" s="46">
        <v>2.7000715043488997E-4</v>
      </c>
      <c r="L123" s="46">
        <v>1.20921220413444E-4</v>
      </c>
      <c r="M123" s="47">
        <f>'Equations and POD'!$D$5/F123</f>
        <v>4600948.8204816282</v>
      </c>
      <c r="N123" s="47">
        <f>'Equations and POD'!$D$5/G123</f>
        <v>3716734.0226007593</v>
      </c>
      <c r="O123" s="47">
        <f>'Equations and POD'!$D$5/H123</f>
        <v>3292424.6377324713</v>
      </c>
      <c r="P123" s="47">
        <f>'Equations and POD'!$D$5/I123</f>
        <v>9378322.2299047895</v>
      </c>
      <c r="Q123" s="47">
        <f>'Equations and POD'!$D$5/J123</f>
        <v>16748112.235491423</v>
      </c>
      <c r="R123" s="47">
        <f>'Equations and POD'!$D$5/K123</f>
        <v>21110552.038415398</v>
      </c>
      <c r="S123" s="47">
        <f>'Equations and POD'!$D$5/L123</f>
        <v>47138128.283117086</v>
      </c>
      <c r="T123" s="48">
        <v>4600000</v>
      </c>
      <c r="U123" s="48">
        <v>3700000</v>
      </c>
      <c r="V123" s="48">
        <v>3300000</v>
      </c>
      <c r="W123" s="48">
        <v>9400000</v>
      </c>
      <c r="X123" s="48">
        <v>17000000</v>
      </c>
      <c r="Y123" s="48">
        <v>21000000</v>
      </c>
      <c r="Z123" s="48">
        <v>47000000</v>
      </c>
    </row>
    <row r="124" spans="1:26" x14ac:dyDescent="0.3">
      <c r="A124" s="22" t="s">
        <v>88</v>
      </c>
      <c r="B124" s="22" t="s">
        <v>88</v>
      </c>
      <c r="C124" s="22" t="s">
        <v>92</v>
      </c>
      <c r="D124" s="22" t="s">
        <v>71</v>
      </c>
      <c r="E124" s="22" t="s">
        <v>69</v>
      </c>
      <c r="F124" s="46">
        <v>7.8772393804768699E-4</v>
      </c>
      <c r="G124" s="46">
        <v>9.7512426274997701E-4</v>
      </c>
      <c r="H124" s="46">
        <v>1.1007928570607999E-3</v>
      </c>
      <c r="I124" s="46">
        <v>3.8645265483293301E-4</v>
      </c>
      <c r="J124" s="46">
        <v>2.1639916622628801E-4</v>
      </c>
      <c r="K124" s="46">
        <v>1.7168085027000499E-4</v>
      </c>
      <c r="L124" s="46">
        <v>7.6886326539172203E-5</v>
      </c>
      <c r="M124" s="47">
        <f>'Equations and POD'!$D$5/F124</f>
        <v>7236037.5566686606</v>
      </c>
      <c r="N124" s="47">
        <f>'Equations and POD'!$D$5/G124</f>
        <v>5845408.8547907323</v>
      </c>
      <c r="O124" s="47">
        <f>'Equations and POD'!$D$5/H124</f>
        <v>5178085.9254659684</v>
      </c>
      <c r="P124" s="47">
        <f>'Equations and POD'!$D$5/I124</f>
        <v>14749542.870818578</v>
      </c>
      <c r="Q124" s="47">
        <f>'Equations and POD'!$D$5/J124</f>
        <v>26340212.392683279</v>
      </c>
      <c r="R124" s="47">
        <f>'Equations and POD'!$D$5/K124</f>
        <v>33201140.319584429</v>
      </c>
      <c r="S124" s="47">
        <f>'Equations and POD'!$D$5/L124</f>
        <v>74135418.566212192</v>
      </c>
      <c r="T124" s="48">
        <v>7200000</v>
      </c>
      <c r="U124" s="48">
        <v>5800000</v>
      </c>
      <c r="V124" s="48">
        <v>5200000</v>
      </c>
      <c r="W124" s="48">
        <v>15000000</v>
      </c>
      <c r="X124" s="48">
        <v>26000000</v>
      </c>
      <c r="Y124" s="48">
        <v>33000000</v>
      </c>
      <c r="Z124" s="48">
        <v>74000000</v>
      </c>
    </row>
    <row r="125" spans="1:26" x14ac:dyDescent="0.3">
      <c r="A125" s="22" t="s">
        <v>88</v>
      </c>
      <c r="B125" s="22" t="s">
        <v>88</v>
      </c>
      <c r="C125" s="22" t="s">
        <v>92</v>
      </c>
      <c r="D125" s="22" t="s">
        <v>71</v>
      </c>
      <c r="E125" s="22" t="s">
        <v>70</v>
      </c>
      <c r="F125" s="46">
        <v>4.5831211393076499E-4</v>
      </c>
      <c r="G125" s="46">
        <v>5.6734503119664197E-4</v>
      </c>
      <c r="H125" s="46">
        <v>6.4046130497133198E-4</v>
      </c>
      <c r="I125" s="46">
        <v>2.24845183211802E-4</v>
      </c>
      <c r="J125" s="46">
        <v>1.2590497068283799E-4</v>
      </c>
      <c r="K125" s="46">
        <v>9.9887041142519893E-5</v>
      </c>
      <c r="L125" s="46">
        <v>4.4733863155073702E-5</v>
      </c>
      <c r="M125" s="47">
        <f>'Equations and POD'!$D$5/F125</f>
        <v>12436939.427835137</v>
      </c>
      <c r="N125" s="47">
        <f>'Equations and POD'!$D$5/G125</f>
        <v>10046796.370063525</v>
      </c>
      <c r="O125" s="47">
        <f>'Equations and POD'!$D$5/H125</f>
        <v>8899835.0966029726</v>
      </c>
      <c r="P125" s="47">
        <f>'Equations and POD'!$D$5/I125</f>
        <v>25350776.559134267</v>
      </c>
      <c r="Q125" s="47">
        <f>'Equations and POD'!$D$5/J125</f>
        <v>45272239.603300765</v>
      </c>
      <c r="R125" s="47">
        <f>'Equations and POD'!$D$5/K125</f>
        <v>57064459.361321747</v>
      </c>
      <c r="S125" s="47">
        <f>'Equations and POD'!$D$5/L125</f>
        <v>127420249.40346579</v>
      </c>
      <c r="T125" s="48">
        <v>12000000</v>
      </c>
      <c r="U125" s="48">
        <v>10000000</v>
      </c>
      <c r="V125" s="48">
        <v>8900000</v>
      </c>
      <c r="W125" s="48">
        <v>25000000</v>
      </c>
      <c r="X125" s="48">
        <v>45000000</v>
      </c>
      <c r="Y125" s="48">
        <v>57000000</v>
      </c>
      <c r="Z125" s="48">
        <v>130000000</v>
      </c>
    </row>
    <row r="126" spans="1:26" x14ac:dyDescent="0.3">
      <c r="A126" s="22" t="s">
        <v>88</v>
      </c>
      <c r="B126" s="22" t="s">
        <v>88</v>
      </c>
      <c r="C126" s="22" t="s">
        <v>92</v>
      </c>
      <c r="D126" s="22" t="s">
        <v>72</v>
      </c>
      <c r="E126" s="22" t="s">
        <v>67</v>
      </c>
      <c r="F126" s="46">
        <v>4.0254883892096603E-2</v>
      </c>
      <c r="G126" s="46">
        <v>3.7921267434583697E-2</v>
      </c>
      <c r="H126" s="46">
        <v>3.08263206242422E-2</v>
      </c>
      <c r="I126" s="46">
        <v>2.1464868359198301E-2</v>
      </c>
      <c r="J126" s="46">
        <v>1.51418018559218E-2</v>
      </c>
      <c r="K126" s="46">
        <v>1.29652601508186E-2</v>
      </c>
      <c r="L126" s="46">
        <v>1.04093879107932E-2</v>
      </c>
      <c r="M126" s="47">
        <f>'Equations and POD'!$D$5/F126</f>
        <v>141597.72551521639</v>
      </c>
      <c r="N126" s="47">
        <f>'Equations and POD'!$D$5/G126</f>
        <v>150311.43170076839</v>
      </c>
      <c r="O126" s="47">
        <f>'Equations and POD'!$D$5/H126</f>
        <v>184906.91994935813</v>
      </c>
      <c r="P126" s="47">
        <f>'Equations and POD'!$D$5/I126</f>
        <v>265550.19600469107</v>
      </c>
      <c r="Q126" s="47">
        <f>'Equations and POD'!$D$5/J126</f>
        <v>376441.32806894375</v>
      </c>
      <c r="R126" s="47">
        <f>'Equations and POD'!$D$5/K126</f>
        <v>439636.37703329185</v>
      </c>
      <c r="S126" s="47">
        <f>'Equations and POD'!$D$5/L126</f>
        <v>547582.62914669851</v>
      </c>
      <c r="T126" s="48">
        <v>140000</v>
      </c>
      <c r="U126" s="48">
        <v>150000</v>
      </c>
      <c r="V126" s="48">
        <v>180000</v>
      </c>
      <c r="W126" s="48">
        <v>270000</v>
      </c>
      <c r="X126" s="48">
        <v>380000</v>
      </c>
      <c r="Y126" s="48">
        <v>440000</v>
      </c>
      <c r="Z126" s="48">
        <v>550000</v>
      </c>
    </row>
    <row r="127" spans="1:26" x14ac:dyDescent="0.3">
      <c r="A127" s="22" t="s">
        <v>88</v>
      </c>
      <c r="B127" s="22" t="s">
        <v>88</v>
      </c>
      <c r="C127" s="22" t="s">
        <v>92</v>
      </c>
      <c r="D127" s="22" t="s">
        <v>72</v>
      </c>
      <c r="E127" s="22" t="s">
        <v>69</v>
      </c>
      <c r="F127" s="46">
        <v>2.5595590914098201E-2</v>
      </c>
      <c r="G127" s="46">
        <v>2.4111788542266401E-2</v>
      </c>
      <c r="H127" s="46">
        <v>1.9600550685971399E-2</v>
      </c>
      <c r="I127" s="46">
        <v>1.3648182193735699E-2</v>
      </c>
      <c r="J127" s="46">
        <v>9.6277352841303305E-3</v>
      </c>
      <c r="K127" s="46">
        <v>8.2438070323279603E-3</v>
      </c>
      <c r="L127" s="46">
        <v>6.6186859548521297E-3</v>
      </c>
      <c r="M127" s="47">
        <f>'Equations and POD'!$D$5/F127</f>
        <v>222694.60467351065</v>
      </c>
      <c r="N127" s="47">
        <f>'Equations and POD'!$D$5/G127</f>
        <v>236398.88803803458</v>
      </c>
      <c r="O127" s="47">
        <f>'Equations and POD'!$D$5/H127</f>
        <v>290808.15591980441</v>
      </c>
      <c r="P127" s="47">
        <f>'Equations and POD'!$D$5/I127</f>
        <v>417638.03553386108</v>
      </c>
      <c r="Q127" s="47">
        <f>'Equations and POD'!$D$5/J127</f>
        <v>592039.54323458311</v>
      </c>
      <c r="R127" s="47">
        <f>'Equations and POD'!$D$5/K127</f>
        <v>691428.1202419633</v>
      </c>
      <c r="S127" s="47">
        <f>'Equations and POD'!$D$5/L127</f>
        <v>861198.13492908736</v>
      </c>
      <c r="T127" s="48">
        <v>220000</v>
      </c>
      <c r="U127" s="48">
        <v>240000</v>
      </c>
      <c r="V127" s="48">
        <v>290000</v>
      </c>
      <c r="W127" s="48">
        <v>420000</v>
      </c>
      <c r="X127" s="48">
        <v>590000</v>
      </c>
      <c r="Y127" s="48">
        <v>690000</v>
      </c>
      <c r="Z127" s="48">
        <v>860000</v>
      </c>
    </row>
    <row r="128" spans="1:26" x14ac:dyDescent="0.3">
      <c r="A128" s="22" t="s">
        <v>88</v>
      </c>
      <c r="B128" s="22" t="s">
        <v>88</v>
      </c>
      <c r="C128" s="22" t="s">
        <v>92</v>
      </c>
      <c r="D128" s="22" t="s">
        <v>72</v>
      </c>
      <c r="E128" s="22" t="s">
        <v>70</v>
      </c>
      <c r="F128" s="46">
        <v>1.48919801682275E-2</v>
      </c>
      <c r="G128" s="46">
        <v>1.40286769700694E-2</v>
      </c>
      <c r="H128" s="46">
        <v>1.14039567627661E-2</v>
      </c>
      <c r="I128" s="46">
        <v>7.9407605490958901E-3</v>
      </c>
      <c r="J128" s="46">
        <v>5.6015914380488398E-3</v>
      </c>
      <c r="K128" s="46">
        <v>4.7963968188170303E-3</v>
      </c>
      <c r="L128" s="46">
        <v>3.8508718282840499E-3</v>
      </c>
      <c r="M128" s="47">
        <f>'Equations and POD'!$D$5/F128</f>
        <v>382756.35178195615</v>
      </c>
      <c r="N128" s="47">
        <f>'Equations and POD'!$D$5/G128</f>
        <v>406310.58881469147</v>
      </c>
      <c r="O128" s="47">
        <f>'Equations and POD'!$D$5/H128</f>
        <v>499826.51798632654</v>
      </c>
      <c r="P128" s="47">
        <f>'Equations and POD'!$D$5/I128</f>
        <v>717815.37357262138</v>
      </c>
      <c r="Q128" s="47">
        <f>'Equations and POD'!$D$5/J128</f>
        <v>1017567.9649327367</v>
      </c>
      <c r="R128" s="47">
        <f>'Equations and POD'!$D$5/K128</f>
        <v>1188392.0816638838</v>
      </c>
      <c r="S128" s="47">
        <f>'Equations and POD'!$D$5/L128</f>
        <v>1480184.2944068909</v>
      </c>
      <c r="T128" s="48">
        <v>380000</v>
      </c>
      <c r="U128" s="48">
        <v>410000</v>
      </c>
      <c r="V128" s="48">
        <v>500000</v>
      </c>
      <c r="W128" s="48">
        <v>720000</v>
      </c>
      <c r="X128" s="48">
        <v>1000000</v>
      </c>
      <c r="Y128" s="48">
        <v>1200000</v>
      </c>
      <c r="Z128" s="48">
        <v>1500000</v>
      </c>
    </row>
    <row r="129" spans="1:26" x14ac:dyDescent="0.3">
      <c r="A129" s="22" t="s">
        <v>88</v>
      </c>
      <c r="B129" s="22" t="s">
        <v>88</v>
      </c>
      <c r="C129" s="22" t="s">
        <v>93</v>
      </c>
      <c r="D129" s="22" t="s">
        <v>66</v>
      </c>
      <c r="E129" s="22" t="s">
        <v>67</v>
      </c>
      <c r="F129" s="30">
        <v>3.7680851063829786</v>
      </c>
      <c r="G129" s="30">
        <v>3.2222222222222214</v>
      </c>
      <c r="H129" s="30">
        <v>2.7849462365591395</v>
      </c>
      <c r="I129" s="30">
        <v>2.2452830188679238</v>
      </c>
      <c r="J129" s="30">
        <v>1.7746478873239435</v>
      </c>
      <c r="K129" s="30">
        <v>1.6229050279329611</v>
      </c>
      <c r="L129" s="30">
        <v>1.7342908438061044</v>
      </c>
      <c r="M129" s="47">
        <f>'Equations and POD'!$D$5/F129</f>
        <v>1512.7046866177302</v>
      </c>
      <c r="N129" s="47">
        <f>'Equations and POD'!$D$5/G129</f>
        <v>1768.9655172413798</v>
      </c>
      <c r="O129" s="47">
        <f>'Equations and POD'!$D$5/H129</f>
        <v>2046.718146718147</v>
      </c>
      <c r="P129" s="47">
        <f>'Equations and POD'!$D$5/I129</f>
        <v>2538.655462184875</v>
      </c>
      <c r="Q129" s="47">
        <f>'Equations and POD'!$D$5/J129</f>
        <v>3211.9047619047624</v>
      </c>
      <c r="R129" s="47">
        <f>'Equations and POD'!$D$5/K129</f>
        <v>3512.2203098106706</v>
      </c>
      <c r="S129" s="47">
        <f>'Equations and POD'!$D$5/L129</f>
        <v>3286.6459627329186</v>
      </c>
      <c r="T129" s="48">
        <v>1500</v>
      </c>
      <c r="U129" s="48">
        <v>1800</v>
      </c>
      <c r="V129" s="48">
        <v>2000</v>
      </c>
      <c r="W129" s="48">
        <v>2500</v>
      </c>
      <c r="X129" s="48">
        <v>3200</v>
      </c>
      <c r="Y129" s="48">
        <v>3500</v>
      </c>
      <c r="Z129" s="48">
        <v>3300</v>
      </c>
    </row>
    <row r="130" spans="1:26" x14ac:dyDescent="0.3">
      <c r="A130" s="22" t="s">
        <v>88</v>
      </c>
      <c r="B130" s="22" t="s">
        <v>88</v>
      </c>
      <c r="C130" s="22" t="s">
        <v>93</v>
      </c>
      <c r="D130" s="22" t="s">
        <v>66</v>
      </c>
      <c r="E130" s="22" t="s">
        <v>69</v>
      </c>
      <c r="F130" s="30">
        <v>0.94202127659574464</v>
      </c>
      <c r="G130" s="30">
        <v>0.80555555555555536</v>
      </c>
      <c r="H130" s="30">
        <v>0.69623655913978488</v>
      </c>
      <c r="I130" s="30">
        <v>0.56132075471698095</v>
      </c>
      <c r="J130" s="30">
        <v>0.44366197183098588</v>
      </c>
      <c r="K130" s="30">
        <v>0.40572625698324027</v>
      </c>
      <c r="L130" s="30">
        <v>0.43357271095152611</v>
      </c>
      <c r="M130" s="47">
        <f>'Equations and POD'!$D$5/F130</f>
        <v>6050.8187464709208</v>
      </c>
      <c r="N130" s="47">
        <f>'Equations and POD'!$D$5/G130</f>
        <v>7075.862068965519</v>
      </c>
      <c r="O130" s="47">
        <f>'Equations and POD'!$D$5/H130</f>
        <v>8186.8725868725878</v>
      </c>
      <c r="P130" s="47">
        <f>'Equations and POD'!$D$5/I130</f>
        <v>10154.6218487395</v>
      </c>
      <c r="Q130" s="47">
        <f>'Equations and POD'!$D$5/J130</f>
        <v>12847.61904761905</v>
      </c>
      <c r="R130" s="47">
        <f>'Equations and POD'!$D$5/K130</f>
        <v>14048.881239242683</v>
      </c>
      <c r="S130" s="47">
        <f>'Equations and POD'!$D$5/L130</f>
        <v>13146.583850931675</v>
      </c>
      <c r="T130" s="48">
        <v>6100</v>
      </c>
      <c r="U130" s="48">
        <v>7100</v>
      </c>
      <c r="V130" s="48">
        <v>8200</v>
      </c>
      <c r="W130" s="48">
        <v>10000</v>
      </c>
      <c r="X130" s="48">
        <v>13000</v>
      </c>
      <c r="Y130" s="48">
        <v>14000</v>
      </c>
      <c r="Z130" s="48">
        <v>13000</v>
      </c>
    </row>
    <row r="131" spans="1:26" x14ac:dyDescent="0.3">
      <c r="A131" s="22" t="s">
        <v>88</v>
      </c>
      <c r="B131" s="22" t="s">
        <v>88</v>
      </c>
      <c r="C131" s="22" t="s">
        <v>93</v>
      </c>
      <c r="D131" s="22" t="s">
        <v>66</v>
      </c>
      <c r="E131" s="22" t="s">
        <v>70</v>
      </c>
      <c r="F131" s="30">
        <v>9.4202127659574475E-2</v>
      </c>
      <c r="G131" s="30">
        <v>8.0555555555555547E-2</v>
      </c>
      <c r="H131" s="30">
        <v>6.9623655913978497E-2</v>
      </c>
      <c r="I131" s="30">
        <v>5.6132075471698101E-2</v>
      </c>
      <c r="J131" s="30">
        <v>4.4366197183098595E-2</v>
      </c>
      <c r="K131" s="30">
        <v>4.0572625698324032E-2</v>
      </c>
      <c r="L131" s="30">
        <v>4.3357271095152611E-2</v>
      </c>
      <c r="M131" s="47">
        <f>'Equations and POD'!$D$5/F131</f>
        <v>60508.187464709197</v>
      </c>
      <c r="N131" s="47">
        <f>'Equations and POD'!$D$5/G131</f>
        <v>70758.620689655174</v>
      </c>
      <c r="O131" s="47">
        <f>'Equations and POD'!$D$5/H131</f>
        <v>81868.725868725873</v>
      </c>
      <c r="P131" s="47">
        <f>'Equations and POD'!$D$5/I131</f>
        <v>101546.21848739497</v>
      </c>
      <c r="Q131" s="47">
        <f>'Equations and POD'!$D$5/J131</f>
        <v>128476.19047619047</v>
      </c>
      <c r="R131" s="47">
        <f>'Equations and POD'!$D$5/K131</f>
        <v>140488.81239242683</v>
      </c>
      <c r="S131" s="47">
        <f>'Equations and POD'!$D$5/L131</f>
        <v>131465.83850931676</v>
      </c>
      <c r="T131" s="48">
        <v>61000</v>
      </c>
      <c r="U131" s="48">
        <v>71000</v>
      </c>
      <c r="V131" s="48">
        <v>82000</v>
      </c>
      <c r="W131" s="48">
        <v>100000</v>
      </c>
      <c r="X131" s="48">
        <v>130000</v>
      </c>
      <c r="Y131" s="48">
        <v>140000</v>
      </c>
      <c r="Z131" s="48">
        <v>130000</v>
      </c>
    </row>
    <row r="132" spans="1:26" x14ac:dyDescent="0.3">
      <c r="A132" s="22" t="s">
        <v>88</v>
      </c>
      <c r="B132" s="22" t="s">
        <v>88</v>
      </c>
      <c r="C132" s="22" t="s">
        <v>93</v>
      </c>
      <c r="D132" s="22" t="s">
        <v>71</v>
      </c>
      <c r="E132" s="22" t="s">
        <v>67</v>
      </c>
      <c r="F132" s="56" t="s">
        <v>68</v>
      </c>
      <c r="G132" s="56" t="s">
        <v>68</v>
      </c>
      <c r="H132" s="56" t="s">
        <v>68</v>
      </c>
      <c r="I132" s="56" t="s">
        <v>68</v>
      </c>
      <c r="J132" s="56" t="s">
        <v>68</v>
      </c>
      <c r="K132" s="56" t="s">
        <v>68</v>
      </c>
      <c r="L132" s="56" t="s">
        <v>68</v>
      </c>
      <c r="M132" s="31" t="s">
        <v>68</v>
      </c>
      <c r="N132" s="31" t="s">
        <v>68</v>
      </c>
      <c r="O132" s="31" t="s">
        <v>68</v>
      </c>
      <c r="P132" s="31" t="s">
        <v>68</v>
      </c>
      <c r="Q132" s="31" t="s">
        <v>68</v>
      </c>
      <c r="R132" s="31" t="s">
        <v>68</v>
      </c>
      <c r="S132" s="31" t="s">
        <v>68</v>
      </c>
      <c r="T132" s="33" t="s">
        <v>68</v>
      </c>
      <c r="U132" s="33" t="s">
        <v>68</v>
      </c>
      <c r="V132" s="33" t="s">
        <v>68</v>
      </c>
      <c r="W132" s="33" t="s">
        <v>68</v>
      </c>
      <c r="X132" s="33" t="s">
        <v>68</v>
      </c>
      <c r="Y132" s="33" t="s">
        <v>68</v>
      </c>
      <c r="Z132" s="33" t="s">
        <v>68</v>
      </c>
    </row>
    <row r="133" spans="1:26" x14ac:dyDescent="0.3">
      <c r="A133" s="22" t="s">
        <v>88</v>
      </c>
      <c r="B133" s="22" t="s">
        <v>88</v>
      </c>
      <c r="C133" s="22" t="s">
        <v>93</v>
      </c>
      <c r="D133" s="22" t="s">
        <v>71</v>
      </c>
      <c r="E133" s="22" t="s">
        <v>69</v>
      </c>
      <c r="F133" s="56" t="s">
        <v>68</v>
      </c>
      <c r="G133" s="56" t="s">
        <v>68</v>
      </c>
      <c r="H133" s="56" t="s">
        <v>68</v>
      </c>
      <c r="I133" s="56" t="s">
        <v>68</v>
      </c>
      <c r="J133" s="56" t="s">
        <v>68</v>
      </c>
      <c r="K133" s="56" t="s">
        <v>68</v>
      </c>
      <c r="L133" s="56" t="s">
        <v>68</v>
      </c>
      <c r="M133" s="31" t="s">
        <v>68</v>
      </c>
      <c r="N133" s="31" t="s">
        <v>68</v>
      </c>
      <c r="O133" s="31" t="s">
        <v>68</v>
      </c>
      <c r="P133" s="31" t="s">
        <v>68</v>
      </c>
      <c r="Q133" s="31" t="s">
        <v>68</v>
      </c>
      <c r="R133" s="31" t="s">
        <v>68</v>
      </c>
      <c r="S133" s="31" t="s">
        <v>68</v>
      </c>
      <c r="T133" s="33" t="s">
        <v>68</v>
      </c>
      <c r="U133" s="33" t="s">
        <v>68</v>
      </c>
      <c r="V133" s="33" t="s">
        <v>68</v>
      </c>
      <c r="W133" s="33" t="s">
        <v>68</v>
      </c>
      <c r="X133" s="33" t="s">
        <v>68</v>
      </c>
      <c r="Y133" s="33" t="s">
        <v>68</v>
      </c>
      <c r="Z133" s="33" t="s">
        <v>68</v>
      </c>
    </row>
    <row r="134" spans="1:26" x14ac:dyDescent="0.3">
      <c r="A134" s="22" t="s">
        <v>88</v>
      </c>
      <c r="B134" s="22" t="s">
        <v>88</v>
      </c>
      <c r="C134" s="22" t="s">
        <v>93</v>
      </c>
      <c r="D134" s="22" t="s">
        <v>71</v>
      </c>
      <c r="E134" s="22" t="s">
        <v>70</v>
      </c>
      <c r="F134" s="56" t="s">
        <v>68</v>
      </c>
      <c r="G134" s="56" t="s">
        <v>68</v>
      </c>
      <c r="H134" s="56" t="s">
        <v>68</v>
      </c>
      <c r="I134" s="56" t="s">
        <v>68</v>
      </c>
      <c r="J134" s="56" t="s">
        <v>68</v>
      </c>
      <c r="K134" s="56" t="s">
        <v>68</v>
      </c>
      <c r="L134" s="56" t="s">
        <v>68</v>
      </c>
      <c r="M134" s="31" t="s">
        <v>68</v>
      </c>
      <c r="N134" s="31" t="s">
        <v>68</v>
      </c>
      <c r="O134" s="31" t="s">
        <v>68</v>
      </c>
      <c r="P134" s="31" t="s">
        <v>68</v>
      </c>
      <c r="Q134" s="31" t="s">
        <v>68</v>
      </c>
      <c r="R134" s="31" t="s">
        <v>68</v>
      </c>
      <c r="S134" s="31" t="s">
        <v>68</v>
      </c>
      <c r="T134" s="33" t="s">
        <v>68</v>
      </c>
      <c r="U134" s="33" t="s">
        <v>68</v>
      </c>
      <c r="V134" s="33" t="s">
        <v>68</v>
      </c>
      <c r="W134" s="33" t="s">
        <v>68</v>
      </c>
      <c r="X134" s="33" t="s">
        <v>68</v>
      </c>
      <c r="Y134" s="33" t="s">
        <v>68</v>
      </c>
      <c r="Z134" s="33" t="s">
        <v>68</v>
      </c>
    </row>
    <row r="135" spans="1:26" x14ac:dyDescent="0.3">
      <c r="A135" s="22" t="s">
        <v>88</v>
      </c>
      <c r="B135" s="22" t="s">
        <v>88</v>
      </c>
      <c r="C135" s="22" t="s">
        <v>93</v>
      </c>
      <c r="D135" s="22" t="s">
        <v>72</v>
      </c>
      <c r="E135" s="22" t="s">
        <v>67</v>
      </c>
      <c r="F135" s="56" t="s">
        <v>68</v>
      </c>
      <c r="G135" s="56" t="s">
        <v>68</v>
      </c>
      <c r="H135" s="56" t="s">
        <v>68</v>
      </c>
      <c r="I135" s="56" t="s">
        <v>68</v>
      </c>
      <c r="J135" s="56" t="s">
        <v>68</v>
      </c>
      <c r="K135" s="56" t="s">
        <v>68</v>
      </c>
      <c r="L135" s="56" t="s">
        <v>68</v>
      </c>
      <c r="M135" s="31" t="s">
        <v>68</v>
      </c>
      <c r="N135" s="31" t="s">
        <v>68</v>
      </c>
      <c r="O135" s="31" t="s">
        <v>68</v>
      </c>
      <c r="P135" s="31" t="s">
        <v>68</v>
      </c>
      <c r="Q135" s="31" t="s">
        <v>68</v>
      </c>
      <c r="R135" s="31" t="s">
        <v>68</v>
      </c>
      <c r="S135" s="31" t="s">
        <v>68</v>
      </c>
      <c r="T135" s="33" t="s">
        <v>68</v>
      </c>
      <c r="U135" s="33" t="s">
        <v>68</v>
      </c>
      <c r="V135" s="33" t="s">
        <v>68</v>
      </c>
      <c r="W135" s="33" t="s">
        <v>68</v>
      </c>
      <c r="X135" s="33" t="s">
        <v>68</v>
      </c>
      <c r="Y135" s="33" t="s">
        <v>68</v>
      </c>
      <c r="Z135" s="33" t="s">
        <v>68</v>
      </c>
    </row>
    <row r="136" spans="1:26" x14ac:dyDescent="0.3">
      <c r="A136" s="22" t="s">
        <v>88</v>
      </c>
      <c r="B136" s="22" t="s">
        <v>88</v>
      </c>
      <c r="C136" s="22" t="s">
        <v>93</v>
      </c>
      <c r="D136" s="22" t="s">
        <v>72</v>
      </c>
      <c r="E136" s="22" t="s">
        <v>69</v>
      </c>
      <c r="F136" s="56" t="s">
        <v>68</v>
      </c>
      <c r="G136" s="56" t="s">
        <v>68</v>
      </c>
      <c r="H136" s="56" t="s">
        <v>68</v>
      </c>
      <c r="I136" s="56" t="s">
        <v>68</v>
      </c>
      <c r="J136" s="56" t="s">
        <v>68</v>
      </c>
      <c r="K136" s="56" t="s">
        <v>68</v>
      </c>
      <c r="L136" s="56" t="s">
        <v>68</v>
      </c>
      <c r="M136" s="31" t="s">
        <v>68</v>
      </c>
      <c r="N136" s="31" t="s">
        <v>68</v>
      </c>
      <c r="O136" s="31" t="s">
        <v>68</v>
      </c>
      <c r="P136" s="31" t="s">
        <v>68</v>
      </c>
      <c r="Q136" s="31" t="s">
        <v>68</v>
      </c>
      <c r="R136" s="31" t="s">
        <v>68</v>
      </c>
      <c r="S136" s="31" t="s">
        <v>68</v>
      </c>
      <c r="T136" s="33" t="s">
        <v>68</v>
      </c>
      <c r="U136" s="33" t="s">
        <v>68</v>
      </c>
      <c r="V136" s="33" t="s">
        <v>68</v>
      </c>
      <c r="W136" s="33" t="s">
        <v>68</v>
      </c>
      <c r="X136" s="33" t="s">
        <v>68</v>
      </c>
      <c r="Y136" s="33" t="s">
        <v>68</v>
      </c>
      <c r="Z136" s="33" t="s">
        <v>68</v>
      </c>
    </row>
    <row r="137" spans="1:26" x14ac:dyDescent="0.3">
      <c r="A137" s="22" t="s">
        <v>88</v>
      </c>
      <c r="B137" s="22" t="s">
        <v>88</v>
      </c>
      <c r="C137" s="22" t="s">
        <v>93</v>
      </c>
      <c r="D137" s="22" t="s">
        <v>72</v>
      </c>
      <c r="E137" s="22" t="s">
        <v>70</v>
      </c>
      <c r="F137" s="56" t="s">
        <v>68</v>
      </c>
      <c r="G137" s="56" t="s">
        <v>68</v>
      </c>
      <c r="H137" s="56" t="s">
        <v>68</v>
      </c>
      <c r="I137" s="56" t="s">
        <v>68</v>
      </c>
      <c r="J137" s="56" t="s">
        <v>68</v>
      </c>
      <c r="K137" s="56" t="s">
        <v>68</v>
      </c>
      <c r="L137" s="56" t="s">
        <v>68</v>
      </c>
      <c r="M137" s="31" t="s">
        <v>68</v>
      </c>
      <c r="N137" s="31" t="s">
        <v>68</v>
      </c>
      <c r="O137" s="31" t="s">
        <v>68</v>
      </c>
      <c r="P137" s="31" t="s">
        <v>68</v>
      </c>
      <c r="Q137" s="31" t="s">
        <v>68</v>
      </c>
      <c r="R137" s="31" t="s">
        <v>68</v>
      </c>
      <c r="S137" s="31" t="s">
        <v>68</v>
      </c>
      <c r="T137" s="33" t="s">
        <v>68</v>
      </c>
      <c r="U137" s="33" t="s">
        <v>68</v>
      </c>
      <c r="V137" s="33" t="s">
        <v>68</v>
      </c>
      <c r="W137" s="33" t="s">
        <v>68</v>
      </c>
      <c r="X137" s="33" t="s">
        <v>68</v>
      </c>
      <c r="Y137" s="33" t="s">
        <v>68</v>
      </c>
      <c r="Z137" s="33" t="s">
        <v>68</v>
      </c>
    </row>
    <row r="138" spans="1:26" x14ac:dyDescent="0.3">
      <c r="A138" s="22" t="s">
        <v>88</v>
      </c>
      <c r="B138" s="22" t="s">
        <v>88</v>
      </c>
      <c r="C138" s="22" t="s">
        <v>94</v>
      </c>
      <c r="D138" s="22" t="s">
        <v>66</v>
      </c>
      <c r="E138" s="22" t="s">
        <v>67</v>
      </c>
      <c r="F138" s="29" t="s">
        <v>68</v>
      </c>
      <c r="G138" s="29" t="s">
        <v>68</v>
      </c>
      <c r="H138" s="58">
        <v>1.7100127016129001</v>
      </c>
      <c r="I138" s="58">
        <v>1.6107471933962301</v>
      </c>
      <c r="J138" s="58">
        <v>1.2581079005281699</v>
      </c>
      <c r="K138" s="58">
        <v>1.1089197905027901</v>
      </c>
      <c r="L138" s="58">
        <v>1.1392335703125001</v>
      </c>
      <c r="M138" s="31" t="s">
        <v>68</v>
      </c>
      <c r="N138" s="31" t="s">
        <v>68</v>
      </c>
      <c r="O138" s="47">
        <f>'Equations and POD'!$D$5/H138</f>
        <v>3333.3085740379042</v>
      </c>
      <c r="P138" s="47">
        <f>'Equations and POD'!$D$5/I138</f>
        <v>3538.730362758949</v>
      </c>
      <c r="Q138" s="47">
        <f>'Equations and POD'!$D$5/J138</f>
        <v>4530.6129924206552</v>
      </c>
      <c r="R138" s="47">
        <f>'Equations and POD'!$D$5/K138</f>
        <v>5140.1373199549353</v>
      </c>
      <c r="S138" s="31" t="s">
        <v>68</v>
      </c>
      <c r="T138" s="33" t="s">
        <v>68</v>
      </c>
      <c r="U138" s="33" t="s">
        <v>68</v>
      </c>
      <c r="V138" s="48">
        <v>3300</v>
      </c>
      <c r="W138" s="48">
        <v>3500</v>
      </c>
      <c r="X138" s="48">
        <v>4500</v>
      </c>
      <c r="Y138" s="48">
        <v>5100</v>
      </c>
      <c r="Z138" s="33" t="s">
        <v>68</v>
      </c>
    </row>
    <row r="139" spans="1:26" x14ac:dyDescent="0.3">
      <c r="A139" s="22" t="s">
        <v>88</v>
      </c>
      <c r="B139" s="22" t="s">
        <v>88</v>
      </c>
      <c r="C139" s="22" t="s">
        <v>94</v>
      </c>
      <c r="D139" s="22" t="s">
        <v>66</v>
      </c>
      <c r="E139" s="22" t="s">
        <v>69</v>
      </c>
      <c r="F139" s="29" t="s">
        <v>68</v>
      </c>
      <c r="G139" s="29" t="s">
        <v>68</v>
      </c>
      <c r="H139" s="58">
        <v>0.24831488709677399</v>
      </c>
      <c r="I139" s="58">
        <v>0.227526877358491</v>
      </c>
      <c r="J139" s="58">
        <v>0.17473165669014101</v>
      </c>
      <c r="K139" s="58">
        <v>0.15390731564245799</v>
      </c>
      <c r="L139" s="58">
        <v>0.158027675625</v>
      </c>
      <c r="M139" s="31" t="s">
        <v>68</v>
      </c>
      <c r="N139" s="31" t="s">
        <v>68</v>
      </c>
      <c r="O139" s="47">
        <f>'Equations and POD'!$D$5/H139</f>
        <v>22954.725214596496</v>
      </c>
      <c r="P139" s="47">
        <f>'Equations and POD'!$D$5/I139</f>
        <v>25051.985357400605</v>
      </c>
      <c r="Q139" s="47">
        <f>'Equations and POD'!$D$5/J139</f>
        <v>32621.449987783551</v>
      </c>
      <c r="R139" s="47">
        <f>'Equations and POD'!$D$5/K139</f>
        <v>37035.276563731815</v>
      </c>
      <c r="S139" s="31" t="s">
        <v>68</v>
      </c>
      <c r="T139" s="33" t="s">
        <v>68</v>
      </c>
      <c r="U139" s="33" t="s">
        <v>68</v>
      </c>
      <c r="V139" s="48">
        <v>23000</v>
      </c>
      <c r="W139" s="48">
        <v>25000</v>
      </c>
      <c r="X139" s="48">
        <v>33000</v>
      </c>
      <c r="Y139" s="48">
        <v>37000</v>
      </c>
      <c r="Z139" s="33" t="s">
        <v>68</v>
      </c>
    </row>
    <row r="140" spans="1:26" x14ac:dyDescent="0.3">
      <c r="A140" s="22" t="s">
        <v>88</v>
      </c>
      <c r="B140" s="22" t="s">
        <v>88</v>
      </c>
      <c r="C140" s="22" t="s">
        <v>94</v>
      </c>
      <c r="D140" s="22" t="s">
        <v>66</v>
      </c>
      <c r="E140" s="22" t="s">
        <v>70</v>
      </c>
      <c r="F140" s="29" t="s">
        <v>68</v>
      </c>
      <c r="G140" s="29" t="s">
        <v>68</v>
      </c>
      <c r="H140" s="58">
        <v>2.2615335483870999E-2</v>
      </c>
      <c r="I140" s="58">
        <v>2.0276886792452799E-2</v>
      </c>
      <c r="J140" s="58">
        <v>1.53273485915493E-2</v>
      </c>
      <c r="K140" s="58">
        <v>1.34825229050279E-2</v>
      </c>
      <c r="L140" s="58">
        <v>1.3906766250000001E-2</v>
      </c>
      <c r="M140" s="31" t="s">
        <v>68</v>
      </c>
      <c r="N140" s="31" t="s">
        <v>68</v>
      </c>
      <c r="O140" s="47">
        <f>'Equations and POD'!$D$5/H140</f>
        <v>252041.36388183033</v>
      </c>
      <c r="P140" s="47">
        <f>'Equations and POD'!$D$5/I140</f>
        <v>281108.24202665966</v>
      </c>
      <c r="Q140" s="47">
        <f>'Equations and POD'!$D$5/J140</f>
        <v>371884.28030812077</v>
      </c>
      <c r="R140" s="47">
        <f>'Equations and POD'!$D$5/K140</f>
        <v>422769.53951061761</v>
      </c>
      <c r="S140" s="31" t="s">
        <v>68</v>
      </c>
      <c r="T140" s="33" t="s">
        <v>68</v>
      </c>
      <c r="U140" s="33" t="s">
        <v>68</v>
      </c>
      <c r="V140" s="48">
        <v>250000</v>
      </c>
      <c r="W140" s="48">
        <v>280000</v>
      </c>
      <c r="X140" s="48">
        <v>370000</v>
      </c>
      <c r="Y140" s="48">
        <v>420000</v>
      </c>
      <c r="Z140" s="33" t="s">
        <v>68</v>
      </c>
    </row>
    <row r="141" spans="1:26" x14ac:dyDescent="0.3">
      <c r="A141" s="22" t="s">
        <v>88</v>
      </c>
      <c r="B141" s="22" t="s">
        <v>88</v>
      </c>
      <c r="C141" s="22" t="s">
        <v>94</v>
      </c>
      <c r="D141" s="22" t="s">
        <v>71</v>
      </c>
      <c r="E141" s="22" t="s">
        <v>67</v>
      </c>
      <c r="F141" s="56" t="s">
        <v>68</v>
      </c>
      <c r="G141" s="56" t="s">
        <v>68</v>
      </c>
      <c r="H141" s="59">
        <v>5.8064516129032297E-3</v>
      </c>
      <c r="I141" s="59">
        <v>2.5471698113207499E-3</v>
      </c>
      <c r="J141" s="59">
        <v>1.4260563380281701E-3</v>
      </c>
      <c r="K141" s="59">
        <v>5.65642458100559E-4</v>
      </c>
      <c r="L141" s="59">
        <v>5.0624999999999997E-4</v>
      </c>
      <c r="M141" s="31" t="s">
        <v>68</v>
      </c>
      <c r="N141" s="31" t="s">
        <v>68</v>
      </c>
      <c r="O141" s="47">
        <f>'Equations and POD'!$D$5/H141</f>
        <v>981666.66666666605</v>
      </c>
      <c r="P141" s="47">
        <f>'Equations and POD'!$D$5/I141</f>
        <v>2237777.7777777822</v>
      </c>
      <c r="Q141" s="47">
        <f>'Equations and POD'!$D$5/J141</f>
        <v>3997037.0370370341</v>
      </c>
      <c r="R141" s="47">
        <f>'Equations and POD'!$D$5/K141</f>
        <v>10077037.037037032</v>
      </c>
      <c r="S141" s="31" t="s">
        <v>68</v>
      </c>
      <c r="T141" s="33" t="s">
        <v>68</v>
      </c>
      <c r="U141" s="33" t="s">
        <v>68</v>
      </c>
      <c r="V141" s="48">
        <v>980000</v>
      </c>
      <c r="W141" s="48">
        <v>2200000</v>
      </c>
      <c r="X141" s="48">
        <v>4000000</v>
      </c>
      <c r="Y141" s="48">
        <v>10000000</v>
      </c>
      <c r="Z141" s="33" t="s">
        <v>68</v>
      </c>
    </row>
    <row r="142" spans="1:26" x14ac:dyDescent="0.3">
      <c r="A142" s="22" t="s">
        <v>88</v>
      </c>
      <c r="B142" s="22" t="s">
        <v>88</v>
      </c>
      <c r="C142" s="22" t="s">
        <v>94</v>
      </c>
      <c r="D142" s="22" t="s">
        <v>71</v>
      </c>
      <c r="E142" s="22" t="s">
        <v>69</v>
      </c>
      <c r="F142" s="56" t="s">
        <v>68</v>
      </c>
      <c r="G142" s="56" t="s">
        <v>68</v>
      </c>
      <c r="H142" s="59">
        <v>3.29032258064516E-3</v>
      </c>
      <c r="I142" s="59">
        <v>1.44339622641509E-3</v>
      </c>
      <c r="J142" s="59">
        <v>8.0809859154929603E-4</v>
      </c>
      <c r="K142" s="59">
        <v>3.2053072625698301E-4</v>
      </c>
      <c r="L142" s="59">
        <v>2.8687500000000002E-4</v>
      </c>
      <c r="M142" s="31" t="s">
        <v>68</v>
      </c>
      <c r="N142" s="31" t="s">
        <v>68</v>
      </c>
      <c r="O142" s="47">
        <f>'Equations and POD'!$D$5/H142</f>
        <v>1732352.9411764713</v>
      </c>
      <c r="P142" s="47">
        <f>'Equations and POD'!$D$5/I142</f>
        <v>3949019.607843149</v>
      </c>
      <c r="Q142" s="47">
        <f>'Equations and POD'!$D$5/J142</f>
        <v>7053594.7712418279</v>
      </c>
      <c r="R142" s="47">
        <f>'Equations and POD'!$D$5/K142</f>
        <v>17783006.535947725</v>
      </c>
      <c r="S142" s="31" t="s">
        <v>68</v>
      </c>
      <c r="T142" s="33" t="s">
        <v>68</v>
      </c>
      <c r="U142" s="33" t="s">
        <v>68</v>
      </c>
      <c r="V142" s="48">
        <v>1700000</v>
      </c>
      <c r="W142" s="48">
        <v>3900000</v>
      </c>
      <c r="X142" s="48">
        <v>7100000</v>
      </c>
      <c r="Y142" s="48">
        <v>18000000</v>
      </c>
      <c r="Z142" s="33" t="s">
        <v>68</v>
      </c>
    </row>
    <row r="143" spans="1:26" x14ac:dyDescent="0.3">
      <c r="A143" s="22" t="s">
        <v>88</v>
      </c>
      <c r="B143" s="22" t="s">
        <v>88</v>
      </c>
      <c r="C143" s="22" t="s">
        <v>94</v>
      </c>
      <c r="D143" s="22" t="s">
        <v>71</v>
      </c>
      <c r="E143" s="22" t="s">
        <v>70</v>
      </c>
      <c r="F143" s="56" t="s">
        <v>68</v>
      </c>
      <c r="G143" s="56" t="s">
        <v>68</v>
      </c>
      <c r="H143" s="59">
        <v>7.7419354838709697E-4</v>
      </c>
      <c r="I143" s="59">
        <v>3.3962264150943399E-4</v>
      </c>
      <c r="J143" s="59">
        <v>1.90140845070423E-4</v>
      </c>
      <c r="K143" s="59">
        <v>7.5418994413407794E-5</v>
      </c>
      <c r="L143" s="59">
        <v>6.7500000000000001E-5</v>
      </c>
      <c r="M143" s="31" t="s">
        <v>68</v>
      </c>
      <c r="N143" s="31" t="s">
        <v>68</v>
      </c>
      <c r="O143" s="47">
        <f>'Equations and POD'!$D$5/H143</f>
        <v>7362499.9999999981</v>
      </c>
      <c r="P143" s="47">
        <f>'Equations and POD'!$D$5/I143</f>
        <v>16783333.333333332</v>
      </c>
      <c r="Q143" s="47">
        <f>'Equations and POD'!$D$5/J143</f>
        <v>29977777.777777705</v>
      </c>
      <c r="R143" s="47">
        <f>'Equations and POD'!$D$5/K143</f>
        <v>75577777.777777806</v>
      </c>
      <c r="S143" s="31" t="s">
        <v>68</v>
      </c>
      <c r="T143" s="33" t="s">
        <v>68</v>
      </c>
      <c r="U143" s="33" t="s">
        <v>68</v>
      </c>
      <c r="V143" s="48">
        <v>7400000</v>
      </c>
      <c r="W143" s="48">
        <v>17000000</v>
      </c>
      <c r="X143" s="48">
        <v>30000000</v>
      </c>
      <c r="Y143" s="48">
        <v>76000000</v>
      </c>
      <c r="Z143" s="33" t="s">
        <v>68</v>
      </c>
    </row>
    <row r="144" spans="1:26" x14ac:dyDescent="0.3">
      <c r="A144" s="22" t="s">
        <v>88</v>
      </c>
      <c r="B144" s="22" t="s">
        <v>88</v>
      </c>
      <c r="C144" s="22" t="s">
        <v>94</v>
      </c>
      <c r="D144" s="22" t="s">
        <v>72</v>
      </c>
      <c r="E144" s="22" t="s">
        <v>67</v>
      </c>
      <c r="F144" s="56" t="s">
        <v>68</v>
      </c>
      <c r="G144" s="56" t="s">
        <v>68</v>
      </c>
      <c r="H144" s="59">
        <v>6.2661290322580604E-3</v>
      </c>
      <c r="I144" s="59">
        <v>4.1603773584905704E-3</v>
      </c>
      <c r="J144" s="59">
        <v>8.1522887323943593E-3</v>
      </c>
      <c r="K144" s="59">
        <v>4.31145251396648E-3</v>
      </c>
      <c r="L144" s="59">
        <v>3.9532500000000002E-3</v>
      </c>
      <c r="M144" s="31" t="s">
        <v>68</v>
      </c>
      <c r="N144" s="31" t="s">
        <v>68</v>
      </c>
      <c r="O144" s="47">
        <f>'Equations and POD'!$D$5/H144</f>
        <v>909652.50965251029</v>
      </c>
      <c r="P144" s="47">
        <f>'Equations and POD'!$D$5/I144</f>
        <v>1370068.0272108829</v>
      </c>
      <c r="Q144" s="47">
        <f>'Equations and POD'!$D$5/J144</f>
        <v>699190.15225137735</v>
      </c>
      <c r="R144" s="47">
        <f>'Equations and POD'!$D$5/K144</f>
        <v>1322060.2526724976</v>
      </c>
      <c r="S144" s="31" t="s">
        <v>68</v>
      </c>
      <c r="T144" s="33" t="s">
        <v>68</v>
      </c>
      <c r="U144" s="33" t="s">
        <v>68</v>
      </c>
      <c r="V144" s="48">
        <v>910000</v>
      </c>
      <c r="W144" s="48">
        <v>1400000</v>
      </c>
      <c r="X144" s="48">
        <v>700000</v>
      </c>
      <c r="Y144" s="48">
        <v>1300000</v>
      </c>
      <c r="Z144" s="33" t="s">
        <v>68</v>
      </c>
    </row>
    <row r="145" spans="1:29" x14ac:dyDescent="0.3">
      <c r="A145" s="22" t="s">
        <v>88</v>
      </c>
      <c r="B145" s="22" t="s">
        <v>88</v>
      </c>
      <c r="C145" s="22" t="s">
        <v>94</v>
      </c>
      <c r="D145" s="22" t="s">
        <v>72</v>
      </c>
      <c r="E145" s="22" t="s">
        <v>69</v>
      </c>
      <c r="F145" s="56" t="s">
        <v>68</v>
      </c>
      <c r="G145" s="56" t="s">
        <v>68</v>
      </c>
      <c r="H145" s="59">
        <v>6.60032258064516E-4</v>
      </c>
      <c r="I145" s="59">
        <v>4.3822641509433998E-4</v>
      </c>
      <c r="J145" s="59">
        <v>8.5870774647887297E-4</v>
      </c>
      <c r="K145" s="59">
        <v>4.5413966480446901E-4</v>
      </c>
      <c r="L145" s="59">
        <v>4.1640900000000002E-4</v>
      </c>
      <c r="M145" s="31" t="s">
        <v>68</v>
      </c>
      <c r="N145" s="31" t="s">
        <v>68</v>
      </c>
      <c r="O145" s="47">
        <f>'Equations and POD'!$D$5/H145</f>
        <v>8635941.5473339539</v>
      </c>
      <c r="P145" s="47">
        <f>'Equations and POD'!$D$5/I145</f>
        <v>13006974.941875475</v>
      </c>
      <c r="Q145" s="47">
        <f>'Equations and POD'!$D$5/J145</f>
        <v>6637881.1922599077</v>
      </c>
      <c r="R145" s="47">
        <f>'Equations and POD'!$D$5/K145</f>
        <v>12551204.93043511</v>
      </c>
      <c r="S145" s="31" t="s">
        <v>68</v>
      </c>
      <c r="T145" s="33" t="s">
        <v>68</v>
      </c>
      <c r="U145" s="33" t="s">
        <v>68</v>
      </c>
      <c r="V145" s="48">
        <v>8600000</v>
      </c>
      <c r="W145" s="48">
        <v>13000000</v>
      </c>
      <c r="X145" s="48">
        <v>6600000</v>
      </c>
      <c r="Y145" s="48">
        <v>13000000</v>
      </c>
      <c r="Z145" s="33" t="s">
        <v>68</v>
      </c>
    </row>
    <row r="146" spans="1:29" x14ac:dyDescent="0.3">
      <c r="A146" s="22" t="s">
        <v>88</v>
      </c>
      <c r="B146" s="22" t="s">
        <v>88</v>
      </c>
      <c r="C146" s="22" t="s">
        <v>94</v>
      </c>
      <c r="D146" s="22" t="s">
        <v>72</v>
      </c>
      <c r="E146" s="22" t="s">
        <v>70</v>
      </c>
      <c r="F146" s="56" t="s">
        <v>68</v>
      </c>
      <c r="G146" s="56" t="s">
        <v>68</v>
      </c>
      <c r="H146" s="59">
        <v>4.01032258064516E-4</v>
      </c>
      <c r="I146" s="59">
        <v>2.6626415094339602E-4</v>
      </c>
      <c r="J146" s="59">
        <v>5.2174647887323904E-4</v>
      </c>
      <c r="K146" s="59">
        <v>2.7593296089385499E-4</v>
      </c>
      <c r="L146" s="59">
        <v>2.5300799999999999E-4</v>
      </c>
      <c r="M146" s="31" t="s">
        <v>68</v>
      </c>
      <c r="N146" s="31" t="s">
        <v>68</v>
      </c>
      <c r="O146" s="47">
        <f>'Equations and POD'!$D$5/H146</f>
        <v>14213320.463320468</v>
      </c>
      <c r="P146" s="47">
        <f>'Equations and POD'!$D$5/I146</f>
        <v>21407312.925170086</v>
      </c>
      <c r="Q146" s="47">
        <f>'Equations and POD'!$D$5/J146</f>
        <v>10924846.128927769</v>
      </c>
      <c r="R146" s="47">
        <f>'Equations and POD'!$D$5/K146</f>
        <v>20657191.448007755</v>
      </c>
      <c r="S146" s="31" t="s">
        <v>68</v>
      </c>
      <c r="T146" s="33" t="s">
        <v>68</v>
      </c>
      <c r="U146" s="33" t="s">
        <v>68</v>
      </c>
      <c r="V146" s="48">
        <v>14000000</v>
      </c>
      <c r="W146" s="48">
        <v>21000000</v>
      </c>
      <c r="X146" s="48">
        <v>11000000</v>
      </c>
      <c r="Y146" s="48">
        <v>21000000</v>
      </c>
      <c r="Z146" s="33" t="s">
        <v>68</v>
      </c>
    </row>
    <row r="147" spans="1:29" x14ac:dyDescent="0.3">
      <c r="A147" s="22" t="s">
        <v>88</v>
      </c>
      <c r="B147" s="22" t="s">
        <v>88</v>
      </c>
      <c r="C147" s="22" t="s">
        <v>95</v>
      </c>
      <c r="D147" s="22" t="s">
        <v>66</v>
      </c>
      <c r="E147" s="22" t="s">
        <v>67</v>
      </c>
      <c r="F147" s="30">
        <v>0.47101063829787232</v>
      </c>
      <c r="G147" s="30">
        <v>0.40277777777777768</v>
      </c>
      <c r="H147" s="30">
        <v>0.34811827956989244</v>
      </c>
      <c r="I147" s="30">
        <v>0.28066037735849048</v>
      </c>
      <c r="J147" s="30">
        <v>0.22183098591549294</v>
      </c>
      <c r="K147" s="30">
        <v>0.20286312849162014</v>
      </c>
      <c r="L147" s="30">
        <v>0</v>
      </c>
      <c r="M147" s="47">
        <f>'Equations and POD'!$D$5/F147</f>
        <v>12101.637492941842</v>
      </c>
      <c r="N147" s="47">
        <f>'Equations and POD'!$D$5/G147</f>
        <v>14151.724137931038</v>
      </c>
      <c r="O147" s="47">
        <f>'Equations and POD'!$D$5/H147</f>
        <v>16373.745173745176</v>
      </c>
      <c r="P147" s="47">
        <f>'Equations and POD'!$D$5/I147</f>
        <v>20309.243697479</v>
      </c>
      <c r="Q147" s="47">
        <f>'Equations and POD'!$D$5/J147</f>
        <v>25695.238095238099</v>
      </c>
      <c r="R147" s="47">
        <f>'Equations and POD'!$D$5/K147</f>
        <v>28097.762478485365</v>
      </c>
      <c r="S147" s="31" t="s">
        <v>68</v>
      </c>
      <c r="T147" s="48">
        <v>12000</v>
      </c>
      <c r="U147" s="48">
        <v>14000</v>
      </c>
      <c r="V147" s="48">
        <v>16000</v>
      </c>
      <c r="W147" s="48">
        <v>20000</v>
      </c>
      <c r="X147" s="48">
        <v>26000</v>
      </c>
      <c r="Y147" s="48">
        <v>28000</v>
      </c>
      <c r="Z147" s="33" t="s">
        <v>68</v>
      </c>
    </row>
    <row r="148" spans="1:29" x14ac:dyDescent="0.3">
      <c r="A148" s="22" t="s">
        <v>88</v>
      </c>
      <c r="B148" s="22" t="s">
        <v>88</v>
      </c>
      <c r="C148" s="22" t="s">
        <v>95</v>
      </c>
      <c r="D148" s="22" t="s">
        <v>66</v>
      </c>
      <c r="E148" s="22" t="s">
        <v>69</v>
      </c>
      <c r="F148" s="30">
        <v>0.23550531914893616</v>
      </c>
      <c r="G148" s="30">
        <v>0.20138888888888884</v>
      </c>
      <c r="H148" s="30">
        <v>0.17405913978494622</v>
      </c>
      <c r="I148" s="30">
        <v>0.14033018867924524</v>
      </c>
      <c r="J148" s="30">
        <v>0.11091549295774647</v>
      </c>
      <c r="K148" s="30">
        <v>0.10143156424581007</v>
      </c>
      <c r="L148" s="30">
        <v>0</v>
      </c>
      <c r="M148" s="47">
        <f>'Equations and POD'!$D$5/F148</f>
        <v>24203.274985883683</v>
      </c>
      <c r="N148" s="47">
        <f>'Equations and POD'!$D$5/G148</f>
        <v>28303.448275862076</v>
      </c>
      <c r="O148" s="47">
        <f>'Equations and POD'!$D$5/H148</f>
        <v>32747.490347490351</v>
      </c>
      <c r="P148" s="47">
        <f>'Equations and POD'!$D$5/I148</f>
        <v>40618.487394958</v>
      </c>
      <c r="Q148" s="47">
        <f>'Equations and POD'!$D$5/J148</f>
        <v>51390.476190476198</v>
      </c>
      <c r="R148" s="47">
        <f>'Equations and POD'!$D$5/K148</f>
        <v>56195.52495697073</v>
      </c>
      <c r="S148" s="31" t="s">
        <v>68</v>
      </c>
      <c r="T148" s="48">
        <v>24000</v>
      </c>
      <c r="U148" s="48">
        <v>28000</v>
      </c>
      <c r="V148" s="48">
        <v>33000</v>
      </c>
      <c r="W148" s="48">
        <v>41000</v>
      </c>
      <c r="X148" s="48">
        <v>51000</v>
      </c>
      <c r="Y148" s="48">
        <v>56000</v>
      </c>
      <c r="Z148" s="33" t="s">
        <v>68</v>
      </c>
    </row>
    <row r="149" spans="1:29" x14ac:dyDescent="0.3">
      <c r="A149" s="22" t="s">
        <v>88</v>
      </c>
      <c r="B149" s="22" t="s">
        <v>88</v>
      </c>
      <c r="C149" s="22" t="s">
        <v>95</v>
      </c>
      <c r="D149" s="22" t="s">
        <v>66</v>
      </c>
      <c r="E149" s="22" t="s">
        <v>70</v>
      </c>
      <c r="F149" s="30">
        <v>0.11775265957446808</v>
      </c>
      <c r="G149" s="30">
        <v>0.10069444444444442</v>
      </c>
      <c r="H149" s="30">
        <v>8.702956989247311E-2</v>
      </c>
      <c r="I149" s="30">
        <v>7.0165094339622619E-2</v>
      </c>
      <c r="J149" s="30">
        <v>5.5457746478873235E-2</v>
      </c>
      <c r="K149" s="30">
        <v>5.0715782122905034E-2</v>
      </c>
      <c r="L149" s="30">
        <v>0</v>
      </c>
      <c r="M149" s="47">
        <f>'Equations and POD'!$D$5/F149</f>
        <v>48406.549971767367</v>
      </c>
      <c r="N149" s="47">
        <f>'Equations and POD'!$D$5/G149</f>
        <v>56606.896551724152</v>
      </c>
      <c r="O149" s="47">
        <f>'Equations and POD'!$D$5/H149</f>
        <v>65494.980694980703</v>
      </c>
      <c r="P149" s="47">
        <f>'Equations and POD'!$D$5/I149</f>
        <v>81236.974789915999</v>
      </c>
      <c r="Q149" s="47">
        <f>'Equations and POD'!$D$5/J149</f>
        <v>102780.9523809524</v>
      </c>
      <c r="R149" s="47">
        <f>'Equations and POD'!$D$5/K149</f>
        <v>112391.04991394146</v>
      </c>
      <c r="S149" s="31" t="s">
        <v>68</v>
      </c>
      <c r="T149" s="48">
        <v>48000</v>
      </c>
      <c r="U149" s="48">
        <v>57000</v>
      </c>
      <c r="V149" s="48">
        <v>65000</v>
      </c>
      <c r="W149" s="48">
        <v>81000</v>
      </c>
      <c r="X149" s="48">
        <v>100000</v>
      </c>
      <c r="Y149" s="48">
        <v>110000</v>
      </c>
      <c r="Z149" s="33" t="s">
        <v>68</v>
      </c>
    </row>
    <row r="150" spans="1:29" x14ac:dyDescent="0.3">
      <c r="A150" s="22" t="s">
        <v>88</v>
      </c>
      <c r="B150" s="22" t="s">
        <v>88</v>
      </c>
      <c r="C150" s="22" t="s">
        <v>95</v>
      </c>
      <c r="D150" s="22" t="s">
        <v>71</v>
      </c>
      <c r="E150" s="22" t="s">
        <v>67</v>
      </c>
      <c r="F150" s="46">
        <v>0.173873934001471</v>
      </c>
      <c r="G150" s="46">
        <v>0.215265857862739</v>
      </c>
      <c r="H150" s="46">
        <v>0.243035426837095</v>
      </c>
      <c r="I150" s="46">
        <v>8.5297602401550099E-2</v>
      </c>
      <c r="J150" s="46">
        <v>4.7756382230544001E-2</v>
      </c>
      <c r="K150" s="46">
        <v>3.7885481747595297E-2</v>
      </c>
      <c r="L150" s="46">
        <v>1.69563168962714E-2</v>
      </c>
      <c r="M150" s="47">
        <f>'Equations and POD'!$D$5/F150</f>
        <v>32782.372083165596</v>
      </c>
      <c r="N150" s="47">
        <f>'Equations and POD'!$D$5/G150</f>
        <v>26478.885488819684</v>
      </c>
      <c r="O150" s="47">
        <f>'Equations and POD'!$D$5/H150</f>
        <v>23453.370869345199</v>
      </c>
      <c r="P150" s="47">
        <f>'Equations and POD'!$D$5/I150</f>
        <v>66824.856027798683</v>
      </c>
      <c r="Q150" s="47">
        <f>'Equations and POD'!$D$5/J150</f>
        <v>119355.77474196522</v>
      </c>
      <c r="R150" s="47">
        <f>'Equations and POD'!$D$5/K150</f>
        <v>150453.41215337181</v>
      </c>
      <c r="S150" s="47">
        <f>'Equations and POD'!$D$5/L150</f>
        <v>336157.90710147662</v>
      </c>
      <c r="T150" s="48">
        <v>33000</v>
      </c>
      <c r="U150" s="48">
        <v>26000</v>
      </c>
      <c r="V150" s="48">
        <v>23000</v>
      </c>
      <c r="W150" s="48">
        <v>67000</v>
      </c>
      <c r="X150" s="48">
        <v>120000</v>
      </c>
      <c r="Y150" s="48">
        <v>150000</v>
      </c>
      <c r="Z150" s="48">
        <v>340000</v>
      </c>
    </row>
    <row r="151" spans="1:29" x14ac:dyDescent="0.3">
      <c r="A151" s="22" t="s">
        <v>88</v>
      </c>
      <c r="B151" s="22" t="s">
        <v>88</v>
      </c>
      <c r="C151" s="22" t="s">
        <v>95</v>
      </c>
      <c r="D151" s="22" t="s">
        <v>71</v>
      </c>
      <c r="E151" s="22" t="s">
        <v>69</v>
      </c>
      <c r="F151" s="46">
        <v>1.2225437001148301E-2</v>
      </c>
      <c r="G151" s="46">
        <v>1.51357847124999E-2</v>
      </c>
      <c r="H151" s="46">
        <v>1.70883158090291E-2</v>
      </c>
      <c r="I151" s="46">
        <v>5.9974519975949598E-3</v>
      </c>
      <c r="J151" s="46">
        <v>3.35785178726651E-3</v>
      </c>
      <c r="K151" s="46">
        <v>2.6638083365746498E-3</v>
      </c>
      <c r="L151" s="46">
        <v>1.1922361689026299E-3</v>
      </c>
      <c r="M151" s="47">
        <f>'Equations and POD'!$D$5/F151</f>
        <v>466241.00222058443</v>
      </c>
      <c r="N151" s="47">
        <f>'Equations and POD'!$D$5/G151</f>
        <v>376590.9801354832</v>
      </c>
      <c r="O151" s="47">
        <f>'Equations and POD'!$D$5/H151</f>
        <v>333561.25107356935</v>
      </c>
      <c r="P151" s="47">
        <f>'Equations and POD'!$D$5/I151</f>
        <v>950403.60511193064</v>
      </c>
      <c r="Q151" s="47">
        <f>'Equations and POD'!$D$5/J151</f>
        <v>1697513.8752744466</v>
      </c>
      <c r="R151" s="47">
        <f>'Equations and POD'!$D$5/K151</f>
        <v>2139793.5886519309</v>
      </c>
      <c r="S151" s="47">
        <f>'Equations and POD'!$D$5/L151</f>
        <v>4780931.9568340657</v>
      </c>
      <c r="T151" s="48">
        <v>470000</v>
      </c>
      <c r="U151" s="48">
        <v>380000</v>
      </c>
      <c r="V151" s="48">
        <v>330000</v>
      </c>
      <c r="W151" s="48">
        <v>950000</v>
      </c>
      <c r="X151" s="48">
        <v>1700000</v>
      </c>
      <c r="Y151" s="48">
        <v>2100000</v>
      </c>
      <c r="Z151" s="48">
        <v>4800000</v>
      </c>
    </row>
    <row r="152" spans="1:29" x14ac:dyDescent="0.3">
      <c r="A152" s="22" t="s">
        <v>88</v>
      </c>
      <c r="B152" s="22" t="s">
        <v>88</v>
      </c>
      <c r="C152" s="22" t="s">
        <v>95</v>
      </c>
      <c r="D152" s="22" t="s">
        <v>71</v>
      </c>
      <c r="E152" s="22" t="s">
        <v>70</v>
      </c>
      <c r="F152" s="46">
        <v>3.4755597002849198E-4</v>
      </c>
      <c r="G152" s="46">
        <v>4.3029376664897103E-4</v>
      </c>
      <c r="H152" s="46">
        <v>4.8580183826496E-4</v>
      </c>
      <c r="I152" s="46">
        <v>1.7050111820342799E-4</v>
      </c>
      <c r="J152" s="46">
        <v>9.5460183886420696E-5</v>
      </c>
      <c r="K152" s="46">
        <v>7.57292804159128E-5</v>
      </c>
      <c r="L152" s="46">
        <v>3.3894120215690102E-5</v>
      </c>
      <c r="M152" s="47">
        <f>'Equations and POD'!$D$5/F152</f>
        <v>16400236.196583603</v>
      </c>
      <c r="N152" s="47">
        <f>'Equations and POD'!$D$5/G152</f>
        <v>13246764.052359601</v>
      </c>
      <c r="O152" s="47">
        <f>'Equations and POD'!$D$5/H152</f>
        <v>11733179.150489705</v>
      </c>
      <c r="P152" s="47">
        <f>'Equations and POD'!$D$5/I152</f>
        <v>33430865.791737661</v>
      </c>
      <c r="Q152" s="47">
        <f>'Equations and POD'!$D$5/J152</f>
        <v>59710758.642387554</v>
      </c>
      <c r="R152" s="47">
        <f>'Equations and POD'!$D$5/K152</f>
        <v>75268112.52787599</v>
      </c>
      <c r="S152" s="47">
        <f>'Equations and POD'!$D$5/L152</f>
        <v>168170761.29214245</v>
      </c>
      <c r="T152" s="48">
        <v>16000000</v>
      </c>
      <c r="U152" s="48">
        <v>13000000</v>
      </c>
      <c r="V152" s="48">
        <v>12000000</v>
      </c>
      <c r="W152" s="48">
        <v>33000000</v>
      </c>
      <c r="X152" s="48">
        <v>60000000</v>
      </c>
      <c r="Y152" s="48">
        <v>75000000</v>
      </c>
      <c r="Z152" s="48">
        <v>170000000</v>
      </c>
    </row>
    <row r="153" spans="1:29" x14ac:dyDescent="0.3">
      <c r="A153" s="22" t="s">
        <v>88</v>
      </c>
      <c r="B153" s="22" t="s">
        <v>88</v>
      </c>
      <c r="C153" s="22" t="s">
        <v>95</v>
      </c>
      <c r="D153" s="22" t="s">
        <v>72</v>
      </c>
      <c r="E153" s="22" t="s">
        <v>67</v>
      </c>
      <c r="F153" s="54">
        <v>2.0253728267827502</v>
      </c>
      <c r="G153" s="54">
        <v>1.9079599092881001</v>
      </c>
      <c r="H153" s="54">
        <v>1.55098676496968</v>
      </c>
      <c r="I153" s="54">
        <v>1.0799773071442</v>
      </c>
      <c r="J153" s="54">
        <v>0.76184032997630302</v>
      </c>
      <c r="K153" s="54">
        <v>0.65233042708620903</v>
      </c>
      <c r="L153" s="54">
        <v>0.52373499509958199</v>
      </c>
      <c r="M153" s="47">
        <f>'Equations and POD'!$D$5/F153</f>
        <v>2814.2966690504559</v>
      </c>
      <c r="N153" s="47">
        <f>'Equations and POD'!$D$5/G153</f>
        <v>2987.4841563766345</v>
      </c>
      <c r="O153" s="47">
        <f>'Equations and POD'!$D$5/H153</f>
        <v>3675.079716177609</v>
      </c>
      <c r="P153" s="47">
        <f>'Equations and POD'!$D$5/I153</f>
        <v>5277.8886762654247</v>
      </c>
      <c r="Q153" s="47">
        <f>'Equations and POD'!$D$5/J153</f>
        <v>7481.8827196734228</v>
      </c>
      <c r="R153" s="47">
        <f>'Equations and POD'!$D$5/K153</f>
        <v>8737.9030063957362</v>
      </c>
      <c r="S153" s="47">
        <f>'Equations and POD'!$D$5/L153</f>
        <v>10883.366689896697</v>
      </c>
      <c r="T153" s="48">
        <v>2800</v>
      </c>
      <c r="U153" s="48">
        <v>3000</v>
      </c>
      <c r="V153" s="48">
        <v>3700</v>
      </c>
      <c r="W153" s="48">
        <v>5300</v>
      </c>
      <c r="X153" s="48">
        <v>7500</v>
      </c>
      <c r="Y153" s="48">
        <v>8700</v>
      </c>
      <c r="Z153" s="48">
        <v>11000</v>
      </c>
    </row>
    <row r="154" spans="1:29" x14ac:dyDescent="0.3">
      <c r="A154" s="22" t="s">
        <v>88</v>
      </c>
      <c r="B154" s="22" t="s">
        <v>88</v>
      </c>
      <c r="C154" s="22" t="s">
        <v>95</v>
      </c>
      <c r="D154" s="22" t="s">
        <v>72</v>
      </c>
      <c r="E154" s="22" t="s">
        <v>69</v>
      </c>
      <c r="F154" s="46">
        <v>0.142358588938273</v>
      </c>
      <c r="G154" s="46">
        <v>0.134105917115764</v>
      </c>
      <c r="H154" s="46">
        <v>0.109015132623138</v>
      </c>
      <c r="I154" s="46">
        <v>7.5909009688168494E-2</v>
      </c>
      <c r="J154" s="46">
        <v>5.3547926059604498E-2</v>
      </c>
      <c r="K154" s="46">
        <v>4.5850738142373101E-2</v>
      </c>
      <c r="L154" s="46">
        <v>3.6812074248277302E-2</v>
      </c>
      <c r="M154" s="47">
        <f>'Equations and POD'!$D$5/F154</f>
        <v>40039.733763247212</v>
      </c>
      <c r="N154" s="47">
        <f>'Equations and POD'!$D$5/G154</f>
        <v>42503.717379447167</v>
      </c>
      <c r="O154" s="47">
        <f>'Equations and POD'!$D$5/H154</f>
        <v>52286.318998525887</v>
      </c>
      <c r="P154" s="47">
        <f>'Equations and POD'!$D$5/I154</f>
        <v>75089.900703689811</v>
      </c>
      <c r="Q154" s="47">
        <f>'Equations and POD'!$D$5/J154</f>
        <v>106446.69960990269</v>
      </c>
      <c r="R154" s="47">
        <f>'Equations and POD'!$D$5/K154</f>
        <v>124316.42828302315</v>
      </c>
      <c r="S154" s="47">
        <f>'Equations and POD'!$D$5/L154</f>
        <v>154840.50047157405</v>
      </c>
      <c r="T154" s="48">
        <v>40000</v>
      </c>
      <c r="U154" s="48">
        <v>43000</v>
      </c>
      <c r="V154" s="48">
        <v>52000</v>
      </c>
      <c r="W154" s="48">
        <v>75000</v>
      </c>
      <c r="X154" s="48">
        <v>110000</v>
      </c>
      <c r="Y154" s="48">
        <v>120000</v>
      </c>
      <c r="Z154" s="48">
        <v>150000</v>
      </c>
    </row>
    <row r="155" spans="1:29" x14ac:dyDescent="0.3">
      <c r="A155" s="22" t="s">
        <v>88</v>
      </c>
      <c r="B155" s="22" t="s">
        <v>88</v>
      </c>
      <c r="C155" s="22" t="s">
        <v>95</v>
      </c>
      <c r="D155" s="22" t="s">
        <v>72</v>
      </c>
      <c r="E155" s="22" t="s">
        <v>70</v>
      </c>
      <c r="F155" s="46">
        <v>4.0442846600803502E-3</v>
      </c>
      <c r="G155" s="46">
        <v>3.80983337543801E-3</v>
      </c>
      <c r="H155" s="46">
        <v>3.0970258406786402E-3</v>
      </c>
      <c r="I155" s="46">
        <v>2.1565094577951E-3</v>
      </c>
      <c r="J155" s="46">
        <v>1.5212503689249E-3</v>
      </c>
      <c r="K155" s="46">
        <v>1.3025799026637199E-3</v>
      </c>
      <c r="L155" s="46">
        <v>1.0457992615577299E-3</v>
      </c>
      <c r="M155" s="47">
        <f>'Equations and POD'!$D$5/F155</f>
        <v>1409396.340535227</v>
      </c>
      <c r="N155" s="47">
        <f>'Equations and POD'!$D$5/G155</f>
        <v>1496128.4230297029</v>
      </c>
      <c r="O155" s="47">
        <f>'Equations and POD'!$D$5/H155</f>
        <v>1840475.4410286029</v>
      </c>
      <c r="P155" s="47">
        <f>'Equations and POD'!$D$5/I155</f>
        <v>2643160.2140191416</v>
      </c>
      <c r="Q155" s="47">
        <f>'Equations and POD'!$D$5/J155</f>
        <v>3746917.7437428078</v>
      </c>
      <c r="R155" s="47">
        <f>'Equations and POD'!$D$5/K155</f>
        <v>4375931.1719332878</v>
      </c>
      <c r="S155" s="47">
        <f>'Equations and POD'!$D$5/L155</f>
        <v>5450376.7687785365</v>
      </c>
      <c r="T155" s="48">
        <v>1400000</v>
      </c>
      <c r="U155" s="48">
        <v>1500000</v>
      </c>
      <c r="V155" s="48">
        <v>1800000</v>
      </c>
      <c r="W155" s="48">
        <v>2600000</v>
      </c>
      <c r="X155" s="48">
        <v>3700000</v>
      </c>
      <c r="Y155" s="48">
        <v>4400000</v>
      </c>
      <c r="Z155" s="48">
        <v>5500000</v>
      </c>
    </row>
    <row r="156" spans="1:29" x14ac:dyDescent="0.3">
      <c r="A156" s="22" t="s">
        <v>88</v>
      </c>
      <c r="B156" s="22" t="s">
        <v>88</v>
      </c>
      <c r="C156" s="22" t="s">
        <v>96</v>
      </c>
      <c r="D156" s="22" t="s">
        <v>66</v>
      </c>
      <c r="E156" s="22" t="s">
        <v>67</v>
      </c>
      <c r="F156" s="29" t="s">
        <v>68</v>
      </c>
      <c r="G156" s="29" t="s">
        <v>68</v>
      </c>
      <c r="H156" s="29" t="s">
        <v>68</v>
      </c>
      <c r="I156" s="29" t="s">
        <v>68</v>
      </c>
      <c r="J156" s="30">
        <v>3.549295774647887</v>
      </c>
      <c r="K156" s="30">
        <v>3.2458100558659222</v>
      </c>
      <c r="L156" s="30">
        <v>3.4685816876122089</v>
      </c>
      <c r="M156" s="31" t="s">
        <v>68</v>
      </c>
      <c r="N156" s="31" t="s">
        <v>68</v>
      </c>
      <c r="O156" s="31" t="s">
        <v>68</v>
      </c>
      <c r="P156" s="31" t="s">
        <v>68</v>
      </c>
      <c r="Q156" s="47">
        <f>'Equations and POD'!$D$5/J156</f>
        <v>1605.9523809523812</v>
      </c>
      <c r="R156" s="47">
        <f>'Equations and POD'!$D$5/K156</f>
        <v>1756.1101549053353</v>
      </c>
      <c r="S156" s="47">
        <f>'Equations and POD'!$D$5/L156</f>
        <v>1643.3229813664593</v>
      </c>
      <c r="T156" s="33" t="s">
        <v>68</v>
      </c>
      <c r="U156" s="33" t="s">
        <v>68</v>
      </c>
      <c r="V156" s="33" t="s">
        <v>68</v>
      </c>
      <c r="W156" s="33" t="s">
        <v>68</v>
      </c>
      <c r="X156" s="48">
        <v>1600</v>
      </c>
      <c r="Y156" s="48">
        <v>1800</v>
      </c>
      <c r="Z156" s="48">
        <v>1600</v>
      </c>
    </row>
    <row r="157" spans="1:29" x14ac:dyDescent="0.3">
      <c r="A157" s="22" t="s">
        <v>88</v>
      </c>
      <c r="B157" s="22" t="s">
        <v>88</v>
      </c>
      <c r="C157" s="22" t="s">
        <v>96</v>
      </c>
      <c r="D157" s="22" t="s">
        <v>66</v>
      </c>
      <c r="E157" s="22" t="s">
        <v>69</v>
      </c>
      <c r="F157" s="29" t="s">
        <v>68</v>
      </c>
      <c r="G157" s="29" t="s">
        <v>68</v>
      </c>
      <c r="H157" s="29" t="s">
        <v>68</v>
      </c>
      <c r="I157" s="29" t="s">
        <v>68</v>
      </c>
      <c r="J157" s="30">
        <v>1.7746478873239435</v>
      </c>
      <c r="K157" s="30">
        <v>1.6229050279329611</v>
      </c>
      <c r="L157" s="30">
        <v>1.7342908438061044</v>
      </c>
      <c r="M157" s="31" t="s">
        <v>68</v>
      </c>
      <c r="N157" s="31" t="s">
        <v>68</v>
      </c>
      <c r="O157" s="31" t="s">
        <v>68</v>
      </c>
      <c r="P157" s="31" t="s">
        <v>68</v>
      </c>
      <c r="Q157" s="47">
        <f>'Equations and POD'!$D$5/J157</f>
        <v>3211.9047619047624</v>
      </c>
      <c r="R157" s="47">
        <f>'Equations and POD'!$D$5/K157</f>
        <v>3512.2203098106706</v>
      </c>
      <c r="S157" s="47">
        <f>'Equations and POD'!$D$5/L157</f>
        <v>3286.6459627329186</v>
      </c>
      <c r="T157" s="33" t="s">
        <v>68</v>
      </c>
      <c r="U157" s="33" t="s">
        <v>68</v>
      </c>
      <c r="V157" s="33" t="s">
        <v>68</v>
      </c>
      <c r="W157" s="33" t="s">
        <v>68</v>
      </c>
      <c r="X157" s="48">
        <v>3200</v>
      </c>
      <c r="Y157" s="48">
        <v>3500</v>
      </c>
      <c r="Z157" s="48">
        <v>3300</v>
      </c>
      <c r="AC157" s="22">
        <f>137-84</f>
        <v>53</v>
      </c>
    </row>
    <row r="158" spans="1:29" x14ac:dyDescent="0.3">
      <c r="A158" s="22" t="s">
        <v>88</v>
      </c>
      <c r="B158" s="22" t="s">
        <v>88</v>
      </c>
      <c r="C158" s="22" t="s">
        <v>96</v>
      </c>
      <c r="D158" s="22" t="s">
        <v>66</v>
      </c>
      <c r="E158" s="22" t="s">
        <v>70</v>
      </c>
      <c r="F158" s="29" t="s">
        <v>68</v>
      </c>
      <c r="G158" s="29" t="s">
        <v>68</v>
      </c>
      <c r="H158" s="29" t="s">
        <v>68</v>
      </c>
      <c r="I158" s="29" t="s">
        <v>68</v>
      </c>
      <c r="J158" s="30">
        <v>0.88732394366197176</v>
      </c>
      <c r="K158" s="30">
        <v>0.81145251396648055</v>
      </c>
      <c r="L158" s="30">
        <v>0.86714542190305222</v>
      </c>
      <c r="M158" s="31" t="s">
        <v>68</v>
      </c>
      <c r="N158" s="31" t="s">
        <v>68</v>
      </c>
      <c r="O158" s="31" t="s">
        <v>68</v>
      </c>
      <c r="P158" s="31" t="s">
        <v>68</v>
      </c>
      <c r="Q158" s="47">
        <f>'Equations and POD'!$D$5/J158</f>
        <v>6423.8095238095248</v>
      </c>
      <c r="R158" s="47">
        <f>'Equations and POD'!$D$5/K158</f>
        <v>7024.4406196213413</v>
      </c>
      <c r="S158" s="47">
        <f>'Equations and POD'!$D$5/L158</f>
        <v>6573.2919254658373</v>
      </c>
      <c r="T158" s="33" t="s">
        <v>68</v>
      </c>
      <c r="U158" s="33" t="s">
        <v>68</v>
      </c>
      <c r="V158" s="33" t="s">
        <v>68</v>
      </c>
      <c r="W158" s="33" t="s">
        <v>68</v>
      </c>
      <c r="X158" s="48">
        <v>6400</v>
      </c>
      <c r="Y158" s="48">
        <v>7000</v>
      </c>
      <c r="Z158" s="48">
        <v>6600</v>
      </c>
    </row>
    <row r="159" spans="1:29" x14ac:dyDescent="0.3">
      <c r="A159" s="22" t="s">
        <v>88</v>
      </c>
      <c r="B159" s="22" t="s">
        <v>88</v>
      </c>
      <c r="C159" s="22" t="s">
        <v>96</v>
      </c>
      <c r="D159" s="22" t="s">
        <v>71</v>
      </c>
      <c r="E159" s="22" t="s">
        <v>67</v>
      </c>
      <c r="F159" s="56" t="s">
        <v>68</v>
      </c>
      <c r="G159" s="56" t="s">
        <v>68</v>
      </c>
      <c r="H159" s="56" t="s">
        <v>68</v>
      </c>
      <c r="I159" s="56" t="s">
        <v>68</v>
      </c>
      <c r="J159" s="56" t="s">
        <v>68</v>
      </c>
      <c r="K159" s="56" t="s">
        <v>68</v>
      </c>
      <c r="L159" s="56" t="s">
        <v>68</v>
      </c>
      <c r="M159" s="31" t="s">
        <v>68</v>
      </c>
      <c r="N159" s="31" t="s">
        <v>68</v>
      </c>
      <c r="O159" s="31" t="s">
        <v>68</v>
      </c>
      <c r="P159" s="31" t="s">
        <v>68</v>
      </c>
      <c r="Q159" s="31" t="s">
        <v>68</v>
      </c>
      <c r="R159" s="31" t="s">
        <v>68</v>
      </c>
      <c r="S159" s="31" t="s">
        <v>68</v>
      </c>
      <c r="T159" s="33" t="s">
        <v>68</v>
      </c>
      <c r="U159" s="33" t="s">
        <v>68</v>
      </c>
      <c r="V159" s="33" t="s">
        <v>68</v>
      </c>
      <c r="W159" s="33" t="s">
        <v>68</v>
      </c>
      <c r="X159" s="33" t="s">
        <v>68</v>
      </c>
      <c r="Y159" s="33" t="s">
        <v>68</v>
      </c>
      <c r="Z159" s="33" t="s">
        <v>68</v>
      </c>
    </row>
    <row r="160" spans="1:29" x14ac:dyDescent="0.3">
      <c r="A160" s="22" t="s">
        <v>88</v>
      </c>
      <c r="B160" s="22" t="s">
        <v>88</v>
      </c>
      <c r="C160" s="22" t="s">
        <v>96</v>
      </c>
      <c r="D160" s="22" t="s">
        <v>71</v>
      </c>
      <c r="E160" s="22" t="s">
        <v>69</v>
      </c>
      <c r="F160" s="56" t="s">
        <v>68</v>
      </c>
      <c r="G160" s="56" t="s">
        <v>68</v>
      </c>
      <c r="H160" s="56" t="s">
        <v>68</v>
      </c>
      <c r="I160" s="56" t="s">
        <v>68</v>
      </c>
      <c r="J160" s="56" t="s">
        <v>68</v>
      </c>
      <c r="K160" s="56" t="s">
        <v>68</v>
      </c>
      <c r="L160" s="56" t="s">
        <v>68</v>
      </c>
      <c r="M160" s="31" t="s">
        <v>68</v>
      </c>
      <c r="N160" s="31" t="s">
        <v>68</v>
      </c>
      <c r="O160" s="31" t="s">
        <v>68</v>
      </c>
      <c r="P160" s="31" t="s">
        <v>68</v>
      </c>
      <c r="Q160" s="31" t="s">
        <v>68</v>
      </c>
      <c r="R160" s="31" t="s">
        <v>68</v>
      </c>
      <c r="S160" s="31" t="s">
        <v>68</v>
      </c>
      <c r="T160" s="33" t="s">
        <v>68</v>
      </c>
      <c r="U160" s="33" t="s">
        <v>68</v>
      </c>
      <c r="V160" s="33" t="s">
        <v>68</v>
      </c>
      <c r="W160" s="33" t="s">
        <v>68</v>
      </c>
      <c r="X160" s="33" t="s">
        <v>68</v>
      </c>
      <c r="Y160" s="33" t="s">
        <v>68</v>
      </c>
      <c r="Z160" s="33" t="s">
        <v>68</v>
      </c>
    </row>
    <row r="161" spans="1:26" x14ac:dyDescent="0.3">
      <c r="A161" s="22" t="s">
        <v>88</v>
      </c>
      <c r="B161" s="22" t="s">
        <v>88</v>
      </c>
      <c r="C161" s="22" t="s">
        <v>96</v>
      </c>
      <c r="D161" s="22" t="s">
        <v>71</v>
      </c>
      <c r="E161" s="22" t="s">
        <v>70</v>
      </c>
      <c r="F161" s="56" t="s">
        <v>68</v>
      </c>
      <c r="G161" s="56" t="s">
        <v>68</v>
      </c>
      <c r="H161" s="56" t="s">
        <v>68</v>
      </c>
      <c r="I161" s="56" t="s">
        <v>68</v>
      </c>
      <c r="J161" s="56" t="s">
        <v>68</v>
      </c>
      <c r="K161" s="56" t="s">
        <v>68</v>
      </c>
      <c r="L161" s="56" t="s">
        <v>68</v>
      </c>
      <c r="M161" s="31" t="s">
        <v>68</v>
      </c>
      <c r="N161" s="31" t="s">
        <v>68</v>
      </c>
      <c r="O161" s="31" t="s">
        <v>68</v>
      </c>
      <c r="P161" s="31" t="s">
        <v>68</v>
      </c>
      <c r="Q161" s="31" t="s">
        <v>68</v>
      </c>
      <c r="R161" s="31" t="s">
        <v>68</v>
      </c>
      <c r="S161" s="31" t="s">
        <v>68</v>
      </c>
      <c r="T161" s="33" t="s">
        <v>68</v>
      </c>
      <c r="U161" s="33" t="s">
        <v>68</v>
      </c>
      <c r="V161" s="33" t="s">
        <v>68</v>
      </c>
      <c r="W161" s="33" t="s">
        <v>68</v>
      </c>
      <c r="X161" s="33" t="s">
        <v>68</v>
      </c>
      <c r="Y161" s="33" t="s">
        <v>68</v>
      </c>
      <c r="Z161" s="33" t="s">
        <v>68</v>
      </c>
    </row>
    <row r="162" spans="1:26" x14ac:dyDescent="0.3">
      <c r="A162" s="22" t="s">
        <v>88</v>
      </c>
      <c r="B162" s="22" t="s">
        <v>88</v>
      </c>
      <c r="C162" s="22" t="s">
        <v>96</v>
      </c>
      <c r="D162" s="22" t="s">
        <v>72</v>
      </c>
      <c r="E162" s="22" t="s">
        <v>67</v>
      </c>
      <c r="F162" s="56" t="s">
        <v>68</v>
      </c>
      <c r="G162" s="56" t="s">
        <v>68</v>
      </c>
      <c r="H162" s="56" t="s">
        <v>68</v>
      </c>
      <c r="I162" s="56" t="s">
        <v>68</v>
      </c>
      <c r="J162" s="56" t="s">
        <v>68</v>
      </c>
      <c r="K162" s="56" t="s">
        <v>68</v>
      </c>
      <c r="L162" s="56" t="s">
        <v>68</v>
      </c>
      <c r="M162" s="31" t="s">
        <v>68</v>
      </c>
      <c r="N162" s="31" t="s">
        <v>68</v>
      </c>
      <c r="O162" s="31" t="s">
        <v>68</v>
      </c>
      <c r="P162" s="31" t="s">
        <v>68</v>
      </c>
      <c r="Q162" s="31" t="s">
        <v>68</v>
      </c>
      <c r="R162" s="31" t="s">
        <v>68</v>
      </c>
      <c r="S162" s="31" t="s">
        <v>68</v>
      </c>
      <c r="T162" s="33" t="s">
        <v>68</v>
      </c>
      <c r="U162" s="33" t="s">
        <v>68</v>
      </c>
      <c r="V162" s="33" t="s">
        <v>68</v>
      </c>
      <c r="W162" s="33" t="s">
        <v>68</v>
      </c>
      <c r="X162" s="33" t="s">
        <v>68</v>
      </c>
      <c r="Y162" s="33" t="s">
        <v>68</v>
      </c>
      <c r="Z162" s="33" t="s">
        <v>68</v>
      </c>
    </row>
    <row r="163" spans="1:26" x14ac:dyDescent="0.3">
      <c r="A163" s="22" t="s">
        <v>88</v>
      </c>
      <c r="B163" s="22" t="s">
        <v>88</v>
      </c>
      <c r="C163" s="22" t="s">
        <v>96</v>
      </c>
      <c r="D163" s="22" t="s">
        <v>72</v>
      </c>
      <c r="E163" s="22" t="s">
        <v>69</v>
      </c>
      <c r="F163" s="56" t="s">
        <v>68</v>
      </c>
      <c r="G163" s="56" t="s">
        <v>68</v>
      </c>
      <c r="H163" s="56" t="s">
        <v>68</v>
      </c>
      <c r="I163" s="56" t="s">
        <v>68</v>
      </c>
      <c r="J163" s="56" t="s">
        <v>68</v>
      </c>
      <c r="K163" s="56" t="s">
        <v>68</v>
      </c>
      <c r="L163" s="56" t="s">
        <v>68</v>
      </c>
      <c r="M163" s="31" t="s">
        <v>68</v>
      </c>
      <c r="N163" s="31" t="s">
        <v>68</v>
      </c>
      <c r="O163" s="31" t="s">
        <v>68</v>
      </c>
      <c r="P163" s="31" t="s">
        <v>68</v>
      </c>
      <c r="Q163" s="31" t="s">
        <v>68</v>
      </c>
      <c r="R163" s="31" t="s">
        <v>68</v>
      </c>
      <c r="S163" s="31" t="s">
        <v>68</v>
      </c>
      <c r="T163" s="33" t="s">
        <v>68</v>
      </c>
      <c r="U163" s="33" t="s">
        <v>68</v>
      </c>
      <c r="V163" s="33" t="s">
        <v>68</v>
      </c>
      <c r="W163" s="33" t="s">
        <v>68</v>
      </c>
      <c r="X163" s="33" t="s">
        <v>68</v>
      </c>
      <c r="Y163" s="33" t="s">
        <v>68</v>
      </c>
      <c r="Z163" s="33" t="s">
        <v>68</v>
      </c>
    </row>
    <row r="164" spans="1:26" x14ac:dyDescent="0.3">
      <c r="A164" s="22" t="s">
        <v>88</v>
      </c>
      <c r="B164" s="22" t="s">
        <v>88</v>
      </c>
      <c r="C164" s="22" t="s">
        <v>96</v>
      </c>
      <c r="D164" s="22" t="s">
        <v>72</v>
      </c>
      <c r="E164" s="22" t="s">
        <v>70</v>
      </c>
      <c r="F164" s="56" t="s">
        <v>68</v>
      </c>
      <c r="G164" s="56" t="s">
        <v>68</v>
      </c>
      <c r="H164" s="56" t="s">
        <v>68</v>
      </c>
      <c r="I164" s="56" t="s">
        <v>68</v>
      </c>
      <c r="J164" s="56" t="s">
        <v>68</v>
      </c>
      <c r="K164" s="56" t="s">
        <v>68</v>
      </c>
      <c r="L164" s="56" t="s">
        <v>68</v>
      </c>
      <c r="M164" s="31" t="s">
        <v>68</v>
      </c>
      <c r="N164" s="31" t="s">
        <v>68</v>
      </c>
      <c r="O164" s="31" t="s">
        <v>68</v>
      </c>
      <c r="P164" s="31" t="s">
        <v>68</v>
      </c>
      <c r="Q164" s="31" t="s">
        <v>68</v>
      </c>
      <c r="R164" s="31" t="s">
        <v>68</v>
      </c>
      <c r="S164" s="31" t="s">
        <v>68</v>
      </c>
      <c r="T164" s="33" t="s">
        <v>68</v>
      </c>
      <c r="U164" s="33" t="s">
        <v>68</v>
      </c>
      <c r="V164" s="33" t="s">
        <v>68</v>
      </c>
      <c r="W164" s="33" t="s">
        <v>68</v>
      </c>
      <c r="X164" s="33" t="s">
        <v>68</v>
      </c>
      <c r="Y164" s="33" t="s">
        <v>68</v>
      </c>
      <c r="Z164" s="33" t="s">
        <v>68</v>
      </c>
    </row>
    <row r="165" spans="1:26" x14ac:dyDescent="0.3">
      <c r="A165" s="22" t="s">
        <v>97</v>
      </c>
      <c r="B165" s="22" t="s">
        <v>97</v>
      </c>
      <c r="C165" s="22" t="s">
        <v>98</v>
      </c>
      <c r="D165" s="22" t="s">
        <v>66</v>
      </c>
      <c r="E165" s="22" t="s">
        <v>67</v>
      </c>
      <c r="F165" s="30">
        <v>2.1509485815602836</v>
      </c>
      <c r="G165" s="30">
        <v>1.8393518518518515</v>
      </c>
      <c r="H165" s="30">
        <v>1.5897401433691756</v>
      </c>
      <c r="I165" s="30">
        <v>1.2816823899371068</v>
      </c>
      <c r="J165" s="30">
        <v>1.0130281690140845</v>
      </c>
      <c r="K165" s="30">
        <v>0.92640828677839859</v>
      </c>
      <c r="L165" s="29" t="s">
        <v>68</v>
      </c>
      <c r="M165" s="47">
        <f>'Equations and POD'!$D$5/F165</f>
        <v>2649.9936115931041</v>
      </c>
      <c r="N165" s="47">
        <f>'Equations and POD'!$D$5/G165</f>
        <v>3098.9176944374535</v>
      </c>
      <c r="O165" s="47">
        <f>'Equations and POD'!$D$5/H165</f>
        <v>3585.4916438858045</v>
      </c>
      <c r="P165" s="47">
        <f>'Equations and POD'!$D$5/I165</f>
        <v>4447.2796417837208</v>
      </c>
      <c r="Q165" s="47">
        <f>'Equations and POD'!$D$5/J165</f>
        <v>5626.6944734098015</v>
      </c>
      <c r="R165" s="47">
        <f>'Equations and POD'!$D$5/K165</f>
        <v>6152.7947033179635</v>
      </c>
      <c r="S165" s="31" t="s">
        <v>68</v>
      </c>
      <c r="T165" s="48">
        <v>2600</v>
      </c>
      <c r="U165" s="48">
        <v>3100</v>
      </c>
      <c r="V165" s="48">
        <v>3600</v>
      </c>
      <c r="W165" s="48">
        <v>4400</v>
      </c>
      <c r="X165" s="48">
        <v>5600</v>
      </c>
      <c r="Y165" s="48">
        <v>6200</v>
      </c>
      <c r="Z165" s="33" t="s">
        <v>68</v>
      </c>
    </row>
    <row r="166" spans="1:26" x14ac:dyDescent="0.3">
      <c r="A166" s="22" t="s">
        <v>97</v>
      </c>
      <c r="B166" s="22" t="s">
        <v>97</v>
      </c>
      <c r="C166" s="22" t="s">
        <v>98</v>
      </c>
      <c r="D166" s="22" t="s">
        <v>66</v>
      </c>
      <c r="E166" s="22" t="s">
        <v>69</v>
      </c>
      <c r="F166" s="30">
        <v>1.381631205673759</v>
      </c>
      <c r="G166" s="30">
        <v>1.1814814814814814</v>
      </c>
      <c r="H166" s="30">
        <v>1.0211469534050177</v>
      </c>
      <c r="I166" s="30">
        <v>0.82327044025157226</v>
      </c>
      <c r="J166" s="30">
        <v>0.6507042253521127</v>
      </c>
      <c r="K166" s="30">
        <v>0.59506517690875238</v>
      </c>
      <c r="L166" s="29" t="s">
        <v>68</v>
      </c>
      <c r="M166" s="47">
        <f>'Equations and POD'!$D$5/F166</f>
        <v>4125.558236230173</v>
      </c>
      <c r="N166" s="47">
        <f>'Equations and POD'!$D$5/G166</f>
        <v>4824.4514106583074</v>
      </c>
      <c r="O166" s="47">
        <f>'Equations and POD'!$D$5/H166</f>
        <v>5581.9585819585827</v>
      </c>
      <c r="P166" s="47">
        <f>'Equations and POD'!$D$5/I166</f>
        <v>6923.6058059587476</v>
      </c>
      <c r="Q166" s="47">
        <f>'Equations and POD'!$D$5/J166</f>
        <v>8759.7402597402597</v>
      </c>
      <c r="R166" s="47">
        <f>'Equations and POD'!$D$5/K166</f>
        <v>9578.7826631200114</v>
      </c>
      <c r="S166" s="31" t="s">
        <v>68</v>
      </c>
      <c r="T166" s="48">
        <v>4100</v>
      </c>
      <c r="U166" s="48">
        <v>4800</v>
      </c>
      <c r="V166" s="48">
        <v>5600</v>
      </c>
      <c r="W166" s="48">
        <v>6900</v>
      </c>
      <c r="X166" s="48">
        <v>8800</v>
      </c>
      <c r="Y166" s="48">
        <v>9600</v>
      </c>
      <c r="Z166" s="33" t="s">
        <v>68</v>
      </c>
    </row>
    <row r="167" spans="1:26" x14ac:dyDescent="0.3">
      <c r="A167" s="22" t="s">
        <v>97</v>
      </c>
      <c r="B167" s="22" t="s">
        <v>97</v>
      </c>
      <c r="C167" s="22" t="s">
        <v>98</v>
      </c>
      <c r="D167" s="22" t="s">
        <v>66</v>
      </c>
      <c r="E167" s="22" t="s">
        <v>70</v>
      </c>
      <c r="F167" s="30">
        <v>0.37680851063829784</v>
      </c>
      <c r="G167" s="30">
        <v>0.32222222222222213</v>
      </c>
      <c r="H167" s="30">
        <v>0.27849462365591393</v>
      </c>
      <c r="I167" s="30">
        <v>0.2245283018867924</v>
      </c>
      <c r="J167" s="30">
        <v>0.17746478873239435</v>
      </c>
      <c r="K167" s="30">
        <v>0.1622905027932961</v>
      </c>
      <c r="L167" s="29" t="s">
        <v>68</v>
      </c>
      <c r="M167" s="47">
        <f>'Equations and POD'!$D$5/F167</f>
        <v>15127.046866177303</v>
      </c>
      <c r="N167" s="47">
        <f>'Equations and POD'!$D$5/G167</f>
        <v>17689.655172413797</v>
      </c>
      <c r="O167" s="47">
        <f>'Equations and POD'!$D$5/H167</f>
        <v>20467.181467181472</v>
      </c>
      <c r="P167" s="47">
        <f>'Equations and POD'!$D$5/I167</f>
        <v>25386.554621848743</v>
      </c>
      <c r="Q167" s="47">
        <f>'Equations and POD'!$D$5/J167</f>
        <v>32119.047619047622</v>
      </c>
      <c r="R167" s="47">
        <f>'Equations and POD'!$D$5/K167</f>
        <v>35122.203098106707</v>
      </c>
      <c r="S167" s="31" t="s">
        <v>68</v>
      </c>
      <c r="T167" s="48">
        <v>15000</v>
      </c>
      <c r="U167" s="48">
        <v>18000</v>
      </c>
      <c r="V167" s="48">
        <v>20000</v>
      </c>
      <c r="W167" s="48">
        <v>25000</v>
      </c>
      <c r="X167" s="48">
        <v>32000</v>
      </c>
      <c r="Y167" s="48">
        <v>35000</v>
      </c>
      <c r="Z167" s="33" t="s">
        <v>68</v>
      </c>
    </row>
    <row r="168" spans="1:26" x14ac:dyDescent="0.3">
      <c r="A168" s="22" t="s">
        <v>97</v>
      </c>
      <c r="B168" s="22" t="s">
        <v>97</v>
      </c>
      <c r="C168" s="22" t="s">
        <v>98</v>
      </c>
      <c r="D168" s="22" t="s">
        <v>71</v>
      </c>
      <c r="E168" s="22" t="s">
        <v>67</v>
      </c>
      <c r="F168" s="46">
        <v>0.90240467140879199</v>
      </c>
      <c r="G168" s="46">
        <v>0.36256305070640399</v>
      </c>
      <c r="H168" s="46">
        <v>0.284005361389364</v>
      </c>
      <c r="I168" s="46">
        <v>6.3383405814906896E-2</v>
      </c>
      <c r="J168" s="46">
        <v>3.5490324920051698E-2</v>
      </c>
      <c r="K168" s="46">
        <v>2.81557226833807E-2</v>
      </c>
      <c r="L168" s="46">
        <v>1.26063878861131E-2</v>
      </c>
      <c r="M168" s="47">
        <f>'Equations and POD'!$D$5/F168</f>
        <v>6316.4566636179161</v>
      </c>
      <c r="N168" s="47">
        <f>'Equations and POD'!$D$5/G168</f>
        <v>15721.40346043078</v>
      </c>
      <c r="O168" s="47">
        <f>'Equations and POD'!$D$5/H168</f>
        <v>20070.043650286756</v>
      </c>
      <c r="P168" s="47">
        <f>'Equations and POD'!$D$5/I168</f>
        <v>89928.900580780071</v>
      </c>
      <c r="Q168" s="47">
        <f>'Equations and POD'!$D$5/J168</f>
        <v>160607.15174742043</v>
      </c>
      <c r="R168" s="47">
        <f>'Equations and POD'!$D$5/K168</f>
        <v>202445.52285509271</v>
      </c>
      <c r="S168" s="47">
        <f>'Equations and POD'!$D$5/L168</f>
        <v>452151.72272138204</v>
      </c>
      <c r="T168" s="48">
        <v>6300</v>
      </c>
      <c r="U168" s="48">
        <v>16000</v>
      </c>
      <c r="V168" s="48">
        <v>20000</v>
      </c>
      <c r="W168" s="48">
        <v>90000</v>
      </c>
      <c r="X168" s="48">
        <v>160000</v>
      </c>
      <c r="Y168" s="48">
        <v>200000</v>
      </c>
      <c r="Z168" s="48">
        <v>450000</v>
      </c>
    </row>
    <row r="169" spans="1:26" x14ac:dyDescent="0.3">
      <c r="A169" s="22" t="s">
        <v>97</v>
      </c>
      <c r="B169" s="22" t="s">
        <v>97</v>
      </c>
      <c r="C169" s="22" t="s">
        <v>98</v>
      </c>
      <c r="D169" s="22" t="s">
        <v>71</v>
      </c>
      <c r="E169" s="22" t="s">
        <v>69</v>
      </c>
      <c r="F169" s="46">
        <v>0.100840654974967</v>
      </c>
      <c r="G169" s="46">
        <v>4.0897691464890203E-2</v>
      </c>
      <c r="H169" s="46">
        <v>1.45795670132412E-2</v>
      </c>
      <c r="I169" s="46">
        <v>4.7532765669460998E-4</v>
      </c>
      <c r="J169" s="46">
        <v>2.6618530935665401E-4</v>
      </c>
      <c r="K169" s="46">
        <v>2.1118474739127699E-4</v>
      </c>
      <c r="L169" s="46">
        <v>9.4606582526224396E-5</v>
      </c>
      <c r="M169" s="47">
        <f>'Equations and POD'!$D$5/F169</f>
        <v>56524.821277836665</v>
      </c>
      <c r="N169" s="47">
        <f>'Equations and POD'!$D$5/G169</f>
        <v>139372.1698177837</v>
      </c>
      <c r="O169" s="47">
        <f>'Equations and POD'!$D$5/H169</f>
        <v>390958.11246131285</v>
      </c>
      <c r="P169" s="47">
        <f>'Equations and POD'!$D$5/I169</f>
        <v>11991728.063200315</v>
      </c>
      <c r="Q169" s="47">
        <f>'Equations and POD'!$D$5/J169</f>
        <v>21413653.570050083</v>
      </c>
      <c r="R169" s="47">
        <f>'Equations and POD'!$D$5/K169</f>
        <v>26990585.591104291</v>
      </c>
      <c r="S169" s="47">
        <f>'Equations and POD'!$D$5/L169</f>
        <v>60249507.463394456</v>
      </c>
      <c r="T169" s="48">
        <v>57000</v>
      </c>
      <c r="U169" s="48">
        <v>140000</v>
      </c>
      <c r="V169" s="48">
        <v>390000</v>
      </c>
      <c r="W169" s="48">
        <v>12000000</v>
      </c>
      <c r="X169" s="48">
        <v>21000000</v>
      </c>
      <c r="Y169" s="48">
        <v>27000000</v>
      </c>
      <c r="Z169" s="48">
        <v>60000000</v>
      </c>
    </row>
    <row r="170" spans="1:26" x14ac:dyDescent="0.3">
      <c r="A170" s="22" t="s">
        <v>97</v>
      </c>
      <c r="B170" s="22" t="s">
        <v>97</v>
      </c>
      <c r="C170" s="22" t="s">
        <v>98</v>
      </c>
      <c r="D170" s="22" t="s">
        <v>71</v>
      </c>
      <c r="E170" s="22" t="s">
        <v>70</v>
      </c>
      <c r="F170" s="46">
        <v>6.2885631004147498E-5</v>
      </c>
      <c r="G170" s="46">
        <v>1.6292570508423301E-4</v>
      </c>
      <c r="H170" s="46">
        <v>7.8158989251888095E-5</v>
      </c>
      <c r="I170" s="46">
        <v>2.24259065715413E-5</v>
      </c>
      <c r="J170" s="46">
        <v>1.2571827134393199E-5</v>
      </c>
      <c r="K170" s="46">
        <v>9.9782089786511902E-6</v>
      </c>
      <c r="L170" s="46">
        <v>4.4895472785041004E-6</v>
      </c>
      <c r="M170" s="47">
        <f>'Equations and POD'!$D$5/F170</f>
        <v>90640737.939388216</v>
      </c>
      <c r="N170" s="47">
        <f>'Equations and POD'!$D$5/G170</f>
        <v>34985271.336116575</v>
      </c>
      <c r="O170" s="47">
        <f>'Equations and POD'!$D$5/H170</f>
        <v>72928271.649345875</v>
      </c>
      <c r="P170" s="47">
        <f>'Equations and POD'!$D$5/I170</f>
        <v>254170326.70747665</v>
      </c>
      <c r="Q170" s="47">
        <f>'Equations and POD'!$D$5/J170</f>
        <v>453394716.54094774</v>
      </c>
      <c r="R170" s="47">
        <f>'Equations and POD'!$D$5/K170</f>
        <v>571244800.76488638</v>
      </c>
      <c r="S170" s="47">
        <f>'Equations and POD'!$D$5/L170</f>
        <v>1269615764.4427831</v>
      </c>
      <c r="T170" s="48">
        <v>91000000</v>
      </c>
      <c r="U170" s="48">
        <v>35000000</v>
      </c>
      <c r="V170" s="48">
        <v>73000000</v>
      </c>
      <c r="W170" s="48">
        <v>250000000</v>
      </c>
      <c r="X170" s="48">
        <v>450000000</v>
      </c>
      <c r="Y170" s="48">
        <v>570000000</v>
      </c>
      <c r="Z170" s="48">
        <v>1300000000</v>
      </c>
    </row>
    <row r="171" spans="1:26" x14ac:dyDescent="0.3">
      <c r="A171" s="22" t="s">
        <v>97</v>
      </c>
      <c r="B171" s="22" t="s">
        <v>97</v>
      </c>
      <c r="C171" s="22" t="s">
        <v>98</v>
      </c>
      <c r="D171" s="22" t="s">
        <v>72</v>
      </c>
      <c r="E171" s="22" t="s">
        <v>67</v>
      </c>
      <c r="F171" s="54">
        <v>3.0902314509925199</v>
      </c>
      <c r="G171" s="54">
        <v>2.9110875987610698</v>
      </c>
      <c r="H171" s="54">
        <v>2.3664324996380302</v>
      </c>
      <c r="I171" s="54">
        <v>1.64778543326098</v>
      </c>
      <c r="J171" s="54">
        <v>1.16238497781516</v>
      </c>
      <c r="K171" s="54">
        <v>0.99529922371048796</v>
      </c>
      <c r="L171" s="46">
        <v>0.79909354585991199</v>
      </c>
      <c r="M171" s="47">
        <f>'Equations and POD'!$D$5/F171</f>
        <v>1844.5220335095855</v>
      </c>
      <c r="N171" s="47">
        <f>'Equations and POD'!$D$5/G171</f>
        <v>1958.0310817255597</v>
      </c>
      <c r="O171" s="47">
        <f>'Equations and POD'!$D$5/H171</f>
        <v>2408.6890291068403</v>
      </c>
      <c r="P171" s="47">
        <f>'Equations and POD'!$D$5/I171</f>
        <v>3459.1882443818286</v>
      </c>
      <c r="Q171" s="47">
        <f>'Equations and POD'!$D$5/J171</f>
        <v>4903.710998325033</v>
      </c>
      <c r="R171" s="47">
        <f>'Equations and POD'!$D$5/K171</f>
        <v>5726.9209743280308</v>
      </c>
      <c r="S171" s="47">
        <f>'Equations and POD'!$D$5/L171</f>
        <v>7133.0822649383017</v>
      </c>
      <c r="T171" s="48">
        <v>1800</v>
      </c>
      <c r="U171" s="48">
        <v>2000</v>
      </c>
      <c r="V171" s="48">
        <v>2400</v>
      </c>
      <c r="W171" s="48">
        <v>3500</v>
      </c>
      <c r="X171" s="48">
        <v>4900</v>
      </c>
      <c r="Y171" s="48">
        <v>5700</v>
      </c>
      <c r="Z171" s="48">
        <v>7100</v>
      </c>
    </row>
    <row r="172" spans="1:26" x14ac:dyDescent="0.3">
      <c r="A172" s="22" t="s">
        <v>97</v>
      </c>
      <c r="B172" s="22" t="s">
        <v>97</v>
      </c>
      <c r="C172" s="22" t="s">
        <v>98</v>
      </c>
      <c r="D172" s="22" t="s">
        <v>72</v>
      </c>
      <c r="E172" s="22" t="s">
        <v>69</v>
      </c>
      <c r="F172" s="46">
        <v>2.2763219363579699E-2</v>
      </c>
      <c r="G172" s="46">
        <v>2.14436124439519E-2</v>
      </c>
      <c r="H172" s="46">
        <v>1.7431581728631799E-2</v>
      </c>
      <c r="I172" s="46">
        <v>1.21378938361992E-2</v>
      </c>
      <c r="J172" s="46">
        <v>8.5623438420568392E-3</v>
      </c>
      <c r="K172" s="46">
        <v>7.3315591149153902E-3</v>
      </c>
      <c r="L172" s="46">
        <v>5.8862716158647899E-3</v>
      </c>
      <c r="M172" s="47">
        <f>'Equations and POD'!$D$5/F172</f>
        <v>250403.94809531147</v>
      </c>
      <c r="N172" s="47">
        <f>'Equations and POD'!$D$5/G172</f>
        <v>265813.42182425357</v>
      </c>
      <c r="O172" s="47">
        <f>'Equations and POD'!$D$5/H172</f>
        <v>326992.701450472</v>
      </c>
      <c r="P172" s="47">
        <f>'Equations and POD'!$D$5/I172</f>
        <v>469603.71188951423</v>
      </c>
      <c r="Q172" s="47">
        <f>'Equations and POD'!$D$5/J172</f>
        <v>665705.57141171175</v>
      </c>
      <c r="R172" s="47">
        <f>'Equations and POD'!$D$5/K172</f>
        <v>777460.82527028501</v>
      </c>
      <c r="S172" s="47">
        <f>'Equations and POD'!$D$5/L172</f>
        <v>968354.90646358428</v>
      </c>
      <c r="T172" s="48">
        <v>250000</v>
      </c>
      <c r="U172" s="48">
        <v>270000</v>
      </c>
      <c r="V172" s="48">
        <v>330000</v>
      </c>
      <c r="W172" s="48">
        <v>470000</v>
      </c>
      <c r="X172" s="48">
        <v>670000</v>
      </c>
      <c r="Y172" s="48">
        <v>780000</v>
      </c>
      <c r="Z172" s="48">
        <v>970000</v>
      </c>
    </row>
    <row r="173" spans="1:26" x14ac:dyDescent="0.3">
      <c r="A173" s="22" t="s">
        <v>97</v>
      </c>
      <c r="B173" s="22" t="s">
        <v>97</v>
      </c>
      <c r="C173" s="22" t="s">
        <v>98</v>
      </c>
      <c r="D173" s="22" t="s">
        <v>72</v>
      </c>
      <c r="E173" s="22" t="s">
        <v>70</v>
      </c>
      <c r="F173" s="46">
        <v>9.17090077752139E-4</v>
      </c>
      <c r="G173" s="46">
        <v>8.6392543556360903E-4</v>
      </c>
      <c r="H173" s="46">
        <v>7.0228777342590102E-4</v>
      </c>
      <c r="I173" s="46">
        <v>4.89014397488835E-4</v>
      </c>
      <c r="J173" s="46">
        <v>3.4496177603138501E-4</v>
      </c>
      <c r="K173" s="46">
        <v>2.9537562377929E-4</v>
      </c>
      <c r="L173" s="46">
        <v>2.3714753206221099E-4</v>
      </c>
      <c r="M173" s="47">
        <f>'Equations and POD'!$D$5/F173</f>
        <v>6215310.9473947808</v>
      </c>
      <c r="N173" s="47">
        <f>'Equations and POD'!$D$5/G173</f>
        <v>6597791.6210806146</v>
      </c>
      <c r="O173" s="47">
        <f>'Equations and POD'!$D$5/H173</f>
        <v>8116330.9624404442</v>
      </c>
      <c r="P173" s="47">
        <f>'Equations and POD'!$D$5/I173</f>
        <v>11656098.53057576</v>
      </c>
      <c r="Q173" s="47">
        <f>'Equations and POD'!$D$5/J173</f>
        <v>16523569.844681596</v>
      </c>
      <c r="R173" s="47">
        <f>'Equations and POD'!$D$5/K173</f>
        <v>19297462.421134464</v>
      </c>
      <c r="S173" s="47">
        <f>'Equations and POD'!$D$5/L173</f>
        <v>24035670.750749018</v>
      </c>
      <c r="T173" s="48">
        <v>6200000</v>
      </c>
      <c r="U173" s="48">
        <v>6600000</v>
      </c>
      <c r="V173" s="48">
        <v>8100000</v>
      </c>
      <c r="W173" s="48">
        <v>12000000</v>
      </c>
      <c r="X173" s="48">
        <v>17000000</v>
      </c>
      <c r="Y173" s="48">
        <v>19000000</v>
      </c>
      <c r="Z173" s="48">
        <v>24000000</v>
      </c>
    </row>
    <row r="174" spans="1:26" x14ac:dyDescent="0.3">
      <c r="A174" s="22" t="s">
        <v>97</v>
      </c>
      <c r="B174" s="22" t="s">
        <v>97</v>
      </c>
      <c r="C174" s="22" t="s">
        <v>99</v>
      </c>
      <c r="D174" s="22" t="s">
        <v>66</v>
      </c>
      <c r="E174" s="22" t="s">
        <v>67</v>
      </c>
      <c r="F174" s="30">
        <v>2.1509485815602836</v>
      </c>
      <c r="G174" s="30">
        <v>1.8393518518518515</v>
      </c>
      <c r="H174" s="30">
        <v>1.5897401433691756</v>
      </c>
      <c r="I174" s="30">
        <v>1.2816823899371068</v>
      </c>
      <c r="J174" s="30">
        <v>1.0130281690140845</v>
      </c>
      <c r="K174" s="30">
        <v>0.92640828677839859</v>
      </c>
      <c r="L174" s="29" t="s">
        <v>68</v>
      </c>
      <c r="M174" s="47">
        <f>'Equations and POD'!$D$5/F174</f>
        <v>2649.9936115931041</v>
      </c>
      <c r="N174" s="47">
        <f>'Equations and POD'!$D$5/G174</f>
        <v>3098.9176944374535</v>
      </c>
      <c r="O174" s="47">
        <f>'Equations and POD'!$D$5/H174</f>
        <v>3585.4916438858045</v>
      </c>
      <c r="P174" s="47">
        <f>'Equations and POD'!$D$5/I174</f>
        <v>4447.2796417837208</v>
      </c>
      <c r="Q174" s="47">
        <f>'Equations and POD'!$D$5/J174</f>
        <v>5626.6944734098015</v>
      </c>
      <c r="R174" s="47">
        <f>'Equations and POD'!$D$5/K174</f>
        <v>6152.7947033179635</v>
      </c>
      <c r="S174" s="31" t="s">
        <v>68</v>
      </c>
      <c r="T174" s="48">
        <v>2600</v>
      </c>
      <c r="U174" s="48">
        <v>3100</v>
      </c>
      <c r="V174" s="48">
        <v>3600</v>
      </c>
      <c r="W174" s="48">
        <v>4400</v>
      </c>
      <c r="X174" s="48">
        <v>5600</v>
      </c>
      <c r="Y174" s="48">
        <v>6200</v>
      </c>
      <c r="Z174" s="33" t="s">
        <v>68</v>
      </c>
    </row>
    <row r="175" spans="1:26" x14ac:dyDescent="0.3">
      <c r="A175" s="22" t="s">
        <v>97</v>
      </c>
      <c r="B175" s="22" t="s">
        <v>97</v>
      </c>
      <c r="C175" s="22" t="s">
        <v>99</v>
      </c>
      <c r="D175" s="22" t="s">
        <v>66</v>
      </c>
      <c r="E175" s="22" t="s">
        <v>69</v>
      </c>
      <c r="F175" s="30">
        <v>1.381631205673759</v>
      </c>
      <c r="G175" s="30">
        <v>1.1814814814814814</v>
      </c>
      <c r="H175" s="30">
        <v>1.0211469534050177</v>
      </c>
      <c r="I175" s="30">
        <v>0.82327044025157226</v>
      </c>
      <c r="J175" s="30">
        <v>0.6507042253521127</v>
      </c>
      <c r="K175" s="30">
        <v>0.59506517690875238</v>
      </c>
      <c r="L175" s="29" t="s">
        <v>68</v>
      </c>
      <c r="M175" s="47">
        <f>'Equations and POD'!$D$5/F175</f>
        <v>4125.558236230173</v>
      </c>
      <c r="N175" s="47">
        <f>'Equations and POD'!$D$5/G175</f>
        <v>4824.4514106583074</v>
      </c>
      <c r="O175" s="47">
        <f>'Equations and POD'!$D$5/H175</f>
        <v>5581.9585819585827</v>
      </c>
      <c r="P175" s="47">
        <f>'Equations and POD'!$D$5/I175</f>
        <v>6923.6058059587476</v>
      </c>
      <c r="Q175" s="47">
        <f>'Equations and POD'!$D$5/J175</f>
        <v>8759.7402597402597</v>
      </c>
      <c r="R175" s="47">
        <f>'Equations and POD'!$D$5/K175</f>
        <v>9578.7826631200114</v>
      </c>
      <c r="S175" s="31" t="s">
        <v>68</v>
      </c>
      <c r="T175" s="48">
        <v>4100</v>
      </c>
      <c r="U175" s="48">
        <v>4800</v>
      </c>
      <c r="V175" s="48">
        <v>5600</v>
      </c>
      <c r="W175" s="48">
        <v>6900</v>
      </c>
      <c r="X175" s="48">
        <v>8800</v>
      </c>
      <c r="Y175" s="48">
        <v>9600</v>
      </c>
      <c r="Z175" s="33" t="s">
        <v>68</v>
      </c>
    </row>
    <row r="176" spans="1:26" x14ac:dyDescent="0.3">
      <c r="A176" s="22" t="s">
        <v>97</v>
      </c>
      <c r="B176" s="22" t="s">
        <v>97</v>
      </c>
      <c r="C176" s="22" t="s">
        <v>99</v>
      </c>
      <c r="D176" s="22" t="s">
        <v>66</v>
      </c>
      <c r="E176" s="22" t="s">
        <v>70</v>
      </c>
      <c r="F176" s="30">
        <v>0.37680851063829784</v>
      </c>
      <c r="G176" s="30">
        <v>0.32222222222222213</v>
      </c>
      <c r="H176" s="30">
        <v>0.27849462365591393</v>
      </c>
      <c r="I176" s="30">
        <v>0.2245283018867924</v>
      </c>
      <c r="J176" s="30">
        <v>0.17746478873239435</v>
      </c>
      <c r="K176" s="30">
        <v>0.1622905027932961</v>
      </c>
      <c r="L176" s="29" t="s">
        <v>68</v>
      </c>
      <c r="M176" s="47">
        <f>'Equations and POD'!$D$5/F176</f>
        <v>15127.046866177303</v>
      </c>
      <c r="N176" s="47">
        <f>'Equations and POD'!$D$5/G176</f>
        <v>17689.655172413797</v>
      </c>
      <c r="O176" s="47">
        <f>'Equations and POD'!$D$5/H176</f>
        <v>20467.181467181472</v>
      </c>
      <c r="P176" s="47">
        <f>'Equations and POD'!$D$5/I176</f>
        <v>25386.554621848743</v>
      </c>
      <c r="Q176" s="47">
        <f>'Equations and POD'!$D$5/J176</f>
        <v>32119.047619047622</v>
      </c>
      <c r="R176" s="47">
        <f>'Equations and POD'!$D$5/K176</f>
        <v>35122.203098106707</v>
      </c>
      <c r="S176" s="31" t="s">
        <v>68</v>
      </c>
      <c r="T176" s="48">
        <v>15000</v>
      </c>
      <c r="U176" s="48">
        <v>18000</v>
      </c>
      <c r="V176" s="48">
        <v>20000</v>
      </c>
      <c r="W176" s="48">
        <v>25000</v>
      </c>
      <c r="X176" s="48">
        <v>32000</v>
      </c>
      <c r="Y176" s="48">
        <v>35000</v>
      </c>
      <c r="Z176" s="33" t="s">
        <v>68</v>
      </c>
    </row>
    <row r="177" spans="1:26" x14ac:dyDescent="0.3">
      <c r="A177" s="22" t="s">
        <v>97</v>
      </c>
      <c r="B177" s="22" t="s">
        <v>97</v>
      </c>
      <c r="C177" s="22" t="s">
        <v>99</v>
      </c>
      <c r="D177" s="22" t="s">
        <v>71</v>
      </c>
      <c r="E177" s="22" t="s">
        <v>67</v>
      </c>
      <c r="F177" s="46">
        <v>0.78612508170628304</v>
      </c>
      <c r="G177" s="46">
        <v>0.218613446913619</v>
      </c>
      <c r="H177" s="46">
        <v>0.12149730918755799</v>
      </c>
      <c r="I177" s="46">
        <v>6.3383401795994703E-3</v>
      </c>
      <c r="J177" s="46">
        <v>3.5490322669772798E-3</v>
      </c>
      <c r="K177" s="46">
        <v>2.8155720898165601E-3</v>
      </c>
      <c r="L177" s="46">
        <v>1.26063870868546E-3</v>
      </c>
      <c r="M177" s="47">
        <f>'Equations and POD'!$D$5/F177</f>
        <v>7250.7545333983753</v>
      </c>
      <c r="N177" s="47">
        <f>'Equations and POD'!$D$5/G177</f>
        <v>26073.418998110614</v>
      </c>
      <c r="O177" s="47">
        <f>'Equations and POD'!$D$5/H177</f>
        <v>46914.619246429465</v>
      </c>
      <c r="P177" s="47">
        <f>'Equations and POD'!$D$5/I177</f>
        <v>899289.06282846304</v>
      </c>
      <c r="Q177" s="47">
        <f>'Equations and POD'!$D$5/J177</f>
        <v>1606071.6193078472</v>
      </c>
      <c r="R177" s="47">
        <f>'Equations and POD'!$D$5/K177</f>
        <v>2024455.3569116271</v>
      </c>
      <c r="S177" s="47">
        <f>'Equations and POD'!$D$5/L177</f>
        <v>4521517.5138828754</v>
      </c>
      <c r="T177" s="48">
        <v>7300</v>
      </c>
      <c r="U177" s="48">
        <v>26000</v>
      </c>
      <c r="V177" s="48">
        <v>47000</v>
      </c>
      <c r="W177" s="48">
        <v>900000</v>
      </c>
      <c r="X177" s="48">
        <v>1600000</v>
      </c>
      <c r="Y177" s="48">
        <v>2000000</v>
      </c>
      <c r="Z177" s="48">
        <v>4500000</v>
      </c>
    </row>
    <row r="178" spans="1:26" x14ac:dyDescent="0.3">
      <c r="A178" s="22" t="s">
        <v>97</v>
      </c>
      <c r="B178" s="22" t="s">
        <v>97</v>
      </c>
      <c r="C178" s="22" t="s">
        <v>99</v>
      </c>
      <c r="D178" s="22" t="s">
        <v>71</v>
      </c>
      <c r="E178" s="22" t="s">
        <v>69</v>
      </c>
      <c r="F178" s="46">
        <v>0.10310132838926001</v>
      </c>
      <c r="G178" s="46">
        <v>4.3696008388858898E-2</v>
      </c>
      <c r="H178" s="46">
        <v>1.7738341433708602E-2</v>
      </c>
      <c r="I178" s="46">
        <v>1.5844254439347099E-3</v>
      </c>
      <c r="J178" s="46">
        <v>8.8728432063894097E-4</v>
      </c>
      <c r="K178" s="46">
        <v>7.0394912315817999E-4</v>
      </c>
      <c r="L178" s="46">
        <v>3.1535525950707102E-4</v>
      </c>
      <c r="M178" s="47">
        <f>'Equations and POD'!$D$5/F178</f>
        <v>55285.417647380818</v>
      </c>
      <c r="N178" s="47">
        <f>'Equations and POD'!$D$5/G178</f>
        <v>130446.69776869871</v>
      </c>
      <c r="O178" s="47">
        <f>'Equations and POD'!$D$5/H178</f>
        <v>321337.82187595911</v>
      </c>
      <c r="P178" s="47">
        <f>'Equations and POD'!$D$5/I178</f>
        <v>3597518.5969273555</v>
      </c>
      <c r="Q178" s="47">
        <f>'Equations and POD'!$D$5/J178</f>
        <v>6424096.3887374699</v>
      </c>
      <c r="R178" s="47">
        <f>'Equations and POD'!$D$5/K178</f>
        <v>8097176.0777649106</v>
      </c>
      <c r="S178" s="47">
        <f>'Equations and POD'!$D$5/L178</f>
        <v>18074853.132018849</v>
      </c>
      <c r="T178" s="48">
        <v>55000</v>
      </c>
      <c r="U178" s="48">
        <v>130000</v>
      </c>
      <c r="V178" s="48">
        <v>320000</v>
      </c>
      <c r="W178" s="48">
        <v>3600000</v>
      </c>
      <c r="X178" s="48">
        <v>6400000</v>
      </c>
      <c r="Y178" s="48">
        <v>8100000</v>
      </c>
      <c r="Z178" s="48">
        <v>18000000</v>
      </c>
    </row>
    <row r="179" spans="1:26" x14ac:dyDescent="0.3">
      <c r="A179" s="22" t="s">
        <v>97</v>
      </c>
      <c r="B179" s="22" t="s">
        <v>97</v>
      </c>
      <c r="C179" s="22" t="s">
        <v>99</v>
      </c>
      <c r="D179" s="22" t="s">
        <v>71</v>
      </c>
      <c r="E179" s="22" t="s">
        <v>70</v>
      </c>
      <c r="F179" s="46">
        <v>4.7414862649934402E-4</v>
      </c>
      <c r="G179" s="46">
        <v>6.7154277598094195E-4</v>
      </c>
      <c r="H179" s="46">
        <v>6.5183506606276899E-4</v>
      </c>
      <c r="I179" s="46">
        <v>2.2425907001545801E-4</v>
      </c>
      <c r="J179" s="46">
        <v>1.2571827375127399E-4</v>
      </c>
      <c r="K179" s="46">
        <v>9.9782091696223207E-5</v>
      </c>
      <c r="L179" s="46">
        <v>4.4895473639522903E-5</v>
      </c>
      <c r="M179" s="47">
        <f>'Equations and POD'!$D$5/F179</f>
        <v>12021547.00327469</v>
      </c>
      <c r="N179" s="47">
        <f>'Equations and POD'!$D$5/G179</f>
        <v>8487917.9761465602</v>
      </c>
      <c r="O179" s="47">
        <f>'Equations and POD'!$D$5/H179</f>
        <v>8744543.3619109932</v>
      </c>
      <c r="P179" s="47">
        <f>'Equations and POD'!$D$5/I179</f>
        <v>25417032.183389965</v>
      </c>
      <c r="Q179" s="47">
        <f>'Equations and POD'!$D$5/J179</f>
        <v>45339470.785902657</v>
      </c>
      <c r="R179" s="47">
        <f>'Equations and POD'!$D$5/K179</f>
        <v>57124478.983193606</v>
      </c>
      <c r="S179" s="47">
        <f>'Equations and POD'!$D$5/L179</f>
        <v>126961574.02785723</v>
      </c>
      <c r="T179" s="48">
        <v>12000000</v>
      </c>
      <c r="U179" s="48">
        <v>8500000</v>
      </c>
      <c r="V179" s="48">
        <v>8700000</v>
      </c>
      <c r="W179" s="48">
        <v>25000000</v>
      </c>
      <c r="X179" s="48">
        <v>45000000</v>
      </c>
      <c r="Y179" s="48">
        <v>57000000</v>
      </c>
      <c r="Z179" s="48">
        <v>130000000</v>
      </c>
    </row>
    <row r="180" spans="1:26" x14ac:dyDescent="0.3">
      <c r="A180" s="22" t="s">
        <v>97</v>
      </c>
      <c r="B180" s="22" t="s">
        <v>97</v>
      </c>
      <c r="C180" s="22" t="s">
        <v>99</v>
      </c>
      <c r="D180" s="22" t="s">
        <v>72</v>
      </c>
      <c r="E180" s="22" t="s">
        <v>67</v>
      </c>
      <c r="F180" s="54">
        <v>0.30902314509807199</v>
      </c>
      <c r="G180" s="54">
        <v>0.29110875987499601</v>
      </c>
      <c r="H180" s="54">
        <v>0.23664324996290001</v>
      </c>
      <c r="I180" s="54">
        <v>0.16477854332546901</v>
      </c>
      <c r="J180" s="54">
        <v>0.11623849778107199</v>
      </c>
      <c r="K180" s="54">
        <v>9.9529922370669002E-2</v>
      </c>
      <c r="L180" s="46">
        <v>7.9909354585686404E-2</v>
      </c>
      <c r="M180" s="47">
        <f>'Equations and POD'!$D$5/F180</f>
        <v>18445.220335166287</v>
      </c>
      <c r="N180" s="47">
        <f>'Equations and POD'!$D$5/G180</f>
        <v>19580.310817330323</v>
      </c>
      <c r="O180" s="47">
        <f>'Equations and POD'!$D$5/H180</f>
        <v>24086.890291160315</v>
      </c>
      <c r="P180" s="47">
        <f>'Equations and POD'!$D$5/I180</f>
        <v>34591.88244395033</v>
      </c>
      <c r="Q180" s="47">
        <f>'Equations and POD'!$D$5/J180</f>
        <v>49037.109983437644</v>
      </c>
      <c r="R180" s="47">
        <f>'Equations and POD'!$D$5/K180</f>
        <v>57269.209743498839</v>
      </c>
      <c r="S180" s="47">
        <f>'Equations and POD'!$D$5/L180</f>
        <v>71330.822649655092</v>
      </c>
      <c r="T180" s="48">
        <v>18000</v>
      </c>
      <c r="U180" s="48">
        <v>20000</v>
      </c>
      <c r="V180" s="48">
        <v>24000</v>
      </c>
      <c r="W180" s="48">
        <v>35000</v>
      </c>
      <c r="X180" s="48">
        <v>49000</v>
      </c>
      <c r="Y180" s="48">
        <v>57000</v>
      </c>
      <c r="Z180" s="48">
        <v>71000</v>
      </c>
    </row>
    <row r="181" spans="1:26" x14ac:dyDescent="0.3">
      <c r="A181" s="22" t="s">
        <v>97</v>
      </c>
      <c r="B181" s="22" t="s">
        <v>97</v>
      </c>
      <c r="C181" s="22" t="s">
        <v>99</v>
      </c>
      <c r="D181" s="22" t="s">
        <v>72</v>
      </c>
      <c r="E181" s="22" t="s">
        <v>69</v>
      </c>
      <c r="F181" s="46">
        <v>7.5877397878452504E-2</v>
      </c>
      <c r="G181" s="46">
        <v>7.1478708146368294E-2</v>
      </c>
      <c r="H181" s="46">
        <v>5.8105272428660697E-2</v>
      </c>
      <c r="I181" s="46">
        <v>4.04596461205858E-2</v>
      </c>
      <c r="J181" s="46">
        <v>2.85411461401344E-2</v>
      </c>
      <c r="K181" s="46">
        <v>2.4438530383004101E-2</v>
      </c>
      <c r="L181" s="46">
        <v>1.9620905386178101E-2</v>
      </c>
      <c r="M181" s="47">
        <f>'Equations and POD'!$D$5/F181</f>
        <v>75121.184428738474</v>
      </c>
      <c r="N181" s="47">
        <f>'Equations and POD'!$D$5/G181</f>
        <v>79744.026547430083</v>
      </c>
      <c r="O181" s="47">
        <f>'Equations and POD'!$D$5/H181</f>
        <v>98097.810435330626</v>
      </c>
      <c r="P181" s="47">
        <f>'Equations and POD'!$D$5/I181</f>
        <v>140881.11356712657</v>
      </c>
      <c r="Q181" s="47">
        <f>'Equations and POD'!$D$5/J181</f>
        <v>199711.67142389884</v>
      </c>
      <c r="R181" s="47">
        <f>'Equations and POD'!$D$5/K181</f>
        <v>233238.24758153598</v>
      </c>
      <c r="S181" s="47">
        <f>'Equations and POD'!$D$5/L181</f>
        <v>290506.47193963593</v>
      </c>
      <c r="T181" s="48">
        <v>75000</v>
      </c>
      <c r="U181" s="48">
        <v>80000</v>
      </c>
      <c r="V181" s="48">
        <v>98000</v>
      </c>
      <c r="W181" s="48">
        <v>140000</v>
      </c>
      <c r="X181" s="48">
        <v>200000</v>
      </c>
      <c r="Y181" s="48">
        <v>230000</v>
      </c>
      <c r="Z181" s="48">
        <v>290000</v>
      </c>
    </row>
    <row r="182" spans="1:26" x14ac:dyDescent="0.3">
      <c r="A182" s="22" t="s">
        <v>97</v>
      </c>
      <c r="B182" s="22" t="s">
        <v>97</v>
      </c>
      <c r="C182" s="22" t="s">
        <v>99</v>
      </c>
      <c r="D182" s="22" t="s">
        <v>72</v>
      </c>
      <c r="E182" s="22" t="s">
        <v>70</v>
      </c>
      <c r="F182" s="46">
        <v>9.1709007775478604E-3</v>
      </c>
      <c r="G182" s="46">
        <v>8.6392543556610309E-3</v>
      </c>
      <c r="H182" s="46">
        <v>7.0228777342792896E-3</v>
      </c>
      <c r="I182" s="46">
        <v>4.89014397490247E-3</v>
      </c>
      <c r="J182" s="46">
        <v>3.4496177603238099E-3</v>
      </c>
      <c r="K182" s="46">
        <v>2.9537562378014201E-3</v>
      </c>
      <c r="L182" s="46">
        <v>2.3714753206289501E-3</v>
      </c>
      <c r="M182" s="47">
        <f>'Equations and POD'!$D$5/F182</f>
        <v>621531.09473768412</v>
      </c>
      <c r="N182" s="47">
        <f>'Equations and POD'!$D$5/G182</f>
        <v>659779.1621061567</v>
      </c>
      <c r="O182" s="47">
        <f>'Equations and POD'!$D$5/H182</f>
        <v>811633.09624170081</v>
      </c>
      <c r="P182" s="47">
        <f>'Equations and POD'!$D$5/I182</f>
        <v>1165609.8530542103</v>
      </c>
      <c r="Q182" s="47">
        <f>'Equations and POD'!$D$5/J182</f>
        <v>1652356.984463389</v>
      </c>
      <c r="R182" s="47">
        <f>'Equations and POD'!$D$5/K182</f>
        <v>1929746.2421078801</v>
      </c>
      <c r="S182" s="47">
        <f>'Equations and POD'!$D$5/L182</f>
        <v>2403567.075067969</v>
      </c>
      <c r="T182" s="48">
        <v>620000</v>
      </c>
      <c r="U182" s="48">
        <v>660000</v>
      </c>
      <c r="V182" s="48">
        <v>810000</v>
      </c>
      <c r="W182" s="48">
        <v>1200000</v>
      </c>
      <c r="X182" s="48">
        <v>1700000</v>
      </c>
      <c r="Y182" s="48">
        <v>1900000</v>
      </c>
      <c r="Z182" s="48">
        <v>2400000</v>
      </c>
    </row>
    <row r="183" spans="1:26" x14ac:dyDescent="0.3">
      <c r="A183" s="22" t="s">
        <v>97</v>
      </c>
      <c r="B183" s="22" t="s">
        <v>97</v>
      </c>
      <c r="C183" s="22" t="s">
        <v>100</v>
      </c>
      <c r="D183" s="22" t="s">
        <v>66</v>
      </c>
      <c r="E183" s="22" t="s">
        <v>67</v>
      </c>
      <c r="F183" s="30">
        <v>3.7680851063829786</v>
      </c>
      <c r="G183" s="30">
        <v>3.2222222222222214</v>
      </c>
      <c r="H183" s="30">
        <v>2.7849462365591395</v>
      </c>
      <c r="I183" s="30">
        <v>2.2452830188679238</v>
      </c>
      <c r="J183" s="30">
        <v>1.7746478873239435</v>
      </c>
      <c r="K183" s="30">
        <v>1.6229050279329611</v>
      </c>
      <c r="L183" s="30">
        <v>1.7342908438061044</v>
      </c>
      <c r="M183" s="47">
        <f>'Equations and POD'!$D$5/F183</f>
        <v>1512.7046866177302</v>
      </c>
      <c r="N183" s="47">
        <f>'Equations and POD'!$D$5/G183</f>
        <v>1768.9655172413798</v>
      </c>
      <c r="O183" s="47">
        <f>'Equations and POD'!$D$5/H183</f>
        <v>2046.718146718147</v>
      </c>
      <c r="P183" s="47">
        <f>'Equations and POD'!$D$5/I183</f>
        <v>2538.655462184875</v>
      </c>
      <c r="Q183" s="47">
        <f>'Equations and POD'!$D$5/J183</f>
        <v>3211.9047619047624</v>
      </c>
      <c r="R183" s="47">
        <f>'Equations and POD'!$D$5/K183</f>
        <v>3512.2203098106706</v>
      </c>
      <c r="S183" s="47">
        <f>'Equations and POD'!$D$5/L183</f>
        <v>3286.6459627329186</v>
      </c>
      <c r="T183" s="48">
        <v>1500</v>
      </c>
      <c r="U183" s="48">
        <v>1800</v>
      </c>
      <c r="V183" s="48">
        <v>2000</v>
      </c>
      <c r="W183" s="48">
        <v>2500</v>
      </c>
      <c r="X183" s="48">
        <v>3200</v>
      </c>
      <c r="Y183" s="48">
        <v>3500</v>
      </c>
      <c r="Z183" s="48">
        <v>3300</v>
      </c>
    </row>
    <row r="184" spans="1:26" x14ac:dyDescent="0.3">
      <c r="A184" s="22" t="s">
        <v>97</v>
      </c>
      <c r="B184" s="22" t="s">
        <v>97</v>
      </c>
      <c r="C184" s="22" t="s">
        <v>100</v>
      </c>
      <c r="D184" s="22" t="s">
        <v>66</v>
      </c>
      <c r="E184" s="22" t="s">
        <v>69</v>
      </c>
      <c r="F184" s="30">
        <v>0.94202127659574464</v>
      </c>
      <c r="G184" s="30">
        <v>0.80555555555555536</v>
      </c>
      <c r="H184" s="30">
        <v>0.69623655913978488</v>
      </c>
      <c r="I184" s="30">
        <v>0.56132075471698095</v>
      </c>
      <c r="J184" s="30">
        <v>0.44366197183098588</v>
      </c>
      <c r="K184" s="30">
        <v>0.40572625698324027</v>
      </c>
      <c r="L184" s="30">
        <v>0.43357271095152611</v>
      </c>
      <c r="M184" s="47">
        <f>'Equations and POD'!$D$5/F184</f>
        <v>6050.8187464709208</v>
      </c>
      <c r="N184" s="47">
        <f>'Equations and POD'!$D$5/G184</f>
        <v>7075.862068965519</v>
      </c>
      <c r="O184" s="47">
        <f>'Equations and POD'!$D$5/H184</f>
        <v>8186.8725868725878</v>
      </c>
      <c r="P184" s="47">
        <f>'Equations and POD'!$D$5/I184</f>
        <v>10154.6218487395</v>
      </c>
      <c r="Q184" s="47">
        <f>'Equations and POD'!$D$5/J184</f>
        <v>12847.61904761905</v>
      </c>
      <c r="R184" s="47">
        <f>'Equations and POD'!$D$5/K184</f>
        <v>14048.881239242683</v>
      </c>
      <c r="S184" s="47">
        <f>'Equations and POD'!$D$5/L184</f>
        <v>13146.583850931675</v>
      </c>
      <c r="T184" s="48">
        <v>6100</v>
      </c>
      <c r="U184" s="48">
        <v>7100</v>
      </c>
      <c r="V184" s="48">
        <v>8200</v>
      </c>
      <c r="W184" s="48">
        <v>10000</v>
      </c>
      <c r="X184" s="48">
        <v>13000</v>
      </c>
      <c r="Y184" s="48">
        <v>14000</v>
      </c>
      <c r="Z184" s="48">
        <v>13000</v>
      </c>
    </row>
    <row r="185" spans="1:26" x14ac:dyDescent="0.3">
      <c r="A185" s="22" t="s">
        <v>97</v>
      </c>
      <c r="B185" s="22" t="s">
        <v>97</v>
      </c>
      <c r="C185" s="22" t="s">
        <v>100</v>
      </c>
      <c r="D185" s="22" t="s">
        <v>66</v>
      </c>
      <c r="E185" s="22" t="s">
        <v>70</v>
      </c>
      <c r="F185" s="30">
        <v>9.4202127659574475E-2</v>
      </c>
      <c r="G185" s="30">
        <v>8.0555555555555547E-2</v>
      </c>
      <c r="H185" s="30">
        <v>6.9623655913978497E-2</v>
      </c>
      <c r="I185" s="30">
        <v>5.6132075471698101E-2</v>
      </c>
      <c r="J185" s="30">
        <v>4.4366197183098595E-2</v>
      </c>
      <c r="K185" s="30">
        <v>4.0572625698324032E-2</v>
      </c>
      <c r="L185" s="30">
        <v>4.3357271095152611E-2</v>
      </c>
      <c r="M185" s="47">
        <f>'Equations and POD'!$D$5/F185</f>
        <v>60508.187464709197</v>
      </c>
      <c r="N185" s="47">
        <f>'Equations and POD'!$D$5/G185</f>
        <v>70758.620689655174</v>
      </c>
      <c r="O185" s="47">
        <f>'Equations and POD'!$D$5/H185</f>
        <v>81868.725868725873</v>
      </c>
      <c r="P185" s="47">
        <f>'Equations and POD'!$D$5/I185</f>
        <v>101546.21848739497</v>
      </c>
      <c r="Q185" s="47">
        <f>'Equations and POD'!$D$5/J185</f>
        <v>128476.19047619047</v>
      </c>
      <c r="R185" s="47">
        <f>'Equations and POD'!$D$5/K185</f>
        <v>140488.81239242683</v>
      </c>
      <c r="S185" s="47">
        <f>'Equations and POD'!$D$5/L185</f>
        <v>131465.83850931676</v>
      </c>
      <c r="T185" s="48">
        <v>61000</v>
      </c>
      <c r="U185" s="48">
        <v>71000</v>
      </c>
      <c r="V185" s="48">
        <v>82000</v>
      </c>
      <c r="W185" s="48">
        <v>100000</v>
      </c>
      <c r="X185" s="48">
        <v>130000</v>
      </c>
      <c r="Y185" s="48">
        <v>140000</v>
      </c>
      <c r="Z185" s="48">
        <v>130000</v>
      </c>
    </row>
    <row r="186" spans="1:26" x14ac:dyDescent="0.3">
      <c r="A186" s="22" t="s">
        <v>97</v>
      </c>
      <c r="B186" s="22" t="s">
        <v>97</v>
      </c>
      <c r="C186" s="22" t="s">
        <v>100</v>
      </c>
      <c r="D186" s="22" t="s">
        <v>71</v>
      </c>
      <c r="E186" s="22" t="s">
        <v>67</v>
      </c>
      <c r="F186" s="56" t="s">
        <v>68</v>
      </c>
      <c r="G186" s="56" t="s">
        <v>68</v>
      </c>
      <c r="H186" s="56" t="s">
        <v>68</v>
      </c>
      <c r="I186" s="56" t="s">
        <v>68</v>
      </c>
      <c r="J186" s="56" t="s">
        <v>68</v>
      </c>
      <c r="K186" s="56" t="s">
        <v>68</v>
      </c>
      <c r="L186" s="56" t="s">
        <v>68</v>
      </c>
      <c r="M186" s="31" t="s">
        <v>68</v>
      </c>
      <c r="N186" s="31" t="s">
        <v>68</v>
      </c>
      <c r="O186" s="31" t="s">
        <v>68</v>
      </c>
      <c r="P186" s="31" t="s">
        <v>68</v>
      </c>
      <c r="Q186" s="31" t="s">
        <v>68</v>
      </c>
      <c r="R186" s="31" t="s">
        <v>68</v>
      </c>
      <c r="S186" s="31" t="s">
        <v>68</v>
      </c>
      <c r="T186" s="33" t="s">
        <v>68</v>
      </c>
      <c r="U186" s="33" t="s">
        <v>68</v>
      </c>
      <c r="V186" s="33" t="s">
        <v>68</v>
      </c>
      <c r="W186" s="33" t="s">
        <v>68</v>
      </c>
      <c r="X186" s="33" t="s">
        <v>68</v>
      </c>
      <c r="Y186" s="33" t="s">
        <v>68</v>
      </c>
      <c r="Z186" s="33" t="s">
        <v>68</v>
      </c>
    </row>
    <row r="187" spans="1:26" x14ac:dyDescent="0.3">
      <c r="A187" s="22" t="s">
        <v>97</v>
      </c>
      <c r="B187" s="22" t="s">
        <v>97</v>
      </c>
      <c r="C187" s="22" t="s">
        <v>100</v>
      </c>
      <c r="D187" s="22" t="s">
        <v>71</v>
      </c>
      <c r="E187" s="22" t="s">
        <v>69</v>
      </c>
      <c r="F187" s="56" t="s">
        <v>68</v>
      </c>
      <c r="G187" s="56" t="s">
        <v>68</v>
      </c>
      <c r="H187" s="56" t="s">
        <v>68</v>
      </c>
      <c r="I187" s="56" t="s">
        <v>68</v>
      </c>
      <c r="J187" s="56" t="s">
        <v>68</v>
      </c>
      <c r="K187" s="56" t="s">
        <v>68</v>
      </c>
      <c r="L187" s="56" t="s">
        <v>68</v>
      </c>
      <c r="M187" s="31" t="s">
        <v>68</v>
      </c>
      <c r="N187" s="31" t="s">
        <v>68</v>
      </c>
      <c r="O187" s="31" t="s">
        <v>68</v>
      </c>
      <c r="P187" s="31" t="s">
        <v>68</v>
      </c>
      <c r="Q187" s="31" t="s">
        <v>68</v>
      </c>
      <c r="R187" s="31" t="s">
        <v>68</v>
      </c>
      <c r="S187" s="31" t="s">
        <v>68</v>
      </c>
      <c r="T187" s="33" t="s">
        <v>68</v>
      </c>
      <c r="U187" s="33" t="s">
        <v>68</v>
      </c>
      <c r="V187" s="33" t="s">
        <v>68</v>
      </c>
      <c r="W187" s="33" t="s">
        <v>68</v>
      </c>
      <c r="X187" s="33" t="s">
        <v>68</v>
      </c>
      <c r="Y187" s="33" t="s">
        <v>68</v>
      </c>
      <c r="Z187" s="33" t="s">
        <v>68</v>
      </c>
    </row>
    <row r="188" spans="1:26" x14ac:dyDescent="0.3">
      <c r="A188" s="22" t="s">
        <v>97</v>
      </c>
      <c r="B188" s="22" t="s">
        <v>97</v>
      </c>
      <c r="C188" s="22" t="s">
        <v>100</v>
      </c>
      <c r="D188" s="22" t="s">
        <v>71</v>
      </c>
      <c r="E188" s="22" t="s">
        <v>70</v>
      </c>
      <c r="F188" s="56" t="s">
        <v>68</v>
      </c>
      <c r="G188" s="56" t="s">
        <v>68</v>
      </c>
      <c r="H188" s="56" t="s">
        <v>68</v>
      </c>
      <c r="I188" s="56" t="s">
        <v>68</v>
      </c>
      <c r="J188" s="56" t="s">
        <v>68</v>
      </c>
      <c r="K188" s="56" t="s">
        <v>68</v>
      </c>
      <c r="L188" s="56" t="s">
        <v>68</v>
      </c>
      <c r="M188" s="31" t="s">
        <v>68</v>
      </c>
      <c r="N188" s="31" t="s">
        <v>68</v>
      </c>
      <c r="O188" s="31" t="s">
        <v>68</v>
      </c>
      <c r="P188" s="31" t="s">
        <v>68</v>
      </c>
      <c r="Q188" s="31" t="s">
        <v>68</v>
      </c>
      <c r="R188" s="31" t="s">
        <v>68</v>
      </c>
      <c r="S188" s="31" t="s">
        <v>68</v>
      </c>
      <c r="T188" s="33" t="s">
        <v>68</v>
      </c>
      <c r="U188" s="33" t="s">
        <v>68</v>
      </c>
      <c r="V188" s="33" t="s">
        <v>68</v>
      </c>
      <c r="W188" s="33" t="s">
        <v>68</v>
      </c>
      <c r="X188" s="33" t="s">
        <v>68</v>
      </c>
      <c r="Y188" s="33" t="s">
        <v>68</v>
      </c>
      <c r="Z188" s="33" t="s">
        <v>68</v>
      </c>
    </row>
    <row r="189" spans="1:26" x14ac:dyDescent="0.3">
      <c r="A189" s="22" t="s">
        <v>97</v>
      </c>
      <c r="B189" s="22" t="s">
        <v>97</v>
      </c>
      <c r="C189" s="22" t="s">
        <v>100</v>
      </c>
      <c r="D189" s="22" t="s">
        <v>72</v>
      </c>
      <c r="E189" s="22" t="s">
        <v>67</v>
      </c>
      <c r="F189" s="56" t="s">
        <v>68</v>
      </c>
      <c r="G189" s="56" t="s">
        <v>68</v>
      </c>
      <c r="H189" s="56" t="s">
        <v>68</v>
      </c>
      <c r="I189" s="56" t="s">
        <v>68</v>
      </c>
      <c r="J189" s="56" t="s">
        <v>68</v>
      </c>
      <c r="K189" s="56" t="s">
        <v>68</v>
      </c>
      <c r="L189" s="56" t="s">
        <v>68</v>
      </c>
      <c r="M189" s="31" t="s">
        <v>68</v>
      </c>
      <c r="N189" s="31" t="s">
        <v>68</v>
      </c>
      <c r="O189" s="31" t="s">
        <v>68</v>
      </c>
      <c r="P189" s="31" t="s">
        <v>68</v>
      </c>
      <c r="Q189" s="31" t="s">
        <v>68</v>
      </c>
      <c r="R189" s="31" t="s">
        <v>68</v>
      </c>
      <c r="S189" s="31" t="s">
        <v>68</v>
      </c>
      <c r="T189" s="33" t="s">
        <v>68</v>
      </c>
      <c r="U189" s="33" t="s">
        <v>68</v>
      </c>
      <c r="V189" s="33" t="s">
        <v>68</v>
      </c>
      <c r="W189" s="33" t="s">
        <v>68</v>
      </c>
      <c r="X189" s="33" t="s">
        <v>68</v>
      </c>
      <c r="Y189" s="33" t="s">
        <v>68</v>
      </c>
      <c r="Z189" s="33" t="s">
        <v>68</v>
      </c>
    </row>
    <row r="190" spans="1:26" x14ac:dyDescent="0.3">
      <c r="A190" s="22" t="s">
        <v>97</v>
      </c>
      <c r="B190" s="22" t="s">
        <v>97</v>
      </c>
      <c r="C190" s="22" t="s">
        <v>100</v>
      </c>
      <c r="D190" s="22" t="s">
        <v>72</v>
      </c>
      <c r="E190" s="22" t="s">
        <v>69</v>
      </c>
      <c r="F190" s="56" t="s">
        <v>68</v>
      </c>
      <c r="G190" s="56" t="s">
        <v>68</v>
      </c>
      <c r="H190" s="56" t="s">
        <v>68</v>
      </c>
      <c r="I190" s="56" t="s">
        <v>68</v>
      </c>
      <c r="J190" s="56" t="s">
        <v>68</v>
      </c>
      <c r="K190" s="56" t="s">
        <v>68</v>
      </c>
      <c r="L190" s="56" t="s">
        <v>68</v>
      </c>
      <c r="M190" s="31" t="s">
        <v>68</v>
      </c>
      <c r="N190" s="31" t="s">
        <v>68</v>
      </c>
      <c r="O190" s="31" t="s">
        <v>68</v>
      </c>
      <c r="P190" s="31" t="s">
        <v>68</v>
      </c>
      <c r="Q190" s="31" t="s">
        <v>68</v>
      </c>
      <c r="R190" s="31" t="s">
        <v>68</v>
      </c>
      <c r="S190" s="31" t="s">
        <v>68</v>
      </c>
      <c r="T190" s="33" t="s">
        <v>68</v>
      </c>
      <c r="U190" s="33" t="s">
        <v>68</v>
      </c>
      <c r="V190" s="33" t="s">
        <v>68</v>
      </c>
      <c r="W190" s="33" t="s">
        <v>68</v>
      </c>
      <c r="X190" s="33" t="s">
        <v>68</v>
      </c>
      <c r="Y190" s="33" t="s">
        <v>68</v>
      </c>
      <c r="Z190" s="33" t="s">
        <v>68</v>
      </c>
    </row>
    <row r="191" spans="1:26" x14ac:dyDescent="0.3">
      <c r="A191" s="22" t="s">
        <v>97</v>
      </c>
      <c r="B191" s="22" t="s">
        <v>97</v>
      </c>
      <c r="C191" s="22" t="s">
        <v>100</v>
      </c>
      <c r="D191" s="22" t="s">
        <v>72</v>
      </c>
      <c r="E191" s="22" t="s">
        <v>70</v>
      </c>
      <c r="F191" s="56" t="s">
        <v>68</v>
      </c>
      <c r="G191" s="56" t="s">
        <v>68</v>
      </c>
      <c r="H191" s="56" t="s">
        <v>68</v>
      </c>
      <c r="I191" s="56" t="s">
        <v>68</v>
      </c>
      <c r="J191" s="56" t="s">
        <v>68</v>
      </c>
      <c r="K191" s="56" t="s">
        <v>68</v>
      </c>
      <c r="L191" s="56" t="s">
        <v>68</v>
      </c>
      <c r="M191" s="31" t="s">
        <v>68</v>
      </c>
      <c r="N191" s="31" t="s">
        <v>68</v>
      </c>
      <c r="O191" s="31" t="s">
        <v>68</v>
      </c>
      <c r="P191" s="31" t="s">
        <v>68</v>
      </c>
      <c r="Q191" s="31" t="s">
        <v>68</v>
      </c>
      <c r="R191" s="31" t="s">
        <v>68</v>
      </c>
      <c r="S191" s="31" t="s">
        <v>68</v>
      </c>
      <c r="T191" s="33" t="s">
        <v>68</v>
      </c>
      <c r="U191" s="33" t="s">
        <v>68</v>
      </c>
      <c r="V191" s="33" t="s">
        <v>68</v>
      </c>
      <c r="W191" s="33" t="s">
        <v>68</v>
      </c>
      <c r="X191" s="33" t="s">
        <v>68</v>
      </c>
      <c r="Y191" s="33" t="s">
        <v>68</v>
      </c>
      <c r="Z191" s="33" t="s">
        <v>68</v>
      </c>
    </row>
    <row r="192" spans="1:26" x14ac:dyDescent="0.3">
      <c r="A192" s="22" t="s">
        <v>97</v>
      </c>
      <c r="B192" s="22" t="s">
        <v>97</v>
      </c>
      <c r="C192" s="22" t="s">
        <v>94</v>
      </c>
      <c r="D192" s="22" t="s">
        <v>66</v>
      </c>
      <c r="E192" s="22" t="s">
        <v>67</v>
      </c>
      <c r="F192" s="60" t="s">
        <v>68</v>
      </c>
      <c r="G192" s="60" t="s">
        <v>68</v>
      </c>
      <c r="H192" s="58">
        <v>1.7100127016129001</v>
      </c>
      <c r="I192" s="58">
        <v>1.6107471933962301</v>
      </c>
      <c r="J192" s="58">
        <v>1.2581079005281699</v>
      </c>
      <c r="K192" s="58">
        <v>1.1089197905027901</v>
      </c>
      <c r="L192" s="58">
        <v>1.1392335703125001</v>
      </c>
      <c r="M192" s="31" t="s">
        <v>68</v>
      </c>
      <c r="N192" s="31" t="s">
        <v>68</v>
      </c>
      <c r="O192" s="47">
        <f>'Equations and POD'!$D$5/H192</f>
        <v>3333.3085740379042</v>
      </c>
      <c r="P192" s="47">
        <f>'Equations and POD'!$D$5/I192</f>
        <v>3538.730362758949</v>
      </c>
      <c r="Q192" s="47">
        <f>'Equations and POD'!$D$5/J192</f>
        <v>4530.6129924206552</v>
      </c>
      <c r="R192" s="47">
        <f>'Equations and POD'!$D$5/K192</f>
        <v>5140.1373199549353</v>
      </c>
      <c r="S192" s="31" t="s">
        <v>68</v>
      </c>
      <c r="T192" s="33" t="s">
        <v>68</v>
      </c>
      <c r="U192" s="33" t="s">
        <v>68</v>
      </c>
      <c r="V192" s="48">
        <v>3300</v>
      </c>
      <c r="W192" s="48">
        <v>3500</v>
      </c>
      <c r="X192" s="48">
        <v>4500</v>
      </c>
      <c r="Y192" s="48">
        <v>5100</v>
      </c>
      <c r="Z192" s="33" t="s">
        <v>68</v>
      </c>
    </row>
    <row r="193" spans="1:26" x14ac:dyDescent="0.3">
      <c r="A193" s="22" t="s">
        <v>97</v>
      </c>
      <c r="B193" s="22" t="s">
        <v>97</v>
      </c>
      <c r="C193" s="22" t="s">
        <v>94</v>
      </c>
      <c r="D193" s="22" t="s">
        <v>66</v>
      </c>
      <c r="E193" s="22" t="s">
        <v>69</v>
      </c>
      <c r="F193" s="60" t="s">
        <v>68</v>
      </c>
      <c r="G193" s="60" t="s">
        <v>68</v>
      </c>
      <c r="H193" s="58">
        <v>0.24831488709677399</v>
      </c>
      <c r="I193" s="58">
        <v>0.227526877358491</v>
      </c>
      <c r="J193" s="58">
        <v>0.17473165669014101</v>
      </c>
      <c r="K193" s="58">
        <v>0.15390731564245799</v>
      </c>
      <c r="L193" s="58">
        <v>0.158027675625</v>
      </c>
      <c r="M193" s="31" t="s">
        <v>68</v>
      </c>
      <c r="N193" s="31" t="s">
        <v>68</v>
      </c>
      <c r="O193" s="47">
        <f>'Equations and POD'!$D$5/H193</f>
        <v>22954.725214596496</v>
      </c>
      <c r="P193" s="47">
        <f>'Equations and POD'!$D$5/I193</f>
        <v>25051.985357400605</v>
      </c>
      <c r="Q193" s="47">
        <f>'Equations and POD'!$D$5/J193</f>
        <v>32621.449987783551</v>
      </c>
      <c r="R193" s="47">
        <f>'Equations and POD'!$D$5/K193</f>
        <v>37035.276563731815</v>
      </c>
      <c r="S193" s="31" t="s">
        <v>68</v>
      </c>
      <c r="T193" s="33" t="s">
        <v>68</v>
      </c>
      <c r="U193" s="33" t="s">
        <v>68</v>
      </c>
      <c r="V193" s="48">
        <v>23000</v>
      </c>
      <c r="W193" s="48">
        <v>25000</v>
      </c>
      <c r="X193" s="48">
        <v>33000</v>
      </c>
      <c r="Y193" s="48">
        <v>37000</v>
      </c>
      <c r="Z193" s="33" t="s">
        <v>68</v>
      </c>
    </row>
    <row r="194" spans="1:26" x14ac:dyDescent="0.3">
      <c r="A194" s="22" t="s">
        <v>97</v>
      </c>
      <c r="B194" s="22" t="s">
        <v>97</v>
      </c>
      <c r="C194" s="22" t="s">
        <v>94</v>
      </c>
      <c r="D194" s="22" t="s">
        <v>66</v>
      </c>
      <c r="E194" s="22" t="s">
        <v>70</v>
      </c>
      <c r="F194" s="60" t="s">
        <v>68</v>
      </c>
      <c r="G194" s="60" t="s">
        <v>68</v>
      </c>
      <c r="H194" s="58">
        <v>2.2615335483870999E-2</v>
      </c>
      <c r="I194" s="58">
        <v>2.0276886792452799E-2</v>
      </c>
      <c r="J194" s="58">
        <v>1.53273485915493E-2</v>
      </c>
      <c r="K194" s="58">
        <v>1.34825229050279E-2</v>
      </c>
      <c r="L194" s="58">
        <v>1.3906766250000001E-2</v>
      </c>
      <c r="M194" s="31" t="s">
        <v>68</v>
      </c>
      <c r="N194" s="31" t="s">
        <v>68</v>
      </c>
      <c r="O194" s="47">
        <f>'Equations and POD'!$D$5/H194</f>
        <v>252041.36388183033</v>
      </c>
      <c r="P194" s="47">
        <f>'Equations and POD'!$D$5/I194</f>
        <v>281108.24202665966</v>
      </c>
      <c r="Q194" s="47">
        <f>'Equations and POD'!$D$5/J194</f>
        <v>371884.28030812077</v>
      </c>
      <c r="R194" s="47">
        <f>'Equations and POD'!$D$5/K194</f>
        <v>422769.53951061761</v>
      </c>
      <c r="S194" s="31" t="s">
        <v>68</v>
      </c>
      <c r="T194" s="33" t="s">
        <v>68</v>
      </c>
      <c r="U194" s="33" t="s">
        <v>68</v>
      </c>
      <c r="V194" s="48">
        <v>250000</v>
      </c>
      <c r="W194" s="48">
        <v>280000</v>
      </c>
      <c r="X194" s="48">
        <v>370000</v>
      </c>
      <c r="Y194" s="48">
        <v>420000</v>
      </c>
      <c r="Z194" s="33" t="s">
        <v>68</v>
      </c>
    </row>
    <row r="195" spans="1:26" x14ac:dyDescent="0.3">
      <c r="A195" s="22" t="s">
        <v>97</v>
      </c>
      <c r="B195" s="22" t="s">
        <v>97</v>
      </c>
      <c r="C195" s="22" t="s">
        <v>94</v>
      </c>
      <c r="D195" s="22" t="s">
        <v>71</v>
      </c>
      <c r="E195" s="22" t="s">
        <v>67</v>
      </c>
      <c r="F195" s="56" t="s">
        <v>68</v>
      </c>
      <c r="G195" s="56" t="s">
        <v>68</v>
      </c>
      <c r="H195" s="59">
        <v>5.8064516129032297E-3</v>
      </c>
      <c r="I195" s="59">
        <v>2.5471698113207499E-3</v>
      </c>
      <c r="J195" s="59">
        <v>1.4260563380281701E-3</v>
      </c>
      <c r="K195" s="59">
        <v>5.65642458100559E-4</v>
      </c>
      <c r="L195" s="59">
        <v>5.0624999999999997E-4</v>
      </c>
      <c r="M195" s="31" t="s">
        <v>68</v>
      </c>
      <c r="N195" s="31" t="s">
        <v>68</v>
      </c>
      <c r="O195" s="47">
        <f>'Equations and POD'!$D$5/H195</f>
        <v>981666.66666666605</v>
      </c>
      <c r="P195" s="47">
        <f>'Equations and POD'!$D$5/I195</f>
        <v>2237777.7777777822</v>
      </c>
      <c r="Q195" s="47">
        <f>'Equations and POD'!$D$5/J195</f>
        <v>3997037.0370370341</v>
      </c>
      <c r="R195" s="47">
        <f>'Equations and POD'!$D$5/K195</f>
        <v>10077037.037037032</v>
      </c>
      <c r="S195" s="31" t="s">
        <v>68</v>
      </c>
      <c r="T195" s="33" t="s">
        <v>68</v>
      </c>
      <c r="U195" s="33" t="s">
        <v>68</v>
      </c>
      <c r="V195" s="48">
        <v>980000</v>
      </c>
      <c r="W195" s="48">
        <v>2200000</v>
      </c>
      <c r="X195" s="48">
        <v>4000000</v>
      </c>
      <c r="Y195" s="48">
        <v>10000000</v>
      </c>
      <c r="Z195" s="33" t="s">
        <v>68</v>
      </c>
    </row>
    <row r="196" spans="1:26" x14ac:dyDescent="0.3">
      <c r="A196" s="22" t="s">
        <v>97</v>
      </c>
      <c r="B196" s="22" t="s">
        <v>97</v>
      </c>
      <c r="C196" s="22" t="s">
        <v>94</v>
      </c>
      <c r="D196" s="22" t="s">
        <v>71</v>
      </c>
      <c r="E196" s="22" t="s">
        <v>69</v>
      </c>
      <c r="F196" s="56" t="s">
        <v>68</v>
      </c>
      <c r="G196" s="56" t="s">
        <v>68</v>
      </c>
      <c r="H196" s="59">
        <v>3.29032258064516E-3</v>
      </c>
      <c r="I196" s="59">
        <v>1.44339622641509E-3</v>
      </c>
      <c r="J196" s="59">
        <v>8.0809859154929603E-4</v>
      </c>
      <c r="K196" s="59">
        <v>3.2053072625698301E-4</v>
      </c>
      <c r="L196" s="59">
        <v>2.8687500000000002E-4</v>
      </c>
      <c r="M196" s="31" t="s">
        <v>68</v>
      </c>
      <c r="N196" s="31" t="s">
        <v>68</v>
      </c>
      <c r="O196" s="47">
        <f>'Equations and POD'!$D$5/H196</f>
        <v>1732352.9411764713</v>
      </c>
      <c r="P196" s="47">
        <f>'Equations and POD'!$D$5/I196</f>
        <v>3949019.607843149</v>
      </c>
      <c r="Q196" s="47">
        <f>'Equations and POD'!$D$5/J196</f>
        <v>7053594.7712418279</v>
      </c>
      <c r="R196" s="47">
        <f>'Equations and POD'!$D$5/K196</f>
        <v>17783006.535947725</v>
      </c>
      <c r="S196" s="31" t="s">
        <v>68</v>
      </c>
      <c r="T196" s="33" t="s">
        <v>68</v>
      </c>
      <c r="U196" s="33" t="s">
        <v>68</v>
      </c>
      <c r="V196" s="48">
        <v>1700000</v>
      </c>
      <c r="W196" s="48">
        <v>3900000</v>
      </c>
      <c r="X196" s="48">
        <v>7100000</v>
      </c>
      <c r="Y196" s="48">
        <v>18000000</v>
      </c>
      <c r="Z196" s="33" t="s">
        <v>68</v>
      </c>
    </row>
    <row r="197" spans="1:26" x14ac:dyDescent="0.3">
      <c r="A197" s="22" t="s">
        <v>97</v>
      </c>
      <c r="B197" s="22" t="s">
        <v>97</v>
      </c>
      <c r="C197" s="22" t="s">
        <v>94</v>
      </c>
      <c r="D197" s="22" t="s">
        <v>71</v>
      </c>
      <c r="E197" s="22" t="s">
        <v>70</v>
      </c>
      <c r="F197" s="56" t="s">
        <v>68</v>
      </c>
      <c r="G197" s="56" t="s">
        <v>68</v>
      </c>
      <c r="H197" s="59">
        <v>7.7419354838709697E-4</v>
      </c>
      <c r="I197" s="59">
        <v>3.3962264150943399E-4</v>
      </c>
      <c r="J197" s="59">
        <v>1.90140845070423E-4</v>
      </c>
      <c r="K197" s="59">
        <v>7.5418994413407794E-5</v>
      </c>
      <c r="L197" s="59">
        <v>6.7500000000000001E-5</v>
      </c>
      <c r="M197" s="31" t="s">
        <v>68</v>
      </c>
      <c r="N197" s="31" t="s">
        <v>68</v>
      </c>
      <c r="O197" s="47">
        <f>'Equations and POD'!$D$5/H197</f>
        <v>7362499.9999999981</v>
      </c>
      <c r="P197" s="47">
        <f>'Equations and POD'!$D$5/I197</f>
        <v>16783333.333333332</v>
      </c>
      <c r="Q197" s="47">
        <f>'Equations and POD'!$D$5/J197</f>
        <v>29977777.777777705</v>
      </c>
      <c r="R197" s="47">
        <f>'Equations and POD'!$D$5/K197</f>
        <v>75577777.777777806</v>
      </c>
      <c r="S197" s="31" t="s">
        <v>68</v>
      </c>
      <c r="T197" s="33" t="s">
        <v>68</v>
      </c>
      <c r="U197" s="33" t="s">
        <v>68</v>
      </c>
      <c r="V197" s="48">
        <v>7400000</v>
      </c>
      <c r="W197" s="48">
        <v>17000000</v>
      </c>
      <c r="X197" s="48">
        <v>30000000</v>
      </c>
      <c r="Y197" s="48">
        <v>76000000</v>
      </c>
      <c r="Z197" s="33" t="s">
        <v>68</v>
      </c>
    </row>
    <row r="198" spans="1:26" x14ac:dyDescent="0.3">
      <c r="A198" s="22" t="s">
        <v>97</v>
      </c>
      <c r="B198" s="22" t="s">
        <v>97</v>
      </c>
      <c r="C198" s="22" t="s">
        <v>94</v>
      </c>
      <c r="D198" s="22" t="s">
        <v>72</v>
      </c>
      <c r="E198" s="22" t="s">
        <v>67</v>
      </c>
      <c r="F198" s="56" t="s">
        <v>68</v>
      </c>
      <c r="G198" s="56" t="s">
        <v>68</v>
      </c>
      <c r="H198" s="59">
        <v>6.2661290322580604E-3</v>
      </c>
      <c r="I198" s="59">
        <v>4.1603773584905704E-3</v>
      </c>
      <c r="J198" s="59">
        <v>8.1522887323943593E-3</v>
      </c>
      <c r="K198" s="59">
        <v>4.31145251396648E-3</v>
      </c>
      <c r="L198" s="59">
        <v>3.9532500000000002E-3</v>
      </c>
      <c r="M198" s="31" t="s">
        <v>68</v>
      </c>
      <c r="N198" s="31" t="s">
        <v>68</v>
      </c>
      <c r="O198" s="47">
        <f>'Equations and POD'!$D$5/H198</f>
        <v>909652.50965251029</v>
      </c>
      <c r="P198" s="47">
        <f>'Equations and POD'!$D$5/I198</f>
        <v>1370068.0272108829</v>
      </c>
      <c r="Q198" s="47">
        <f>'Equations and POD'!$D$5/J198</f>
        <v>699190.15225137735</v>
      </c>
      <c r="R198" s="47">
        <f>'Equations and POD'!$D$5/K198</f>
        <v>1322060.2526724976</v>
      </c>
      <c r="S198" s="31" t="s">
        <v>68</v>
      </c>
      <c r="T198" s="33" t="s">
        <v>68</v>
      </c>
      <c r="U198" s="33" t="s">
        <v>68</v>
      </c>
      <c r="V198" s="48">
        <v>910000</v>
      </c>
      <c r="W198" s="48">
        <v>1400000</v>
      </c>
      <c r="X198" s="48">
        <v>700000</v>
      </c>
      <c r="Y198" s="48">
        <v>1300000</v>
      </c>
      <c r="Z198" s="33" t="s">
        <v>68</v>
      </c>
    </row>
    <row r="199" spans="1:26" x14ac:dyDescent="0.3">
      <c r="A199" s="22" t="s">
        <v>97</v>
      </c>
      <c r="B199" s="22" t="s">
        <v>97</v>
      </c>
      <c r="C199" s="22" t="s">
        <v>94</v>
      </c>
      <c r="D199" s="22" t="s">
        <v>72</v>
      </c>
      <c r="E199" s="22" t="s">
        <v>69</v>
      </c>
      <c r="F199" s="56" t="s">
        <v>68</v>
      </c>
      <c r="G199" s="56" t="s">
        <v>68</v>
      </c>
      <c r="H199" s="59">
        <v>6.60032258064516E-4</v>
      </c>
      <c r="I199" s="59">
        <v>4.3822641509433998E-4</v>
      </c>
      <c r="J199" s="59">
        <v>8.5870774647887297E-4</v>
      </c>
      <c r="K199" s="59">
        <v>4.5413966480446901E-4</v>
      </c>
      <c r="L199" s="59">
        <v>4.1640900000000002E-4</v>
      </c>
      <c r="M199" s="31" t="s">
        <v>68</v>
      </c>
      <c r="N199" s="31" t="s">
        <v>68</v>
      </c>
      <c r="O199" s="47">
        <f>'Equations and POD'!$D$5/H199</f>
        <v>8635941.5473339539</v>
      </c>
      <c r="P199" s="47">
        <f>'Equations and POD'!$D$5/I199</f>
        <v>13006974.941875475</v>
      </c>
      <c r="Q199" s="47">
        <f>'Equations and POD'!$D$5/J199</f>
        <v>6637881.1922599077</v>
      </c>
      <c r="R199" s="47">
        <f>'Equations and POD'!$D$5/K199</f>
        <v>12551204.93043511</v>
      </c>
      <c r="S199" s="31" t="s">
        <v>68</v>
      </c>
      <c r="T199" s="33" t="s">
        <v>68</v>
      </c>
      <c r="U199" s="33" t="s">
        <v>68</v>
      </c>
      <c r="V199" s="48">
        <v>8600000</v>
      </c>
      <c r="W199" s="48">
        <v>13000000</v>
      </c>
      <c r="X199" s="48">
        <v>6600000</v>
      </c>
      <c r="Y199" s="48">
        <v>13000000</v>
      </c>
      <c r="Z199" s="33" t="s">
        <v>68</v>
      </c>
    </row>
    <row r="200" spans="1:26" x14ac:dyDescent="0.3">
      <c r="A200" s="22" t="s">
        <v>97</v>
      </c>
      <c r="B200" s="22" t="s">
        <v>97</v>
      </c>
      <c r="C200" s="22" t="s">
        <v>94</v>
      </c>
      <c r="D200" s="22" t="s">
        <v>72</v>
      </c>
      <c r="E200" s="22" t="s">
        <v>70</v>
      </c>
      <c r="F200" s="56" t="s">
        <v>68</v>
      </c>
      <c r="G200" s="56" t="s">
        <v>68</v>
      </c>
      <c r="H200" s="59">
        <v>4.01032258064516E-4</v>
      </c>
      <c r="I200" s="59">
        <v>2.6626415094339602E-4</v>
      </c>
      <c r="J200" s="59">
        <v>5.2174647887323904E-4</v>
      </c>
      <c r="K200" s="59">
        <v>2.7593296089385499E-4</v>
      </c>
      <c r="L200" s="59">
        <v>2.5300799999999999E-4</v>
      </c>
      <c r="M200" s="31" t="s">
        <v>68</v>
      </c>
      <c r="N200" s="31" t="s">
        <v>68</v>
      </c>
      <c r="O200" s="47">
        <f>'Equations and POD'!$D$5/H200</f>
        <v>14213320.463320468</v>
      </c>
      <c r="P200" s="47">
        <f>'Equations and POD'!$D$5/I200</f>
        <v>21407312.925170086</v>
      </c>
      <c r="Q200" s="47">
        <f>'Equations and POD'!$D$5/J200</f>
        <v>10924846.128927769</v>
      </c>
      <c r="R200" s="47">
        <f>'Equations and POD'!$D$5/K200</f>
        <v>20657191.448007755</v>
      </c>
      <c r="S200" s="31" t="s">
        <v>68</v>
      </c>
      <c r="T200" s="33" t="s">
        <v>68</v>
      </c>
      <c r="U200" s="33" t="s">
        <v>68</v>
      </c>
      <c r="V200" s="48">
        <v>14000000</v>
      </c>
      <c r="W200" s="48">
        <v>21000000</v>
      </c>
      <c r="X200" s="48">
        <v>11000000</v>
      </c>
      <c r="Y200" s="48">
        <v>21000000</v>
      </c>
      <c r="Z200" s="33" t="s">
        <v>68</v>
      </c>
    </row>
  </sheetData>
  <sheetProtection sheet="1" objects="1" scenarios="1" formatCells="0" formatColumns="0" formatRows="0" sort="0" autoFilter="0"/>
  <autoFilter ref="A2:AC200" xr:uid="{00000000-0001-0000-0300-000000000000}">
    <filterColumn colId="0" showButton="0"/>
  </autoFilter>
  <sortState xmlns:xlrd2="http://schemas.microsoft.com/office/spreadsheetml/2017/richdata2" ref="A3:AC200">
    <sortCondition ref="A3:A200"/>
    <sortCondition ref="B3:B200"/>
    <sortCondition ref="C3:C200"/>
    <sortCondition ref="D3:D200"/>
    <sortCondition ref="E3:E200" customList="High,Med,Low"/>
  </sortState>
  <mergeCells count="7">
    <mergeCell ref="A2:B2"/>
    <mergeCell ref="T1:Z1"/>
    <mergeCell ref="F1:L1"/>
    <mergeCell ref="M1:S1"/>
    <mergeCell ref="C1:C2"/>
    <mergeCell ref="D1:D2"/>
    <mergeCell ref="E1:E2"/>
  </mergeCells>
  <conditionalFormatting sqref="F3:L48 F49 H49:L49 F50:L200">
    <cfRule type="cellIs" dxfId="78" priority="12" operator="lessThan">
      <formula>1</formula>
    </cfRule>
    <cfRule type="cellIs" dxfId="77" priority="13" operator="between">
      <formula>1</formula>
      <formula>10</formula>
    </cfRule>
    <cfRule type="cellIs" dxfId="76" priority="14" operator="greaterThan">
      <formula>10</formula>
    </cfRule>
  </conditionalFormatting>
  <conditionalFormatting sqref="M93:N95">
    <cfRule type="cellIs" dxfId="75" priority="3" operator="lessThan">
      <formula>1</formula>
    </cfRule>
    <cfRule type="cellIs" dxfId="74" priority="4" operator="between">
      <formula>1</formula>
      <formula>10</formula>
    </cfRule>
    <cfRule type="cellIs" dxfId="73" priority="5" operator="greaterThan">
      <formula>10</formula>
    </cfRule>
  </conditionalFormatting>
  <conditionalFormatting sqref="M3:S29 M30:Q32 M33:S86">
    <cfRule type="cellIs" dxfId="72" priority="21" operator="lessThan">
      <formula>30</formula>
    </cfRule>
  </conditionalFormatting>
  <conditionalFormatting sqref="O93:S95 M96:S200">
    <cfRule type="cellIs" dxfId="71" priority="19" operator="lessThan">
      <formula>30</formula>
    </cfRule>
  </conditionalFormatting>
  <conditionalFormatting sqref="T3:Z200">
    <cfRule type="cellIs" dxfId="70" priority="1" operator="lessThan">
      <formula>1000</formula>
    </cfRule>
    <cfRule type="cellIs" dxfId="69" priority="2" operator="greaterThan">
      <formula>1000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Z20"/>
  <sheetViews>
    <sheetView workbookViewId="0">
      <selection sqref="A1:A2"/>
    </sheetView>
  </sheetViews>
  <sheetFormatPr defaultColWidth="8.81640625" defaultRowHeight="13" x14ac:dyDescent="0.3"/>
  <cols>
    <col min="1" max="2" width="8.81640625" style="22"/>
    <col min="3" max="3" width="23.453125" style="22" customWidth="1"/>
    <col min="4" max="12" width="8.81640625" style="22"/>
    <col min="13" max="14" width="9.453125" style="22" bestFit="1" customWidth="1"/>
    <col min="15" max="15" width="10.81640625" style="22" customWidth="1"/>
    <col min="16" max="19" width="9.453125" style="22" bestFit="1" customWidth="1"/>
    <col min="20" max="16384" width="8.81640625" style="22"/>
  </cols>
  <sheetData>
    <row r="1" spans="1:26" x14ac:dyDescent="0.3">
      <c r="A1" s="144" t="s">
        <v>49</v>
      </c>
      <c r="B1" s="144" t="s">
        <v>50</v>
      </c>
      <c r="C1" s="144" t="s">
        <v>51</v>
      </c>
      <c r="D1" s="146" t="s">
        <v>52</v>
      </c>
      <c r="E1" s="144" t="s">
        <v>53</v>
      </c>
      <c r="F1" s="141" t="s">
        <v>101</v>
      </c>
      <c r="G1" s="141"/>
      <c r="H1" s="141"/>
      <c r="I1" s="141"/>
      <c r="J1" s="141"/>
      <c r="K1" s="141"/>
      <c r="L1" s="142"/>
      <c r="M1" s="143" t="s">
        <v>102</v>
      </c>
      <c r="N1" s="143"/>
      <c r="O1" s="143"/>
      <c r="P1" s="143"/>
      <c r="Q1" s="143"/>
      <c r="R1" s="143"/>
      <c r="S1" s="143"/>
      <c r="T1" s="140" t="s">
        <v>103</v>
      </c>
      <c r="U1" s="140"/>
      <c r="V1" s="140"/>
      <c r="W1" s="140"/>
      <c r="X1" s="140"/>
      <c r="Y1" s="140"/>
      <c r="Z1" s="140"/>
    </row>
    <row r="2" spans="1:26" s="28" customFormat="1" ht="26" x14ac:dyDescent="0.3">
      <c r="A2" s="145"/>
      <c r="B2" s="145"/>
      <c r="C2" s="145"/>
      <c r="D2" s="147"/>
      <c r="E2" s="145"/>
      <c r="F2" s="23" t="s">
        <v>57</v>
      </c>
      <c r="G2" s="23" t="s">
        <v>58</v>
      </c>
      <c r="H2" s="23" t="s">
        <v>59</v>
      </c>
      <c r="I2" s="23" t="s">
        <v>60</v>
      </c>
      <c r="J2" s="23" t="s">
        <v>61</v>
      </c>
      <c r="K2" s="23" t="s">
        <v>62</v>
      </c>
      <c r="L2" s="23" t="s">
        <v>63</v>
      </c>
      <c r="M2" s="24" t="s">
        <v>57</v>
      </c>
      <c r="N2" s="24" t="s">
        <v>58</v>
      </c>
      <c r="O2" s="24" t="s">
        <v>59</v>
      </c>
      <c r="P2" s="24" t="s">
        <v>60</v>
      </c>
      <c r="Q2" s="24" t="s">
        <v>61</v>
      </c>
      <c r="R2" s="24" t="s">
        <v>62</v>
      </c>
      <c r="S2" s="25" t="s">
        <v>63</v>
      </c>
      <c r="T2" s="26" t="s">
        <v>57</v>
      </c>
      <c r="U2" s="26" t="s">
        <v>58</v>
      </c>
      <c r="V2" s="26" t="s">
        <v>59</v>
      </c>
      <c r="W2" s="26" t="s">
        <v>60</v>
      </c>
      <c r="X2" s="26" t="s">
        <v>61</v>
      </c>
      <c r="Y2" s="26" t="s">
        <v>62</v>
      </c>
      <c r="Z2" s="27" t="s">
        <v>63</v>
      </c>
    </row>
    <row r="3" spans="1:26" x14ac:dyDescent="0.3">
      <c r="A3" s="22" t="s">
        <v>64</v>
      </c>
      <c r="B3" s="22" t="s">
        <v>64</v>
      </c>
      <c r="C3" s="22" t="s">
        <v>65</v>
      </c>
      <c r="D3" s="22" t="s">
        <v>66</v>
      </c>
      <c r="E3" s="22" t="s">
        <v>67</v>
      </c>
      <c r="F3" s="31" t="s">
        <v>68</v>
      </c>
      <c r="G3" s="31" t="s">
        <v>68</v>
      </c>
      <c r="H3" s="31" t="s">
        <v>68</v>
      </c>
      <c r="I3" s="31" t="s">
        <v>68</v>
      </c>
      <c r="J3" s="45">
        <v>2.0535211267605629</v>
      </c>
      <c r="K3" s="45">
        <v>1.8779329608938571</v>
      </c>
      <c r="L3" s="45">
        <v>2.0068222621184928</v>
      </c>
      <c r="M3" s="31" t="s">
        <v>68</v>
      </c>
      <c r="N3" s="31" t="s">
        <v>68</v>
      </c>
      <c r="O3" s="31" t="s">
        <v>68</v>
      </c>
      <c r="P3" s="31" t="s">
        <v>68</v>
      </c>
      <c r="Q3" s="47">
        <f>'Equations and POD'!$D$5/J3</f>
        <v>2775.7201646090543</v>
      </c>
      <c r="R3" s="47">
        <f>'Equations and POD'!$D$5/K3</f>
        <v>3035.2521195894651</v>
      </c>
      <c r="S3" s="47">
        <f>'Equations and POD'!$D$5/L3</f>
        <v>2840.3113258185708</v>
      </c>
      <c r="T3" s="61" t="s">
        <v>68</v>
      </c>
      <c r="U3" s="61" t="s">
        <v>68</v>
      </c>
      <c r="V3" s="61" t="s">
        <v>68</v>
      </c>
      <c r="W3" s="61" t="s">
        <v>68</v>
      </c>
      <c r="X3" s="62">
        <v>2800</v>
      </c>
      <c r="Y3" s="62">
        <v>3000</v>
      </c>
      <c r="Z3" s="62">
        <v>2800</v>
      </c>
    </row>
    <row r="4" spans="1:26" x14ac:dyDescent="0.3">
      <c r="A4" s="22" t="s">
        <v>64</v>
      </c>
      <c r="B4" s="22" t="s">
        <v>64</v>
      </c>
      <c r="C4" s="22" t="s">
        <v>65</v>
      </c>
      <c r="D4" s="22" t="s">
        <v>66</v>
      </c>
      <c r="E4" s="22" t="s">
        <v>69</v>
      </c>
      <c r="F4" s="31" t="s">
        <v>68</v>
      </c>
      <c r="G4" s="31" t="s">
        <v>68</v>
      </c>
      <c r="H4" s="31" t="s">
        <v>68</v>
      </c>
      <c r="I4" s="31" t="s">
        <v>68</v>
      </c>
      <c r="J4" s="45">
        <v>1.026760563380283</v>
      </c>
      <c r="K4" s="63">
        <v>0.93896648044692654</v>
      </c>
      <c r="L4" s="45">
        <v>1.0034111310592471</v>
      </c>
      <c r="M4" s="31" t="s">
        <v>68</v>
      </c>
      <c r="N4" s="31" t="s">
        <v>68</v>
      </c>
      <c r="O4" s="31" t="s">
        <v>68</v>
      </c>
      <c r="P4" s="31" t="s">
        <v>68</v>
      </c>
      <c r="Q4" s="47">
        <f>'Equations and POD'!$D$5/J4</f>
        <v>5551.4403292180996</v>
      </c>
      <c r="R4" s="47">
        <f>'Equations and POD'!$D$5/K4</f>
        <v>6070.504239178943</v>
      </c>
      <c r="S4" s="47">
        <f>'Equations and POD'!$D$5/L4</f>
        <v>5680.622651637138</v>
      </c>
      <c r="T4" s="61" t="s">
        <v>68</v>
      </c>
      <c r="U4" s="61" t="s">
        <v>68</v>
      </c>
      <c r="V4" s="61" t="s">
        <v>68</v>
      </c>
      <c r="W4" s="61" t="s">
        <v>68</v>
      </c>
      <c r="X4" s="62">
        <v>5600</v>
      </c>
      <c r="Y4" s="62">
        <v>6100</v>
      </c>
      <c r="Z4" s="62">
        <v>5700</v>
      </c>
    </row>
    <row r="5" spans="1:26" x14ac:dyDescent="0.3">
      <c r="A5" s="22" t="s">
        <v>64</v>
      </c>
      <c r="B5" s="22" t="s">
        <v>64</v>
      </c>
      <c r="C5" s="22" t="s">
        <v>65</v>
      </c>
      <c r="D5" s="22" t="s">
        <v>66</v>
      </c>
      <c r="E5" s="22" t="s">
        <v>70</v>
      </c>
      <c r="F5" s="31" t="s">
        <v>68</v>
      </c>
      <c r="G5" s="31" t="s">
        <v>68</v>
      </c>
      <c r="H5" s="31" t="s">
        <v>68</v>
      </c>
      <c r="I5" s="31" t="s">
        <v>68</v>
      </c>
      <c r="J5" s="63">
        <v>0.51338028169013994</v>
      </c>
      <c r="K5" s="63">
        <v>0.46948324022346327</v>
      </c>
      <c r="L5" s="63">
        <v>0.50170556552962331</v>
      </c>
      <c r="M5" s="31" t="s">
        <v>68</v>
      </c>
      <c r="N5" s="31" t="s">
        <v>68</v>
      </c>
      <c r="O5" s="31" t="s">
        <v>68</v>
      </c>
      <c r="P5" s="31" t="s">
        <v>68</v>
      </c>
      <c r="Q5" s="47">
        <f>'Equations and POD'!$D$5/J5</f>
        <v>11102.880658436234</v>
      </c>
      <c r="R5" s="47">
        <f>'Equations and POD'!$D$5/K5</f>
        <v>12141.008478357886</v>
      </c>
      <c r="S5" s="47">
        <f>'Equations and POD'!$D$5/L5</f>
        <v>11361.245303274281</v>
      </c>
      <c r="T5" s="61" t="s">
        <v>68</v>
      </c>
      <c r="U5" s="61" t="s">
        <v>68</v>
      </c>
      <c r="V5" s="61" t="s">
        <v>68</v>
      </c>
      <c r="W5" s="61" t="s">
        <v>68</v>
      </c>
      <c r="X5" s="62">
        <v>11000</v>
      </c>
      <c r="Y5" s="62">
        <v>12000</v>
      </c>
      <c r="Z5" s="62">
        <v>11000</v>
      </c>
    </row>
    <row r="6" spans="1:26" x14ac:dyDescent="0.3">
      <c r="A6" s="22" t="s">
        <v>64</v>
      </c>
      <c r="B6" s="22" t="s">
        <v>64</v>
      </c>
      <c r="C6" s="22" t="s">
        <v>65</v>
      </c>
      <c r="D6" s="22" t="s">
        <v>71</v>
      </c>
      <c r="E6" s="22" t="s">
        <v>67</v>
      </c>
      <c r="F6" s="31" t="s">
        <v>68</v>
      </c>
      <c r="G6" s="31" t="s">
        <v>68</v>
      </c>
      <c r="H6" s="31" t="s">
        <v>68</v>
      </c>
      <c r="I6" s="31" t="s">
        <v>68</v>
      </c>
      <c r="J6" s="31" t="s">
        <v>68</v>
      </c>
      <c r="K6" s="31" t="s">
        <v>68</v>
      </c>
      <c r="L6" s="31" t="s">
        <v>68</v>
      </c>
      <c r="M6" s="31" t="s">
        <v>68</v>
      </c>
      <c r="N6" s="31" t="s">
        <v>68</v>
      </c>
      <c r="O6" s="31" t="s">
        <v>68</v>
      </c>
      <c r="P6" s="31" t="s">
        <v>68</v>
      </c>
      <c r="Q6" s="31" t="s">
        <v>68</v>
      </c>
      <c r="R6" s="31" t="s">
        <v>68</v>
      </c>
      <c r="S6" s="31" t="s">
        <v>68</v>
      </c>
      <c r="T6" s="61" t="s">
        <v>68</v>
      </c>
      <c r="U6" s="61" t="s">
        <v>68</v>
      </c>
      <c r="V6" s="61" t="s">
        <v>68</v>
      </c>
      <c r="W6" s="61" t="s">
        <v>68</v>
      </c>
      <c r="X6" s="61" t="s">
        <v>68</v>
      </c>
      <c r="Y6" s="61" t="s">
        <v>68</v>
      </c>
      <c r="Z6" s="61" t="s">
        <v>68</v>
      </c>
    </row>
    <row r="7" spans="1:26" x14ac:dyDescent="0.3">
      <c r="A7" s="22" t="s">
        <v>64</v>
      </c>
      <c r="B7" s="22" t="s">
        <v>64</v>
      </c>
      <c r="C7" s="22" t="s">
        <v>65</v>
      </c>
      <c r="D7" s="22" t="s">
        <v>71</v>
      </c>
      <c r="E7" s="22" t="s">
        <v>69</v>
      </c>
      <c r="F7" s="31" t="s">
        <v>68</v>
      </c>
      <c r="G7" s="31" t="s">
        <v>68</v>
      </c>
      <c r="H7" s="31" t="s">
        <v>68</v>
      </c>
      <c r="I7" s="31" t="s">
        <v>68</v>
      </c>
      <c r="J7" s="31" t="s">
        <v>68</v>
      </c>
      <c r="K7" s="31" t="s">
        <v>68</v>
      </c>
      <c r="L7" s="31" t="s">
        <v>68</v>
      </c>
      <c r="M7" s="31" t="s">
        <v>68</v>
      </c>
      <c r="N7" s="31" t="s">
        <v>68</v>
      </c>
      <c r="O7" s="31" t="s">
        <v>68</v>
      </c>
      <c r="P7" s="31" t="s">
        <v>68</v>
      </c>
      <c r="Q7" s="31" t="s">
        <v>68</v>
      </c>
      <c r="R7" s="31" t="s">
        <v>68</v>
      </c>
      <c r="S7" s="31" t="s">
        <v>68</v>
      </c>
      <c r="T7" s="61" t="s">
        <v>68</v>
      </c>
      <c r="U7" s="61" t="s">
        <v>68</v>
      </c>
      <c r="V7" s="61" t="s">
        <v>68</v>
      </c>
      <c r="W7" s="61" t="s">
        <v>68</v>
      </c>
      <c r="X7" s="61" t="s">
        <v>68</v>
      </c>
      <c r="Y7" s="61" t="s">
        <v>68</v>
      </c>
      <c r="Z7" s="61" t="s">
        <v>68</v>
      </c>
    </row>
    <row r="8" spans="1:26" x14ac:dyDescent="0.3">
      <c r="A8" s="22" t="s">
        <v>64</v>
      </c>
      <c r="B8" s="22" t="s">
        <v>64</v>
      </c>
      <c r="C8" s="22" t="s">
        <v>65</v>
      </c>
      <c r="D8" s="22" t="s">
        <v>71</v>
      </c>
      <c r="E8" s="22" t="s">
        <v>70</v>
      </c>
      <c r="F8" s="31" t="s">
        <v>68</v>
      </c>
      <c r="G8" s="31" t="s">
        <v>68</v>
      </c>
      <c r="H8" s="31" t="s">
        <v>68</v>
      </c>
      <c r="I8" s="31" t="s">
        <v>68</v>
      </c>
      <c r="J8" s="31" t="s">
        <v>68</v>
      </c>
      <c r="K8" s="31" t="s">
        <v>68</v>
      </c>
      <c r="L8" s="31" t="s">
        <v>68</v>
      </c>
      <c r="M8" s="31" t="s">
        <v>68</v>
      </c>
      <c r="N8" s="31" t="s">
        <v>68</v>
      </c>
      <c r="O8" s="31" t="s">
        <v>68</v>
      </c>
      <c r="P8" s="31" t="s">
        <v>68</v>
      </c>
      <c r="Q8" s="31" t="s">
        <v>68</v>
      </c>
      <c r="R8" s="31" t="s">
        <v>68</v>
      </c>
      <c r="S8" s="31" t="s">
        <v>68</v>
      </c>
      <c r="T8" s="61" t="s">
        <v>68</v>
      </c>
      <c r="U8" s="61" t="s">
        <v>68</v>
      </c>
      <c r="V8" s="61" t="s">
        <v>68</v>
      </c>
      <c r="W8" s="61" t="s">
        <v>68</v>
      </c>
      <c r="X8" s="61" t="s">
        <v>68</v>
      </c>
      <c r="Y8" s="61" t="s">
        <v>68</v>
      </c>
      <c r="Z8" s="61" t="s">
        <v>68</v>
      </c>
    </row>
    <row r="9" spans="1:26" x14ac:dyDescent="0.3">
      <c r="A9" s="22" t="s">
        <v>64</v>
      </c>
      <c r="B9" s="22" t="s">
        <v>64</v>
      </c>
      <c r="C9" s="22" t="s">
        <v>65</v>
      </c>
      <c r="D9" s="22" t="s">
        <v>72</v>
      </c>
      <c r="E9" s="22" t="s">
        <v>67</v>
      </c>
      <c r="F9" s="64" t="s">
        <v>68</v>
      </c>
      <c r="G9" s="64" t="s">
        <v>68</v>
      </c>
      <c r="H9" s="64" t="s">
        <v>68</v>
      </c>
      <c r="I9" s="64" t="s">
        <v>68</v>
      </c>
      <c r="J9" s="64" t="s">
        <v>68</v>
      </c>
      <c r="K9" s="64" t="s">
        <v>68</v>
      </c>
      <c r="L9" s="64" t="s">
        <v>68</v>
      </c>
      <c r="M9" s="64" t="s">
        <v>68</v>
      </c>
      <c r="N9" s="64" t="s">
        <v>68</v>
      </c>
      <c r="O9" s="64" t="s">
        <v>68</v>
      </c>
      <c r="P9" s="64" t="s">
        <v>68</v>
      </c>
      <c r="Q9" s="64" t="s">
        <v>68</v>
      </c>
      <c r="R9" s="64" t="s">
        <v>68</v>
      </c>
      <c r="S9" s="64" t="s">
        <v>68</v>
      </c>
      <c r="T9" s="61" t="s">
        <v>68</v>
      </c>
      <c r="U9" s="61" t="s">
        <v>68</v>
      </c>
      <c r="V9" s="61" t="s">
        <v>68</v>
      </c>
      <c r="W9" s="61" t="s">
        <v>68</v>
      </c>
      <c r="X9" s="61" t="s">
        <v>68</v>
      </c>
      <c r="Y9" s="61" t="s">
        <v>68</v>
      </c>
      <c r="Z9" s="61" t="s">
        <v>68</v>
      </c>
    </row>
    <row r="10" spans="1:26" x14ac:dyDescent="0.3">
      <c r="A10" s="22" t="s">
        <v>64</v>
      </c>
      <c r="B10" s="22" t="s">
        <v>64</v>
      </c>
      <c r="C10" s="22" t="s">
        <v>65</v>
      </c>
      <c r="D10" s="22" t="s">
        <v>72</v>
      </c>
      <c r="E10" s="22" t="s">
        <v>69</v>
      </c>
      <c r="F10" s="64" t="s">
        <v>68</v>
      </c>
      <c r="G10" s="64" t="s">
        <v>68</v>
      </c>
      <c r="H10" s="64" t="s">
        <v>68</v>
      </c>
      <c r="I10" s="64" t="s">
        <v>68</v>
      </c>
      <c r="J10" s="64" t="s">
        <v>68</v>
      </c>
      <c r="K10" s="64" t="s">
        <v>68</v>
      </c>
      <c r="L10" s="64" t="s">
        <v>68</v>
      </c>
      <c r="M10" s="64" t="s">
        <v>68</v>
      </c>
      <c r="N10" s="64" t="s">
        <v>68</v>
      </c>
      <c r="O10" s="64" t="s">
        <v>68</v>
      </c>
      <c r="P10" s="64" t="s">
        <v>68</v>
      </c>
      <c r="Q10" s="64" t="s">
        <v>68</v>
      </c>
      <c r="R10" s="64" t="s">
        <v>68</v>
      </c>
      <c r="S10" s="64" t="s">
        <v>68</v>
      </c>
      <c r="T10" s="61" t="s">
        <v>68</v>
      </c>
      <c r="U10" s="61" t="s">
        <v>68</v>
      </c>
      <c r="V10" s="61" t="s">
        <v>68</v>
      </c>
      <c r="W10" s="61" t="s">
        <v>68</v>
      </c>
      <c r="X10" s="61" t="s">
        <v>68</v>
      </c>
      <c r="Y10" s="61" t="s">
        <v>68</v>
      </c>
      <c r="Z10" s="61" t="s">
        <v>68</v>
      </c>
    </row>
    <row r="11" spans="1:26" x14ac:dyDescent="0.3">
      <c r="A11" s="22" t="s">
        <v>64</v>
      </c>
      <c r="B11" s="22" t="s">
        <v>64</v>
      </c>
      <c r="C11" s="22" t="s">
        <v>65</v>
      </c>
      <c r="D11" s="22" t="s">
        <v>72</v>
      </c>
      <c r="E11" s="22" t="s">
        <v>70</v>
      </c>
      <c r="F11" s="64" t="s">
        <v>68</v>
      </c>
      <c r="G11" s="64" t="s">
        <v>68</v>
      </c>
      <c r="H11" s="64" t="s">
        <v>68</v>
      </c>
      <c r="I11" s="64" t="s">
        <v>68</v>
      </c>
      <c r="J11" s="64" t="s">
        <v>68</v>
      </c>
      <c r="K11" s="64" t="s">
        <v>68</v>
      </c>
      <c r="L11" s="64" t="s">
        <v>68</v>
      </c>
      <c r="M11" s="64" t="s">
        <v>68</v>
      </c>
      <c r="N11" s="64" t="s">
        <v>68</v>
      </c>
      <c r="O11" s="64" t="s">
        <v>68</v>
      </c>
      <c r="P11" s="64" t="s">
        <v>68</v>
      </c>
      <c r="Q11" s="64" t="s">
        <v>68</v>
      </c>
      <c r="R11" s="64" t="s">
        <v>68</v>
      </c>
      <c r="S11" s="64" t="s">
        <v>68</v>
      </c>
      <c r="T11" s="61" t="s">
        <v>68</v>
      </c>
      <c r="U11" s="61" t="s">
        <v>68</v>
      </c>
      <c r="V11" s="61" t="s">
        <v>68</v>
      </c>
      <c r="W11" s="61" t="s">
        <v>68</v>
      </c>
      <c r="X11" s="61" t="s">
        <v>68</v>
      </c>
      <c r="Y11" s="61" t="s">
        <v>68</v>
      </c>
      <c r="Z11" s="61" t="s">
        <v>68</v>
      </c>
    </row>
    <row r="12" spans="1:26" x14ac:dyDescent="0.3">
      <c r="A12" s="22" t="s">
        <v>64</v>
      </c>
      <c r="B12" s="22" t="s">
        <v>64</v>
      </c>
      <c r="C12" s="22" t="s">
        <v>73</v>
      </c>
      <c r="D12" s="22" t="s">
        <v>66</v>
      </c>
      <c r="E12" s="22" t="s">
        <v>69</v>
      </c>
      <c r="F12" s="64" t="s">
        <v>68</v>
      </c>
      <c r="G12" s="64" t="s">
        <v>68</v>
      </c>
      <c r="H12" s="64" t="s">
        <v>68</v>
      </c>
      <c r="I12" s="64" t="s">
        <v>68</v>
      </c>
      <c r="J12" s="65">
        <v>4.1070422535211337</v>
      </c>
      <c r="K12" s="65">
        <v>3.7558659217876995</v>
      </c>
      <c r="L12" s="65">
        <v>4.0136445242369998</v>
      </c>
      <c r="M12" s="64" t="s">
        <v>68</v>
      </c>
      <c r="N12" s="64" t="s">
        <v>68</v>
      </c>
      <c r="O12" s="64" t="s">
        <v>68</v>
      </c>
      <c r="P12" s="64" t="s">
        <v>68</v>
      </c>
      <c r="Q12" s="47">
        <f>'Equations and POD'!$D$5/J12</f>
        <v>1387.8600823045244</v>
      </c>
      <c r="R12" s="47">
        <f>'Equations and POD'!$D$5/K12</f>
        <v>1517.6260597947385</v>
      </c>
      <c r="S12" s="47">
        <f>'Equations and POD'!$D$5/L12</f>
        <v>1420.1556629092804</v>
      </c>
      <c r="T12" s="61" t="s">
        <v>68</v>
      </c>
      <c r="U12" s="61" t="s">
        <v>68</v>
      </c>
      <c r="V12" s="61" t="s">
        <v>68</v>
      </c>
      <c r="W12" s="61" t="s">
        <v>68</v>
      </c>
      <c r="X12" s="62">
        <v>1400</v>
      </c>
      <c r="Y12" s="62">
        <v>1500</v>
      </c>
      <c r="Z12" s="62">
        <v>1400</v>
      </c>
    </row>
    <row r="13" spans="1:26" x14ac:dyDescent="0.3">
      <c r="A13" s="22" t="s">
        <v>64</v>
      </c>
      <c r="B13" s="22" t="s">
        <v>64</v>
      </c>
      <c r="C13" s="22" t="s">
        <v>73</v>
      </c>
      <c r="D13" s="22" t="s">
        <v>66</v>
      </c>
      <c r="E13" s="22" t="s">
        <v>70</v>
      </c>
      <c r="F13" s="64" t="s">
        <v>68</v>
      </c>
      <c r="G13" s="64" t="s">
        <v>68</v>
      </c>
      <c r="H13" s="64" t="s">
        <v>68</v>
      </c>
      <c r="I13" s="64" t="s">
        <v>68</v>
      </c>
      <c r="J13" s="65">
        <v>2.0535211267605629</v>
      </c>
      <c r="K13" s="65">
        <v>1.8779329608938571</v>
      </c>
      <c r="L13" s="65">
        <v>2.0068222621184928</v>
      </c>
      <c r="M13" s="64" t="s">
        <v>68</v>
      </c>
      <c r="N13" s="64" t="s">
        <v>68</v>
      </c>
      <c r="O13" s="64" t="s">
        <v>68</v>
      </c>
      <c r="P13" s="64" t="s">
        <v>68</v>
      </c>
      <c r="Q13" s="47">
        <f>'Equations and POD'!$D$5/J13</f>
        <v>2775.7201646090543</v>
      </c>
      <c r="R13" s="47">
        <f>'Equations and POD'!$D$5/K13</f>
        <v>3035.2521195894651</v>
      </c>
      <c r="S13" s="47">
        <f>'Equations and POD'!$D$5/L13</f>
        <v>2840.3113258185708</v>
      </c>
      <c r="T13" s="61" t="s">
        <v>68</v>
      </c>
      <c r="U13" s="61" t="s">
        <v>68</v>
      </c>
      <c r="V13" s="61" t="s">
        <v>68</v>
      </c>
      <c r="W13" s="61" t="s">
        <v>68</v>
      </c>
      <c r="X13" s="62">
        <v>2800</v>
      </c>
      <c r="Y13" s="62">
        <v>3000</v>
      </c>
      <c r="Z13" s="62">
        <v>2800</v>
      </c>
    </row>
    <row r="14" spans="1:26" x14ac:dyDescent="0.3">
      <c r="A14" s="22" t="s">
        <v>64</v>
      </c>
      <c r="B14" s="22" t="s">
        <v>64</v>
      </c>
      <c r="C14" s="22" t="s">
        <v>73</v>
      </c>
      <c r="D14" s="22" t="s">
        <v>66</v>
      </c>
      <c r="E14" s="22" t="s">
        <v>67</v>
      </c>
      <c r="F14" s="64" t="s">
        <v>68</v>
      </c>
      <c r="G14" s="64" t="s">
        <v>68</v>
      </c>
      <c r="H14" s="64" t="s">
        <v>68</v>
      </c>
      <c r="I14" s="64" t="s">
        <v>68</v>
      </c>
      <c r="J14" s="65">
        <v>8.2140845070422674</v>
      </c>
      <c r="K14" s="65">
        <v>7.5117318435754328</v>
      </c>
      <c r="L14" s="65">
        <v>8.0272890484739658</v>
      </c>
      <c r="M14" s="64" t="s">
        <v>68</v>
      </c>
      <c r="N14" s="64" t="s">
        <v>68</v>
      </c>
      <c r="O14" s="64" t="s">
        <v>68</v>
      </c>
      <c r="P14" s="64" t="s">
        <v>68</v>
      </c>
      <c r="Q14" s="47">
        <f>'Equations and POD'!$D$5/J14</f>
        <v>693.93004115226222</v>
      </c>
      <c r="R14" s="47">
        <f>'Equations and POD'!$D$5/K14</f>
        <v>758.81302989736582</v>
      </c>
      <c r="S14" s="47">
        <f>'Equations and POD'!$D$5/L14</f>
        <v>710.07783145464316</v>
      </c>
      <c r="T14" s="61" t="s">
        <v>68</v>
      </c>
      <c r="U14" s="61" t="s">
        <v>68</v>
      </c>
      <c r="V14" s="61" t="s">
        <v>68</v>
      </c>
      <c r="W14" s="61" t="s">
        <v>68</v>
      </c>
      <c r="X14" s="62">
        <v>690</v>
      </c>
      <c r="Y14" s="62">
        <v>760</v>
      </c>
      <c r="Z14" s="62">
        <v>710</v>
      </c>
    </row>
    <row r="15" spans="1:26" x14ac:dyDescent="0.3">
      <c r="A15" s="22" t="s">
        <v>64</v>
      </c>
      <c r="B15" s="22" t="s">
        <v>64</v>
      </c>
      <c r="C15" s="22" t="s">
        <v>73</v>
      </c>
      <c r="D15" s="22" t="s">
        <v>71</v>
      </c>
      <c r="E15" s="22" t="s">
        <v>67</v>
      </c>
      <c r="F15" s="64" t="s">
        <v>68</v>
      </c>
      <c r="G15" s="64" t="s">
        <v>68</v>
      </c>
      <c r="H15" s="64" t="s">
        <v>68</v>
      </c>
      <c r="I15" s="64" t="s">
        <v>68</v>
      </c>
      <c r="J15" s="64" t="s">
        <v>68</v>
      </c>
      <c r="K15" s="64" t="s">
        <v>68</v>
      </c>
      <c r="L15" s="64" t="s">
        <v>68</v>
      </c>
      <c r="M15" s="64" t="s">
        <v>68</v>
      </c>
      <c r="N15" s="64" t="s">
        <v>68</v>
      </c>
      <c r="O15" s="64" t="s">
        <v>68</v>
      </c>
      <c r="P15" s="64" t="s">
        <v>68</v>
      </c>
      <c r="Q15" s="64" t="s">
        <v>68</v>
      </c>
      <c r="R15" s="64" t="s">
        <v>68</v>
      </c>
      <c r="S15" s="64" t="s">
        <v>68</v>
      </c>
      <c r="T15" s="61" t="s">
        <v>68</v>
      </c>
      <c r="U15" s="61" t="s">
        <v>68</v>
      </c>
      <c r="V15" s="61" t="s">
        <v>68</v>
      </c>
      <c r="W15" s="61" t="s">
        <v>68</v>
      </c>
      <c r="X15" s="61" t="s">
        <v>68</v>
      </c>
      <c r="Y15" s="61" t="s">
        <v>68</v>
      </c>
      <c r="Z15" s="61" t="s">
        <v>68</v>
      </c>
    </row>
    <row r="16" spans="1:26" x14ac:dyDescent="0.3">
      <c r="A16" s="22" t="s">
        <v>64</v>
      </c>
      <c r="B16" s="22" t="s">
        <v>64</v>
      </c>
      <c r="C16" s="22" t="s">
        <v>73</v>
      </c>
      <c r="D16" s="22" t="s">
        <v>71</v>
      </c>
      <c r="E16" s="22" t="s">
        <v>69</v>
      </c>
      <c r="F16" s="64" t="s">
        <v>68</v>
      </c>
      <c r="G16" s="64" t="s">
        <v>68</v>
      </c>
      <c r="H16" s="64" t="s">
        <v>68</v>
      </c>
      <c r="I16" s="64" t="s">
        <v>68</v>
      </c>
      <c r="J16" s="64" t="s">
        <v>68</v>
      </c>
      <c r="K16" s="64" t="s">
        <v>68</v>
      </c>
      <c r="L16" s="64" t="s">
        <v>68</v>
      </c>
      <c r="M16" s="64" t="s">
        <v>68</v>
      </c>
      <c r="N16" s="64" t="s">
        <v>68</v>
      </c>
      <c r="O16" s="64" t="s">
        <v>68</v>
      </c>
      <c r="P16" s="64" t="s">
        <v>68</v>
      </c>
      <c r="Q16" s="64" t="s">
        <v>68</v>
      </c>
      <c r="R16" s="64" t="s">
        <v>68</v>
      </c>
      <c r="S16" s="64" t="s">
        <v>68</v>
      </c>
      <c r="T16" s="61" t="s">
        <v>68</v>
      </c>
      <c r="U16" s="61" t="s">
        <v>68</v>
      </c>
      <c r="V16" s="61" t="s">
        <v>68</v>
      </c>
      <c r="W16" s="61" t="s">
        <v>68</v>
      </c>
      <c r="X16" s="61" t="s">
        <v>68</v>
      </c>
      <c r="Y16" s="61" t="s">
        <v>68</v>
      </c>
      <c r="Z16" s="61" t="s">
        <v>68</v>
      </c>
    </row>
    <row r="17" spans="1:26" x14ac:dyDescent="0.3">
      <c r="A17" s="22" t="s">
        <v>64</v>
      </c>
      <c r="B17" s="22" t="s">
        <v>64</v>
      </c>
      <c r="C17" s="22" t="s">
        <v>73</v>
      </c>
      <c r="D17" s="22" t="s">
        <v>71</v>
      </c>
      <c r="E17" s="22" t="s">
        <v>70</v>
      </c>
      <c r="F17" s="64" t="s">
        <v>68</v>
      </c>
      <c r="G17" s="64" t="s">
        <v>68</v>
      </c>
      <c r="H17" s="64" t="s">
        <v>68</v>
      </c>
      <c r="I17" s="64" t="s">
        <v>68</v>
      </c>
      <c r="J17" s="64" t="s">
        <v>68</v>
      </c>
      <c r="K17" s="64" t="s">
        <v>68</v>
      </c>
      <c r="L17" s="64" t="s">
        <v>68</v>
      </c>
      <c r="M17" s="64" t="s">
        <v>68</v>
      </c>
      <c r="N17" s="64" t="s">
        <v>68</v>
      </c>
      <c r="O17" s="64" t="s">
        <v>68</v>
      </c>
      <c r="P17" s="64" t="s">
        <v>68</v>
      </c>
      <c r="Q17" s="64" t="s">
        <v>68</v>
      </c>
      <c r="R17" s="64" t="s">
        <v>68</v>
      </c>
      <c r="S17" s="64" t="s">
        <v>68</v>
      </c>
      <c r="T17" s="61" t="s">
        <v>68</v>
      </c>
      <c r="U17" s="61" t="s">
        <v>68</v>
      </c>
      <c r="V17" s="61" t="s">
        <v>68</v>
      </c>
      <c r="W17" s="61" t="s">
        <v>68</v>
      </c>
      <c r="X17" s="61" t="s">
        <v>68</v>
      </c>
      <c r="Y17" s="61" t="s">
        <v>68</v>
      </c>
      <c r="Z17" s="61" t="s">
        <v>68</v>
      </c>
    </row>
    <row r="18" spans="1:26" x14ac:dyDescent="0.3">
      <c r="A18" s="22" t="s">
        <v>64</v>
      </c>
      <c r="B18" s="22" t="s">
        <v>64</v>
      </c>
      <c r="C18" s="22" t="s">
        <v>73</v>
      </c>
      <c r="D18" s="22" t="s">
        <v>72</v>
      </c>
      <c r="E18" s="22" t="s">
        <v>69</v>
      </c>
      <c r="F18" s="66">
        <v>3.8907612269042668</v>
      </c>
      <c r="G18" s="66">
        <v>3.665209851431567</v>
      </c>
      <c r="H18" s="66">
        <v>2.9794609114863029</v>
      </c>
      <c r="I18" s="66">
        <v>2.131608033692713</v>
      </c>
      <c r="J18" s="66">
        <v>1.496653957692377</v>
      </c>
      <c r="K18" s="66">
        <v>1.2618407201888799</v>
      </c>
      <c r="L18" s="66">
        <v>1.0266886888724529</v>
      </c>
      <c r="M18" s="47">
        <f>'Equations and POD'!$D$5/F18</f>
        <v>1465.0089449295958</v>
      </c>
      <c r="N18" s="47">
        <f>'Equations and POD'!$D$5/G18</f>
        <v>1555.1633415406432</v>
      </c>
      <c r="O18" s="47">
        <f>'Equations and POD'!$D$5/H18</f>
        <v>1913.0977614190472</v>
      </c>
      <c r="P18" s="47">
        <f>'Equations and POD'!$D$5/I18</f>
        <v>2674.0375856651031</v>
      </c>
      <c r="Q18" s="47">
        <f>'Equations and POD'!$D$5/J18</f>
        <v>3808.4955915852265</v>
      </c>
      <c r="R18" s="47">
        <f>'Equations and POD'!$D$5/K18</f>
        <v>4517.2103806784662</v>
      </c>
      <c r="S18" s="47">
        <f>'Equations and POD'!$D$5/L18</f>
        <v>5551.8289641039573</v>
      </c>
      <c r="T18" s="62">
        <v>1500</v>
      </c>
      <c r="U18" s="62">
        <v>1600</v>
      </c>
      <c r="V18" s="62">
        <v>1900</v>
      </c>
      <c r="W18" s="62">
        <v>2700</v>
      </c>
      <c r="X18" s="62">
        <v>3800</v>
      </c>
      <c r="Y18" s="62">
        <v>4500</v>
      </c>
      <c r="Z18" s="62">
        <v>5600</v>
      </c>
    </row>
    <row r="19" spans="1:26" x14ac:dyDescent="0.3">
      <c r="A19" s="22" t="s">
        <v>64</v>
      </c>
      <c r="B19" s="22" t="s">
        <v>64</v>
      </c>
      <c r="C19" s="22" t="s">
        <v>73</v>
      </c>
      <c r="D19" s="22" t="s">
        <v>72</v>
      </c>
      <c r="E19" s="22" t="s">
        <v>70</v>
      </c>
      <c r="F19" s="66">
        <v>1.409033079895943</v>
      </c>
      <c r="G19" s="66">
        <v>1.327350002800527</v>
      </c>
      <c r="H19" s="66">
        <v>1.0790070990507501</v>
      </c>
      <c r="I19" s="67">
        <v>0.75633619611954661</v>
      </c>
      <c r="J19" s="67">
        <v>0.53480219019937336</v>
      </c>
      <c r="K19" s="67">
        <v>0.45596468959970332</v>
      </c>
      <c r="L19" s="67">
        <v>0.36743567885026329</v>
      </c>
      <c r="M19" s="47">
        <f>'Equations and POD'!$D$5/F19</f>
        <v>4045.327310854153</v>
      </c>
      <c r="N19" s="47">
        <f>'Equations and POD'!$D$5/G19</f>
        <v>4294.2705299836362</v>
      </c>
      <c r="O19" s="47">
        <f>'Equations and POD'!$D$5/H19</f>
        <v>5282.634382122731</v>
      </c>
      <c r="P19" s="47">
        <f>'Equations and POD'!$D$5/I19</f>
        <v>7536.3311041364695</v>
      </c>
      <c r="Q19" s="47">
        <f>'Equations and POD'!$D$5/J19</f>
        <v>10658.14632859871</v>
      </c>
      <c r="R19" s="47">
        <f>'Equations and POD'!$D$5/K19</f>
        <v>12500.96801356284</v>
      </c>
      <c r="S19" s="47">
        <f>'Equations and POD'!$D$5/L19</f>
        <v>15512.919207616889</v>
      </c>
      <c r="T19" s="62">
        <v>4000</v>
      </c>
      <c r="U19" s="62">
        <v>4300</v>
      </c>
      <c r="V19" s="62">
        <v>5300</v>
      </c>
      <c r="W19" s="62">
        <v>7500</v>
      </c>
      <c r="X19" s="62">
        <v>11000</v>
      </c>
      <c r="Y19" s="62">
        <v>13000</v>
      </c>
      <c r="Z19" s="62">
        <v>16000</v>
      </c>
    </row>
    <row r="20" spans="1:26" x14ac:dyDescent="0.3">
      <c r="A20" s="22" t="s">
        <v>64</v>
      </c>
      <c r="B20" s="22" t="s">
        <v>64</v>
      </c>
      <c r="C20" s="22" t="s">
        <v>73</v>
      </c>
      <c r="D20" s="22" t="s">
        <v>72</v>
      </c>
      <c r="E20" s="22" t="s">
        <v>67</v>
      </c>
      <c r="F20" s="66">
        <v>4.4661275603727004</v>
      </c>
      <c r="G20" s="66">
        <v>4.2072216148438333</v>
      </c>
      <c r="H20" s="66">
        <v>3.4200640223891998</v>
      </c>
      <c r="I20" s="66">
        <v>2.681979036150413</v>
      </c>
      <c r="J20" s="66">
        <v>2.0089110688862268</v>
      </c>
      <c r="K20" s="66">
        <v>1.5972142268002869</v>
      </c>
      <c r="L20" s="66">
        <v>1.3672940573809671</v>
      </c>
      <c r="M20" s="47">
        <f>'Equations and POD'!$D$5/F20</f>
        <v>1276.2734433685393</v>
      </c>
      <c r="N20" s="47">
        <f>'Equations and POD'!$D$5/G20</f>
        <v>1354.8133475758389</v>
      </c>
      <c r="O20" s="47">
        <f>'Equations and POD'!$D$5/H20</f>
        <v>1666.6354672559828</v>
      </c>
      <c r="P20" s="47">
        <f>'Equations and POD'!$D$5/I20</f>
        <v>2125.2962544336337</v>
      </c>
      <c r="Q20" s="47">
        <f>'Equations and POD'!$D$5/J20</f>
        <v>2837.3580534653397</v>
      </c>
      <c r="R20" s="47">
        <f>'Equations and POD'!$D$5/K20</f>
        <v>3568.7135165449031</v>
      </c>
      <c r="S20" s="47">
        <f>'Equations and POD'!$D$5/L20</f>
        <v>4168.8179431703747</v>
      </c>
      <c r="T20" s="62">
        <v>1300</v>
      </c>
      <c r="U20" s="62">
        <v>1400</v>
      </c>
      <c r="V20" s="62">
        <v>1700</v>
      </c>
      <c r="W20" s="62">
        <v>2100</v>
      </c>
      <c r="X20" s="62">
        <v>2800</v>
      </c>
      <c r="Y20" s="62">
        <v>3600</v>
      </c>
      <c r="Z20" s="62">
        <v>4200</v>
      </c>
    </row>
  </sheetData>
  <sheetProtection sheet="1" objects="1" scenarios="1" formatCells="0" formatColumns="0" formatRows="0" sort="0" autoFilter="0"/>
  <mergeCells count="8">
    <mergeCell ref="T1:Z1"/>
    <mergeCell ref="M1:S1"/>
    <mergeCell ref="A1:A2"/>
    <mergeCell ref="B1:B2"/>
    <mergeCell ref="C1:C2"/>
    <mergeCell ref="D1:D2"/>
    <mergeCell ref="E1:E2"/>
    <mergeCell ref="F1:L1"/>
  </mergeCells>
  <conditionalFormatting sqref="F3:I5 F6:L17">
    <cfRule type="cellIs" dxfId="68" priority="1" operator="lessThan">
      <formula>1</formula>
    </cfRule>
    <cfRule type="cellIs" dxfId="67" priority="2" operator="between">
      <formula>1</formula>
      <formula>10</formula>
    </cfRule>
    <cfRule type="cellIs" dxfId="66" priority="3" operator="greaterThan">
      <formula>10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A173"/>
  <sheetViews>
    <sheetView zoomScaleNormal="100" workbookViewId="0">
      <pane xSplit="5" ySplit="2" topLeftCell="F15" activePane="bottomRight" state="frozen"/>
      <selection pane="topRight" activeCell="F1" sqref="F1"/>
      <selection pane="bottomLeft" activeCell="A3" sqref="A3"/>
      <selection pane="bottomRight"/>
    </sheetView>
  </sheetViews>
  <sheetFormatPr defaultColWidth="8.81640625" defaultRowHeight="13" x14ac:dyDescent="0.3"/>
  <cols>
    <col min="1" max="1" width="19.1796875" style="22" customWidth="1"/>
    <col min="2" max="2" width="31.1796875" style="22" customWidth="1"/>
    <col min="3" max="3" width="26.81640625" style="22" customWidth="1"/>
    <col min="4" max="5" width="8.81640625" style="22"/>
    <col min="6" max="12" width="8.81640625" style="44"/>
    <col min="13" max="14" width="12.1796875" style="22" bestFit="1" customWidth="1"/>
    <col min="15" max="15" width="11.1796875" style="22" bestFit="1" customWidth="1"/>
    <col min="16" max="18" width="12.1796875" style="22" bestFit="1" customWidth="1"/>
    <col min="19" max="26" width="13.1796875" style="22" bestFit="1" customWidth="1"/>
    <col min="27" max="16384" width="8.81640625" style="22"/>
  </cols>
  <sheetData>
    <row r="1" spans="1:26" ht="26.15" customHeight="1" x14ac:dyDescent="0.3">
      <c r="A1" s="21" t="s">
        <v>49</v>
      </c>
      <c r="B1" s="21" t="s">
        <v>50</v>
      </c>
      <c r="C1" s="144" t="s">
        <v>51</v>
      </c>
      <c r="D1" s="146" t="s">
        <v>52</v>
      </c>
      <c r="E1" s="144" t="s">
        <v>53</v>
      </c>
      <c r="F1" s="141" t="s">
        <v>104</v>
      </c>
      <c r="G1" s="141"/>
      <c r="H1" s="141"/>
      <c r="I1" s="141"/>
      <c r="J1" s="141"/>
      <c r="K1" s="141"/>
      <c r="L1" s="142"/>
      <c r="M1" s="143" t="s">
        <v>105</v>
      </c>
      <c r="N1" s="143"/>
      <c r="O1" s="143"/>
      <c r="P1" s="143"/>
      <c r="Q1" s="143"/>
      <c r="R1" s="143"/>
      <c r="S1" s="143"/>
      <c r="T1" s="140" t="s">
        <v>56</v>
      </c>
      <c r="U1" s="140"/>
      <c r="V1" s="140"/>
      <c r="W1" s="140"/>
      <c r="X1" s="140"/>
      <c r="Y1" s="140"/>
      <c r="Z1" s="140"/>
    </row>
    <row r="2" spans="1:26" s="28" customFormat="1" ht="26" x14ac:dyDescent="0.3">
      <c r="A2" s="139" t="s">
        <v>23</v>
      </c>
      <c r="B2" s="139"/>
      <c r="C2" s="145"/>
      <c r="D2" s="147"/>
      <c r="E2" s="145"/>
      <c r="F2" s="23" t="s">
        <v>57</v>
      </c>
      <c r="G2" s="23" t="s">
        <v>58</v>
      </c>
      <c r="H2" s="23" t="s">
        <v>59</v>
      </c>
      <c r="I2" s="23" t="s">
        <v>60</v>
      </c>
      <c r="J2" s="23" t="s">
        <v>61</v>
      </c>
      <c r="K2" s="23" t="s">
        <v>62</v>
      </c>
      <c r="L2" s="23" t="s">
        <v>63</v>
      </c>
      <c r="M2" s="24" t="s">
        <v>57</v>
      </c>
      <c r="N2" s="24" t="s">
        <v>58</v>
      </c>
      <c r="O2" s="24" t="s">
        <v>59</v>
      </c>
      <c r="P2" s="24" t="s">
        <v>60</v>
      </c>
      <c r="Q2" s="24" t="s">
        <v>61</v>
      </c>
      <c r="R2" s="24" t="s">
        <v>62</v>
      </c>
      <c r="S2" s="25" t="s">
        <v>63</v>
      </c>
      <c r="T2" s="26" t="s">
        <v>57</v>
      </c>
      <c r="U2" s="26" t="s">
        <v>58</v>
      </c>
      <c r="V2" s="26" t="s">
        <v>59</v>
      </c>
      <c r="W2" s="26" t="s">
        <v>60</v>
      </c>
      <c r="X2" s="26" t="s">
        <v>61</v>
      </c>
      <c r="Y2" s="26" t="s">
        <v>62</v>
      </c>
      <c r="Z2" s="27" t="s">
        <v>63</v>
      </c>
    </row>
    <row r="3" spans="1:26" x14ac:dyDescent="0.3">
      <c r="A3" s="22" t="s">
        <v>64</v>
      </c>
      <c r="B3" s="22" t="s">
        <v>64</v>
      </c>
      <c r="C3" s="22" t="s">
        <v>74</v>
      </c>
      <c r="D3" s="22" t="s">
        <v>66</v>
      </c>
      <c r="E3" s="22" t="s">
        <v>67</v>
      </c>
      <c r="F3" s="31" t="s">
        <v>68</v>
      </c>
      <c r="G3" s="31" t="s">
        <v>68</v>
      </c>
      <c r="H3" s="31" t="s">
        <v>68</v>
      </c>
      <c r="I3" s="31" t="s">
        <v>68</v>
      </c>
      <c r="J3" s="47">
        <v>0.12641327416554118</v>
      </c>
      <c r="K3" s="47">
        <v>0.11560419377056709</v>
      </c>
      <c r="L3" s="47">
        <v>0.12353852586016087</v>
      </c>
      <c r="M3" s="31" t="s">
        <v>68</v>
      </c>
      <c r="N3" s="31" t="s">
        <v>68</v>
      </c>
      <c r="O3" s="31" t="s">
        <v>68</v>
      </c>
      <c r="P3" s="31" t="s">
        <v>68</v>
      </c>
      <c r="Q3" s="47">
        <f>'Equations and POD'!$D$5/J3</f>
        <v>45090.20146520147</v>
      </c>
      <c r="R3" s="47">
        <f>'Equations and POD'!$D$5/K3</f>
        <v>49306.169733880575</v>
      </c>
      <c r="S3" s="47">
        <f>'Equations and POD'!$D$5/L3</f>
        <v>46139.452938365968</v>
      </c>
      <c r="T3" s="33" t="s">
        <v>68</v>
      </c>
      <c r="U3" s="33" t="s">
        <v>68</v>
      </c>
      <c r="V3" s="33" t="s">
        <v>68</v>
      </c>
      <c r="W3" s="33" t="s">
        <v>68</v>
      </c>
      <c r="X3" s="48">
        <v>45000</v>
      </c>
      <c r="Y3" s="48">
        <v>49000</v>
      </c>
      <c r="Z3" s="48">
        <v>46000</v>
      </c>
    </row>
    <row r="4" spans="1:26" x14ac:dyDescent="0.3">
      <c r="A4" s="22" t="s">
        <v>64</v>
      </c>
      <c r="B4" s="22" t="s">
        <v>64</v>
      </c>
      <c r="C4" s="22" t="s">
        <v>74</v>
      </c>
      <c r="D4" s="22" t="s">
        <v>66</v>
      </c>
      <c r="E4" s="22" t="s">
        <v>69</v>
      </c>
      <c r="F4" s="31" t="s">
        <v>68</v>
      </c>
      <c r="G4" s="31" t="s">
        <v>68</v>
      </c>
      <c r="H4" s="31" t="s">
        <v>68</v>
      </c>
      <c r="I4" s="31" t="s">
        <v>68</v>
      </c>
      <c r="J4" s="47">
        <v>3.1603318541385296E-2</v>
      </c>
      <c r="K4" s="47">
        <v>2.8901048442641773E-2</v>
      </c>
      <c r="L4" s="47">
        <v>3.0884631465040217E-2</v>
      </c>
      <c r="M4" s="31" t="s">
        <v>68</v>
      </c>
      <c r="N4" s="31" t="s">
        <v>68</v>
      </c>
      <c r="O4" s="31" t="s">
        <v>68</v>
      </c>
      <c r="P4" s="31" t="s">
        <v>68</v>
      </c>
      <c r="Q4" s="47">
        <f>'Equations and POD'!$D$5/J4</f>
        <v>180360.80586080588</v>
      </c>
      <c r="R4" s="47">
        <f>'Equations and POD'!$D$5/K4</f>
        <v>197224.6789355223</v>
      </c>
      <c r="S4" s="47">
        <f>'Equations and POD'!$D$5/L4</f>
        <v>184557.81175346387</v>
      </c>
      <c r="T4" s="33" t="s">
        <v>68</v>
      </c>
      <c r="U4" s="33" t="s">
        <v>68</v>
      </c>
      <c r="V4" s="33" t="s">
        <v>68</v>
      </c>
      <c r="W4" s="33" t="s">
        <v>68</v>
      </c>
      <c r="X4" s="48">
        <v>180000</v>
      </c>
      <c r="Y4" s="48">
        <v>200000</v>
      </c>
      <c r="Z4" s="48">
        <v>180000</v>
      </c>
    </row>
    <row r="5" spans="1:26" x14ac:dyDescent="0.3">
      <c r="A5" s="22" t="s">
        <v>64</v>
      </c>
      <c r="B5" s="22" t="s">
        <v>64</v>
      </c>
      <c r="C5" s="22" t="s">
        <v>74</v>
      </c>
      <c r="D5" s="22" t="s">
        <v>66</v>
      </c>
      <c r="E5" s="22" t="s">
        <v>70</v>
      </c>
      <c r="F5" s="31" t="s">
        <v>68</v>
      </c>
      <c r="G5" s="31" t="s">
        <v>68</v>
      </c>
      <c r="H5" s="31" t="s">
        <v>68</v>
      </c>
      <c r="I5" s="31" t="s">
        <v>68</v>
      </c>
      <c r="J5" s="47">
        <v>6.3206637082770601E-3</v>
      </c>
      <c r="K5" s="47">
        <v>5.7802096885283547E-3</v>
      </c>
      <c r="L5" s="47">
        <v>6.1769262930080433E-3</v>
      </c>
      <c r="M5" s="31" t="s">
        <v>68</v>
      </c>
      <c r="N5" s="31" t="s">
        <v>68</v>
      </c>
      <c r="O5" s="31" t="s">
        <v>68</v>
      </c>
      <c r="P5" s="31" t="s">
        <v>68</v>
      </c>
      <c r="Q5" s="47">
        <f>'Equations and POD'!$D$5/J5</f>
        <v>901804.02930402919</v>
      </c>
      <c r="R5" s="47">
        <f>'Equations and POD'!$D$5/K5</f>
        <v>986123.39467761142</v>
      </c>
      <c r="S5" s="47">
        <f>'Equations and POD'!$D$5/L5</f>
        <v>922789.05876731942</v>
      </c>
      <c r="T5" s="33" t="s">
        <v>68</v>
      </c>
      <c r="U5" s="33" t="s">
        <v>68</v>
      </c>
      <c r="V5" s="33" t="s">
        <v>68</v>
      </c>
      <c r="W5" s="33" t="s">
        <v>68</v>
      </c>
      <c r="X5" s="48">
        <v>900000</v>
      </c>
      <c r="Y5" s="48">
        <v>990000</v>
      </c>
      <c r="Z5" s="48">
        <v>920000</v>
      </c>
    </row>
    <row r="6" spans="1:26" x14ac:dyDescent="0.3">
      <c r="A6" s="22" t="s">
        <v>64</v>
      </c>
      <c r="B6" s="22" t="s">
        <v>64</v>
      </c>
      <c r="C6" s="22" t="s">
        <v>74</v>
      </c>
      <c r="D6" s="22" t="s">
        <v>71</v>
      </c>
      <c r="E6" s="22" t="s">
        <v>67</v>
      </c>
      <c r="F6" s="68" t="s">
        <v>68</v>
      </c>
      <c r="G6" s="68" t="s">
        <v>68</v>
      </c>
      <c r="H6" s="68" t="s">
        <v>68</v>
      </c>
      <c r="I6" s="68" t="s">
        <v>68</v>
      </c>
      <c r="J6" s="68" t="s">
        <v>68</v>
      </c>
      <c r="K6" s="68" t="s">
        <v>68</v>
      </c>
      <c r="L6" s="68" t="s">
        <v>68</v>
      </c>
      <c r="M6" s="31" t="s">
        <v>68</v>
      </c>
      <c r="N6" s="31" t="s">
        <v>68</v>
      </c>
      <c r="O6" s="31" t="s">
        <v>68</v>
      </c>
      <c r="P6" s="31" t="s">
        <v>68</v>
      </c>
      <c r="Q6" s="31" t="s">
        <v>68</v>
      </c>
      <c r="R6" s="31" t="s">
        <v>68</v>
      </c>
      <c r="S6" s="31" t="s">
        <v>68</v>
      </c>
      <c r="T6" s="33" t="s">
        <v>68</v>
      </c>
      <c r="U6" s="33" t="s">
        <v>68</v>
      </c>
      <c r="V6" s="33" t="s">
        <v>68</v>
      </c>
      <c r="W6" s="33" t="s">
        <v>68</v>
      </c>
      <c r="X6" s="33" t="s">
        <v>68</v>
      </c>
      <c r="Y6" s="33" t="s">
        <v>68</v>
      </c>
      <c r="Z6" s="33" t="s">
        <v>68</v>
      </c>
    </row>
    <row r="7" spans="1:26" x14ac:dyDescent="0.3">
      <c r="A7" s="22" t="s">
        <v>64</v>
      </c>
      <c r="B7" s="22" t="s">
        <v>64</v>
      </c>
      <c r="C7" s="22" t="s">
        <v>74</v>
      </c>
      <c r="D7" s="22" t="s">
        <v>71</v>
      </c>
      <c r="E7" s="22" t="s">
        <v>69</v>
      </c>
      <c r="F7" s="68" t="s">
        <v>68</v>
      </c>
      <c r="G7" s="68" t="s">
        <v>68</v>
      </c>
      <c r="H7" s="68" t="s">
        <v>68</v>
      </c>
      <c r="I7" s="68" t="s">
        <v>68</v>
      </c>
      <c r="J7" s="68" t="s">
        <v>68</v>
      </c>
      <c r="K7" s="68" t="s">
        <v>68</v>
      </c>
      <c r="L7" s="68" t="s">
        <v>68</v>
      </c>
      <c r="M7" s="31" t="s">
        <v>68</v>
      </c>
      <c r="N7" s="31" t="s">
        <v>68</v>
      </c>
      <c r="O7" s="31" t="s">
        <v>68</v>
      </c>
      <c r="P7" s="31" t="s">
        <v>68</v>
      </c>
      <c r="Q7" s="31" t="s">
        <v>68</v>
      </c>
      <c r="R7" s="31" t="s">
        <v>68</v>
      </c>
      <c r="S7" s="31" t="s">
        <v>68</v>
      </c>
      <c r="T7" s="33" t="s">
        <v>68</v>
      </c>
      <c r="U7" s="33" t="s">
        <v>68</v>
      </c>
      <c r="V7" s="33" t="s">
        <v>68</v>
      </c>
      <c r="W7" s="33" t="s">
        <v>68</v>
      </c>
      <c r="X7" s="33" t="s">
        <v>68</v>
      </c>
      <c r="Y7" s="33" t="s">
        <v>68</v>
      </c>
      <c r="Z7" s="33" t="s">
        <v>68</v>
      </c>
    </row>
    <row r="8" spans="1:26" x14ac:dyDescent="0.3">
      <c r="A8" s="22" t="s">
        <v>64</v>
      </c>
      <c r="B8" s="22" t="s">
        <v>64</v>
      </c>
      <c r="C8" s="22" t="s">
        <v>74</v>
      </c>
      <c r="D8" s="22" t="s">
        <v>71</v>
      </c>
      <c r="E8" s="22" t="s">
        <v>70</v>
      </c>
      <c r="F8" s="68" t="s">
        <v>68</v>
      </c>
      <c r="G8" s="68" t="s">
        <v>68</v>
      </c>
      <c r="H8" s="68" t="s">
        <v>68</v>
      </c>
      <c r="I8" s="68" t="s">
        <v>68</v>
      </c>
      <c r="J8" s="68" t="s">
        <v>68</v>
      </c>
      <c r="K8" s="68" t="s">
        <v>68</v>
      </c>
      <c r="L8" s="68" t="s">
        <v>68</v>
      </c>
      <c r="M8" s="31" t="s">
        <v>68</v>
      </c>
      <c r="N8" s="31" t="s">
        <v>68</v>
      </c>
      <c r="O8" s="31" t="s">
        <v>68</v>
      </c>
      <c r="P8" s="31" t="s">
        <v>68</v>
      </c>
      <c r="Q8" s="31" t="s">
        <v>68</v>
      </c>
      <c r="R8" s="31" t="s">
        <v>68</v>
      </c>
      <c r="S8" s="31" t="s">
        <v>68</v>
      </c>
      <c r="T8" s="33" t="s">
        <v>68</v>
      </c>
      <c r="U8" s="33" t="s">
        <v>68</v>
      </c>
      <c r="V8" s="33" t="s">
        <v>68</v>
      </c>
      <c r="W8" s="33" t="s">
        <v>68</v>
      </c>
      <c r="X8" s="33" t="s">
        <v>68</v>
      </c>
      <c r="Y8" s="33" t="s">
        <v>68</v>
      </c>
      <c r="Z8" s="33" t="s">
        <v>68</v>
      </c>
    </row>
    <row r="9" spans="1:26" x14ac:dyDescent="0.3">
      <c r="A9" s="22" t="s">
        <v>64</v>
      </c>
      <c r="B9" s="22" t="s">
        <v>64</v>
      </c>
      <c r="C9" s="22" t="s">
        <v>74</v>
      </c>
      <c r="D9" s="22" t="s">
        <v>72</v>
      </c>
      <c r="E9" s="22" t="s">
        <v>67</v>
      </c>
      <c r="F9" s="69">
        <v>46.2569429599478</v>
      </c>
      <c r="G9" s="69">
        <v>43.575381049226102</v>
      </c>
      <c r="H9" s="69">
        <v>35.4225678206613</v>
      </c>
      <c r="I9" s="69">
        <v>24.6653100278638</v>
      </c>
      <c r="J9" s="70">
        <v>23.071140598044899</v>
      </c>
      <c r="K9" s="70">
        <v>18.961470674224699</v>
      </c>
      <c r="L9" s="70">
        <v>15.7717393855221</v>
      </c>
      <c r="M9" s="47">
        <f>'Equations and POD'!$D$5/F9</f>
        <v>123.22474498445395</v>
      </c>
      <c r="N9" s="47">
        <f>'Equations and POD'!$D$5/G9</f>
        <v>130.80780621426675</v>
      </c>
      <c r="O9" s="47">
        <f>'Equations and POD'!$D$5/H9</f>
        <v>160.91436478739126</v>
      </c>
      <c r="P9" s="47">
        <f>'Equations and POD'!$D$5/I9</f>
        <v>231.09379097853824</v>
      </c>
      <c r="Q9" s="47">
        <f>'Equations and POD'!$D$5/J9</f>
        <v>247.06190731129396</v>
      </c>
      <c r="R9" s="47">
        <f>'Equations and POD'!$D$5/K9</f>
        <v>300.60959394612269</v>
      </c>
      <c r="S9" s="47">
        <f>'Equations and POD'!$D$5/L9</f>
        <v>361.40592110166358</v>
      </c>
      <c r="T9" s="48">
        <v>120</v>
      </c>
      <c r="U9" s="48">
        <v>130</v>
      </c>
      <c r="V9" s="48">
        <v>160</v>
      </c>
      <c r="W9" s="48">
        <v>230</v>
      </c>
      <c r="X9" s="48">
        <v>250</v>
      </c>
      <c r="Y9" s="48">
        <v>300</v>
      </c>
      <c r="Z9" s="48">
        <v>360</v>
      </c>
    </row>
    <row r="10" spans="1:26" x14ac:dyDescent="0.3">
      <c r="A10" s="22" t="s">
        <v>64</v>
      </c>
      <c r="B10" s="22" t="s">
        <v>64</v>
      </c>
      <c r="C10" s="22" t="s">
        <v>74</v>
      </c>
      <c r="D10" s="22" t="s">
        <v>72</v>
      </c>
      <c r="E10" s="22" t="s">
        <v>69</v>
      </c>
      <c r="F10" s="69">
        <v>45.765835954261</v>
      </c>
      <c r="G10" s="69">
        <v>43.112744014883503</v>
      </c>
      <c r="H10" s="69">
        <v>35.046488683066599</v>
      </c>
      <c r="I10" s="69">
        <v>24.403440008424599</v>
      </c>
      <c r="J10" s="70">
        <v>20.354568709413801</v>
      </c>
      <c r="K10" s="70">
        <v>17.039438414849901</v>
      </c>
      <c r="L10" s="70">
        <v>13.949406992397799</v>
      </c>
      <c r="M10" s="47">
        <f>'Equations and POD'!$D$5/F10</f>
        <v>124.54705308336676</v>
      </c>
      <c r="N10" s="47">
        <f>'Equations and POD'!$D$5/G10</f>
        <v>132.21148711926639</v>
      </c>
      <c r="O10" s="47">
        <f>'Equations and POD'!$D$5/H10</f>
        <v>162.64111510703401</v>
      </c>
      <c r="P10" s="47">
        <f>'Equations and POD'!$D$5/I10</f>
        <v>233.57362724403754</v>
      </c>
      <c r="Q10" s="47">
        <f>'Equations and POD'!$D$5/J10</f>
        <v>280.03541029900589</v>
      </c>
      <c r="R10" s="47">
        <f>'Equations and POD'!$D$5/K10</f>
        <v>334.51806692363994</v>
      </c>
      <c r="S10" s="47">
        <f>'Equations and POD'!$D$5/L10</f>
        <v>408.61952075141312</v>
      </c>
      <c r="T10" s="48">
        <v>120</v>
      </c>
      <c r="U10" s="48">
        <v>130</v>
      </c>
      <c r="V10" s="48">
        <v>160</v>
      </c>
      <c r="W10" s="48">
        <v>230</v>
      </c>
      <c r="X10" s="48">
        <v>280</v>
      </c>
      <c r="Y10" s="48">
        <v>330</v>
      </c>
      <c r="Z10" s="48">
        <v>410</v>
      </c>
    </row>
    <row r="11" spans="1:26" x14ac:dyDescent="0.3">
      <c r="A11" s="22" t="s">
        <v>64</v>
      </c>
      <c r="B11" s="22" t="s">
        <v>64</v>
      </c>
      <c r="C11" s="22" t="s">
        <v>74</v>
      </c>
      <c r="D11" s="22" t="s">
        <v>72</v>
      </c>
      <c r="E11" s="22" t="s">
        <v>70</v>
      </c>
      <c r="F11" s="71">
        <v>5.1797361758241296</v>
      </c>
      <c r="G11" s="71">
        <v>4.8794616149067904</v>
      </c>
      <c r="H11" s="71">
        <v>3.9665300869564901</v>
      </c>
      <c r="I11" s="71">
        <v>2.76195940466422</v>
      </c>
      <c r="J11" s="72">
        <v>2.2455464394835198</v>
      </c>
      <c r="K11" s="72">
        <v>1.90076878993624</v>
      </c>
      <c r="L11" s="72">
        <v>1.5412634850685301</v>
      </c>
      <c r="M11" s="47">
        <f>'Equations and POD'!$D$5/F11</f>
        <v>1100.4421473441344</v>
      </c>
      <c r="N11" s="47">
        <f>'Equations and POD'!$D$5/G11</f>
        <v>1168.1616641037731</v>
      </c>
      <c r="O11" s="47">
        <f>'Equations and POD'!$D$5/H11</f>
        <v>1437.0242693340056</v>
      </c>
      <c r="P11" s="47">
        <f>'Equations and POD'!$D$5/I11</f>
        <v>2063.7522732499997</v>
      </c>
      <c r="Q11" s="47">
        <f>'Equations and POD'!$D$5/J11</f>
        <v>2538.3576575290117</v>
      </c>
      <c r="R11" s="47">
        <f>'Equations and POD'!$D$5/K11</f>
        <v>2998.7866121219313</v>
      </c>
      <c r="S11" s="47">
        <f>'Equations and POD'!$D$5/L11</f>
        <v>3698.2644792538881</v>
      </c>
      <c r="T11" s="48">
        <v>1100</v>
      </c>
      <c r="U11" s="48">
        <v>1200</v>
      </c>
      <c r="V11" s="48">
        <v>1400</v>
      </c>
      <c r="W11" s="48">
        <v>2100</v>
      </c>
      <c r="X11" s="48">
        <v>2500</v>
      </c>
      <c r="Y11" s="48">
        <v>3000</v>
      </c>
      <c r="Z11" s="48">
        <v>3700</v>
      </c>
    </row>
    <row r="12" spans="1:26" x14ac:dyDescent="0.3">
      <c r="A12" s="22" t="s">
        <v>75</v>
      </c>
      <c r="B12" s="22" t="s">
        <v>76</v>
      </c>
      <c r="C12" s="22" t="s">
        <v>77</v>
      </c>
      <c r="D12" s="22" t="s">
        <v>66</v>
      </c>
      <c r="E12" s="22" t="s">
        <v>67</v>
      </c>
      <c r="F12" s="47">
        <v>142.68085106382975</v>
      </c>
      <c r="G12" s="47">
        <v>126.66666666666666</v>
      </c>
      <c r="H12" s="47">
        <v>114.40860215053762</v>
      </c>
      <c r="I12" s="47">
        <v>95.094339622641485</v>
      </c>
      <c r="J12" s="47">
        <v>78.380281690140848</v>
      </c>
      <c r="K12" s="31" t="s">
        <v>68</v>
      </c>
      <c r="L12" s="31" t="s">
        <v>68</v>
      </c>
      <c r="M12" s="47">
        <f>'Equations and POD'!$D$5/F12</f>
        <v>39.949299135102905</v>
      </c>
      <c r="N12" s="47">
        <f>'Equations and POD'!$D$5/G12</f>
        <v>45</v>
      </c>
      <c r="O12" s="47">
        <f>'Equations and POD'!$D$5/H12</f>
        <v>49.821428571428577</v>
      </c>
      <c r="P12" s="47">
        <f>'Equations and POD'!$D$5/I12</f>
        <v>59.940476190476204</v>
      </c>
      <c r="Q12" s="47">
        <f>'Equations and POD'!$D$5/J12</f>
        <v>72.722371967654979</v>
      </c>
      <c r="R12" s="41" t="s">
        <v>68</v>
      </c>
      <c r="S12" s="41" t="s">
        <v>68</v>
      </c>
      <c r="T12" s="48">
        <v>40</v>
      </c>
      <c r="U12" s="48">
        <v>45</v>
      </c>
      <c r="V12" s="48">
        <v>50</v>
      </c>
      <c r="W12" s="48">
        <v>60</v>
      </c>
      <c r="X12" s="48">
        <v>73</v>
      </c>
      <c r="Y12" s="44" t="s">
        <v>68</v>
      </c>
      <c r="Z12" s="44" t="s">
        <v>68</v>
      </c>
    </row>
    <row r="13" spans="1:26" x14ac:dyDescent="0.3">
      <c r="A13" s="22" t="s">
        <v>75</v>
      </c>
      <c r="B13" s="22" t="s">
        <v>76</v>
      </c>
      <c r="C13" s="22" t="s">
        <v>77</v>
      </c>
      <c r="D13" s="22" t="s">
        <v>66</v>
      </c>
      <c r="E13" s="22" t="s">
        <v>69</v>
      </c>
      <c r="F13" s="47">
        <v>22.943617021276594</v>
      </c>
      <c r="G13" s="47">
        <v>9.8055555555555536</v>
      </c>
      <c r="H13" s="47">
        <v>7.6774193548387091</v>
      </c>
      <c r="I13" s="47">
        <v>5.8993710691823891</v>
      </c>
      <c r="J13" s="47">
        <v>4.5845070422535201</v>
      </c>
      <c r="K13" s="31" t="s">
        <v>68</v>
      </c>
      <c r="L13" s="31" t="s">
        <v>68</v>
      </c>
      <c r="M13" s="47">
        <f>'Equations and POD'!$D$5/F13</f>
        <v>248.43510919460289</v>
      </c>
      <c r="N13" s="47">
        <f>'Equations and POD'!$D$5/G13</f>
        <v>581.30311614730886</v>
      </c>
      <c r="O13" s="47">
        <f>'Equations and POD'!$D$5/H13</f>
        <v>742.43697478991601</v>
      </c>
      <c r="P13" s="47">
        <f>'Equations and POD'!$D$5/I13</f>
        <v>966.2046908315566</v>
      </c>
      <c r="Q13" s="47">
        <f>'Equations and POD'!$D$5/J13</f>
        <v>1243.3179723502308</v>
      </c>
      <c r="R13" s="41" t="s">
        <v>68</v>
      </c>
      <c r="S13" s="41" t="s">
        <v>68</v>
      </c>
      <c r="T13" s="48">
        <v>250</v>
      </c>
      <c r="U13" s="48">
        <v>580</v>
      </c>
      <c r="V13" s="48">
        <v>740</v>
      </c>
      <c r="W13" s="48">
        <v>970</v>
      </c>
      <c r="X13" s="48">
        <v>1200</v>
      </c>
      <c r="Y13" s="44" t="s">
        <v>68</v>
      </c>
      <c r="Z13" s="44" t="s">
        <v>68</v>
      </c>
    </row>
    <row r="14" spans="1:26" x14ac:dyDescent="0.3">
      <c r="A14" s="22" t="s">
        <v>75</v>
      </c>
      <c r="B14" s="22" t="s">
        <v>76</v>
      </c>
      <c r="C14" s="22" t="s">
        <v>77</v>
      </c>
      <c r="D14" s="22" t="s">
        <v>66</v>
      </c>
      <c r="E14" s="22" t="s">
        <v>70</v>
      </c>
      <c r="F14" s="47">
        <v>1.8840425531914895</v>
      </c>
      <c r="G14" s="47">
        <v>1.6111111111111107</v>
      </c>
      <c r="H14" s="47">
        <v>1.3924731182795698</v>
      </c>
      <c r="I14" s="47">
        <v>1.1226415094339621</v>
      </c>
      <c r="J14" s="47">
        <v>0.88732394366197187</v>
      </c>
      <c r="K14" s="31" t="s">
        <v>68</v>
      </c>
      <c r="L14" s="31" t="s">
        <v>68</v>
      </c>
      <c r="M14" s="47">
        <f>'Equations and POD'!$D$5/F14</f>
        <v>3025.40937323546</v>
      </c>
      <c r="N14" s="47">
        <f>'Equations and POD'!$D$5/G14</f>
        <v>3537.9310344827595</v>
      </c>
      <c r="O14" s="47">
        <f>'Equations and POD'!$D$5/H14</f>
        <v>4093.4362934362939</v>
      </c>
      <c r="P14" s="47">
        <f>'Equations and POD'!$D$5/I14</f>
        <v>5077.3109243697481</v>
      </c>
      <c r="Q14" s="47">
        <f>'Equations and POD'!$D$5/J14</f>
        <v>6423.8095238095239</v>
      </c>
      <c r="R14" s="41" t="s">
        <v>68</v>
      </c>
      <c r="S14" s="41" t="s">
        <v>68</v>
      </c>
      <c r="T14" s="48">
        <v>3000</v>
      </c>
      <c r="U14" s="48">
        <v>3500</v>
      </c>
      <c r="V14" s="48">
        <v>4100</v>
      </c>
      <c r="W14" s="48">
        <v>5100</v>
      </c>
      <c r="X14" s="48">
        <v>6400</v>
      </c>
      <c r="Y14" s="44" t="s">
        <v>68</v>
      </c>
      <c r="Z14" s="44" t="s">
        <v>68</v>
      </c>
    </row>
    <row r="15" spans="1:26" x14ac:dyDescent="0.3">
      <c r="A15" s="22" t="s">
        <v>75</v>
      </c>
      <c r="B15" s="22" t="s">
        <v>76</v>
      </c>
      <c r="C15" s="22" t="s">
        <v>77</v>
      </c>
      <c r="D15" s="22" t="s">
        <v>71</v>
      </c>
      <c r="E15" s="22" t="s">
        <v>67</v>
      </c>
      <c r="F15" s="68" t="s">
        <v>68</v>
      </c>
      <c r="G15" s="68" t="s">
        <v>68</v>
      </c>
      <c r="H15" s="68" t="s">
        <v>68</v>
      </c>
      <c r="I15" s="68" t="s">
        <v>68</v>
      </c>
      <c r="J15" s="68" t="s">
        <v>68</v>
      </c>
      <c r="K15" s="68" t="s">
        <v>68</v>
      </c>
      <c r="L15" s="68" t="s">
        <v>68</v>
      </c>
      <c r="M15" s="31" t="s">
        <v>68</v>
      </c>
      <c r="N15" s="31" t="s">
        <v>68</v>
      </c>
      <c r="O15" s="31" t="s">
        <v>68</v>
      </c>
      <c r="P15" s="31" t="s">
        <v>68</v>
      </c>
      <c r="Q15" s="31" t="s">
        <v>68</v>
      </c>
      <c r="R15" s="31" t="s">
        <v>68</v>
      </c>
      <c r="S15" s="31" t="s">
        <v>68</v>
      </c>
      <c r="T15" s="33" t="s">
        <v>68</v>
      </c>
      <c r="U15" s="33" t="s">
        <v>68</v>
      </c>
      <c r="V15" s="33" t="s">
        <v>68</v>
      </c>
      <c r="W15" s="33" t="s">
        <v>68</v>
      </c>
      <c r="X15" s="33" t="s">
        <v>68</v>
      </c>
      <c r="Y15" s="33" t="s">
        <v>68</v>
      </c>
      <c r="Z15" s="33" t="s">
        <v>68</v>
      </c>
    </row>
    <row r="16" spans="1:26" x14ac:dyDescent="0.3">
      <c r="A16" s="22" t="s">
        <v>75</v>
      </c>
      <c r="B16" s="22" t="s">
        <v>76</v>
      </c>
      <c r="C16" s="22" t="s">
        <v>77</v>
      </c>
      <c r="D16" s="22" t="s">
        <v>71</v>
      </c>
      <c r="E16" s="22" t="s">
        <v>69</v>
      </c>
      <c r="F16" s="68" t="s">
        <v>68</v>
      </c>
      <c r="G16" s="68" t="s">
        <v>68</v>
      </c>
      <c r="H16" s="68" t="s">
        <v>68</v>
      </c>
      <c r="I16" s="68" t="s">
        <v>68</v>
      </c>
      <c r="J16" s="68" t="s">
        <v>68</v>
      </c>
      <c r="K16" s="68" t="s">
        <v>68</v>
      </c>
      <c r="L16" s="68" t="s">
        <v>68</v>
      </c>
      <c r="M16" s="31" t="s">
        <v>68</v>
      </c>
      <c r="N16" s="31" t="s">
        <v>68</v>
      </c>
      <c r="O16" s="31" t="s">
        <v>68</v>
      </c>
      <c r="P16" s="31" t="s">
        <v>68</v>
      </c>
      <c r="Q16" s="31" t="s">
        <v>68</v>
      </c>
      <c r="R16" s="31" t="s">
        <v>68</v>
      </c>
      <c r="S16" s="31" t="s">
        <v>68</v>
      </c>
      <c r="T16" s="33" t="s">
        <v>68</v>
      </c>
      <c r="U16" s="33" t="s">
        <v>68</v>
      </c>
      <c r="V16" s="33" t="s">
        <v>68</v>
      </c>
      <c r="W16" s="33" t="s">
        <v>68</v>
      </c>
      <c r="X16" s="33" t="s">
        <v>68</v>
      </c>
      <c r="Y16" s="33" t="s">
        <v>68</v>
      </c>
      <c r="Z16" s="33" t="s">
        <v>68</v>
      </c>
    </row>
    <row r="17" spans="1:26" x14ac:dyDescent="0.3">
      <c r="A17" s="22" t="s">
        <v>75</v>
      </c>
      <c r="B17" s="22" t="s">
        <v>76</v>
      </c>
      <c r="C17" s="22" t="s">
        <v>77</v>
      </c>
      <c r="D17" s="22" t="s">
        <v>71</v>
      </c>
      <c r="E17" s="22" t="s">
        <v>70</v>
      </c>
      <c r="F17" s="68" t="s">
        <v>68</v>
      </c>
      <c r="G17" s="68" t="s">
        <v>68</v>
      </c>
      <c r="H17" s="68" t="s">
        <v>68</v>
      </c>
      <c r="I17" s="68" t="s">
        <v>68</v>
      </c>
      <c r="J17" s="68" t="s">
        <v>68</v>
      </c>
      <c r="K17" s="68" t="s">
        <v>68</v>
      </c>
      <c r="L17" s="68" t="s">
        <v>68</v>
      </c>
      <c r="M17" s="31" t="s">
        <v>68</v>
      </c>
      <c r="N17" s="31" t="s">
        <v>68</v>
      </c>
      <c r="O17" s="31" t="s">
        <v>68</v>
      </c>
      <c r="P17" s="31" t="s">
        <v>68</v>
      </c>
      <c r="Q17" s="31" t="s">
        <v>68</v>
      </c>
      <c r="R17" s="31" t="s">
        <v>68</v>
      </c>
      <c r="S17" s="31" t="s">
        <v>68</v>
      </c>
      <c r="T17" s="33" t="s">
        <v>68</v>
      </c>
      <c r="U17" s="33" t="s">
        <v>68</v>
      </c>
      <c r="V17" s="33" t="s">
        <v>68</v>
      </c>
      <c r="W17" s="33" t="s">
        <v>68</v>
      </c>
      <c r="X17" s="33" t="s">
        <v>68</v>
      </c>
      <c r="Y17" s="33" t="s">
        <v>68</v>
      </c>
      <c r="Z17" s="33" t="s">
        <v>68</v>
      </c>
    </row>
    <row r="18" spans="1:26" x14ac:dyDescent="0.3">
      <c r="A18" s="22" t="s">
        <v>75</v>
      </c>
      <c r="B18" s="22" t="s">
        <v>76</v>
      </c>
      <c r="C18" s="22" t="s">
        <v>77</v>
      </c>
      <c r="D18" s="22" t="s">
        <v>72</v>
      </c>
      <c r="E18" s="22" t="s">
        <v>67</v>
      </c>
      <c r="F18" s="68" t="s">
        <v>68</v>
      </c>
      <c r="G18" s="68" t="s">
        <v>68</v>
      </c>
      <c r="H18" s="68" t="s">
        <v>68</v>
      </c>
      <c r="I18" s="68" t="s">
        <v>68</v>
      </c>
      <c r="J18" s="68" t="s">
        <v>68</v>
      </c>
      <c r="K18" s="68" t="s">
        <v>68</v>
      </c>
      <c r="L18" s="68" t="s">
        <v>68</v>
      </c>
      <c r="M18" s="31" t="s">
        <v>68</v>
      </c>
      <c r="N18" s="31" t="s">
        <v>68</v>
      </c>
      <c r="O18" s="31" t="s">
        <v>68</v>
      </c>
      <c r="P18" s="31" t="s">
        <v>68</v>
      </c>
      <c r="Q18" s="31" t="s">
        <v>68</v>
      </c>
      <c r="R18" s="31" t="s">
        <v>68</v>
      </c>
      <c r="S18" s="31" t="s">
        <v>68</v>
      </c>
      <c r="T18" s="33" t="s">
        <v>68</v>
      </c>
      <c r="U18" s="33" t="s">
        <v>68</v>
      </c>
      <c r="V18" s="33" t="s">
        <v>68</v>
      </c>
      <c r="W18" s="33" t="s">
        <v>68</v>
      </c>
      <c r="X18" s="33" t="s">
        <v>68</v>
      </c>
      <c r="Y18" s="33" t="s">
        <v>68</v>
      </c>
      <c r="Z18" s="33" t="s">
        <v>68</v>
      </c>
    </row>
    <row r="19" spans="1:26" x14ac:dyDescent="0.3">
      <c r="A19" s="22" t="s">
        <v>75</v>
      </c>
      <c r="B19" s="22" t="s">
        <v>76</v>
      </c>
      <c r="C19" s="22" t="s">
        <v>77</v>
      </c>
      <c r="D19" s="22" t="s">
        <v>72</v>
      </c>
      <c r="E19" s="22" t="s">
        <v>69</v>
      </c>
      <c r="F19" s="68" t="s">
        <v>68</v>
      </c>
      <c r="G19" s="68" t="s">
        <v>68</v>
      </c>
      <c r="H19" s="68" t="s">
        <v>68</v>
      </c>
      <c r="I19" s="68" t="s">
        <v>68</v>
      </c>
      <c r="J19" s="68" t="s">
        <v>68</v>
      </c>
      <c r="K19" s="68" t="s">
        <v>68</v>
      </c>
      <c r="L19" s="68" t="s">
        <v>68</v>
      </c>
      <c r="M19" s="31" t="s">
        <v>68</v>
      </c>
      <c r="N19" s="31" t="s">
        <v>68</v>
      </c>
      <c r="O19" s="31" t="s">
        <v>68</v>
      </c>
      <c r="P19" s="31" t="s">
        <v>68</v>
      </c>
      <c r="Q19" s="31" t="s">
        <v>68</v>
      </c>
      <c r="R19" s="31" t="s">
        <v>68</v>
      </c>
      <c r="S19" s="31" t="s">
        <v>68</v>
      </c>
      <c r="T19" s="33" t="s">
        <v>68</v>
      </c>
      <c r="U19" s="33" t="s">
        <v>68</v>
      </c>
      <c r="V19" s="33" t="s">
        <v>68</v>
      </c>
      <c r="W19" s="33" t="s">
        <v>68</v>
      </c>
      <c r="X19" s="33" t="s">
        <v>68</v>
      </c>
      <c r="Y19" s="33" t="s">
        <v>68</v>
      </c>
      <c r="Z19" s="33" t="s">
        <v>68</v>
      </c>
    </row>
    <row r="20" spans="1:26" x14ac:dyDescent="0.3">
      <c r="A20" s="22" t="s">
        <v>75</v>
      </c>
      <c r="B20" s="22" t="s">
        <v>76</v>
      </c>
      <c r="C20" s="22" t="s">
        <v>77</v>
      </c>
      <c r="D20" s="22" t="s">
        <v>72</v>
      </c>
      <c r="E20" s="22" t="s">
        <v>70</v>
      </c>
      <c r="F20" s="68" t="s">
        <v>68</v>
      </c>
      <c r="G20" s="68" t="s">
        <v>68</v>
      </c>
      <c r="H20" s="68" t="s">
        <v>68</v>
      </c>
      <c r="I20" s="68" t="s">
        <v>68</v>
      </c>
      <c r="J20" s="68" t="s">
        <v>68</v>
      </c>
      <c r="K20" s="68" t="s">
        <v>68</v>
      </c>
      <c r="L20" s="68" t="s">
        <v>68</v>
      </c>
      <c r="M20" s="31" t="s">
        <v>68</v>
      </c>
      <c r="N20" s="31" t="s">
        <v>68</v>
      </c>
      <c r="O20" s="31" t="s">
        <v>68</v>
      </c>
      <c r="P20" s="31" t="s">
        <v>68</v>
      </c>
      <c r="Q20" s="31" t="s">
        <v>68</v>
      </c>
      <c r="R20" s="31" t="s">
        <v>68</v>
      </c>
      <c r="S20" s="31" t="s">
        <v>68</v>
      </c>
      <c r="T20" s="33" t="s">
        <v>68</v>
      </c>
      <c r="U20" s="33" t="s">
        <v>68</v>
      </c>
      <c r="V20" s="33" t="s">
        <v>68</v>
      </c>
      <c r="W20" s="33" t="s">
        <v>68</v>
      </c>
      <c r="X20" s="33" t="s">
        <v>68</v>
      </c>
      <c r="Y20" s="33" t="s">
        <v>68</v>
      </c>
      <c r="Z20" s="33" t="s">
        <v>68</v>
      </c>
    </row>
    <row r="21" spans="1:26" x14ac:dyDescent="0.3">
      <c r="A21" s="22" t="s">
        <v>75</v>
      </c>
      <c r="B21" s="22" t="s">
        <v>76</v>
      </c>
      <c r="C21" s="22" t="s">
        <v>78</v>
      </c>
      <c r="D21" s="22" t="s">
        <v>66</v>
      </c>
      <c r="E21" s="22" t="s">
        <v>67</v>
      </c>
      <c r="F21" s="31" t="s">
        <v>68</v>
      </c>
      <c r="G21" s="31" t="s">
        <v>68</v>
      </c>
      <c r="H21" s="31" t="s">
        <v>68</v>
      </c>
      <c r="I21" s="31" t="s">
        <v>68</v>
      </c>
      <c r="J21" s="31" t="s">
        <v>68</v>
      </c>
      <c r="K21" s="31" t="s">
        <v>68</v>
      </c>
      <c r="L21" s="31" t="s">
        <v>68</v>
      </c>
      <c r="M21" s="68" t="s">
        <v>68</v>
      </c>
      <c r="N21" s="68" t="s">
        <v>68</v>
      </c>
      <c r="O21" s="68" t="s">
        <v>68</v>
      </c>
      <c r="P21" s="68" t="s">
        <v>68</v>
      </c>
      <c r="Q21" s="68" t="s">
        <v>68</v>
      </c>
      <c r="R21" s="68" t="s">
        <v>68</v>
      </c>
      <c r="S21" s="68" t="s">
        <v>68</v>
      </c>
      <c r="T21" s="57" t="s">
        <v>68</v>
      </c>
      <c r="U21" s="57" t="s">
        <v>68</v>
      </c>
      <c r="V21" s="57" t="s">
        <v>68</v>
      </c>
      <c r="W21" s="57" t="s">
        <v>68</v>
      </c>
      <c r="X21" s="57" t="s">
        <v>68</v>
      </c>
      <c r="Y21" s="57" t="s">
        <v>68</v>
      </c>
      <c r="Z21" s="57" t="s">
        <v>68</v>
      </c>
    </row>
    <row r="22" spans="1:26" x14ac:dyDescent="0.3">
      <c r="A22" s="22" t="s">
        <v>75</v>
      </c>
      <c r="B22" s="22" t="s">
        <v>76</v>
      </c>
      <c r="C22" s="22" t="s">
        <v>78</v>
      </c>
      <c r="D22" s="22" t="s">
        <v>66</v>
      </c>
      <c r="E22" s="22" t="s">
        <v>69</v>
      </c>
      <c r="F22" s="31" t="s">
        <v>68</v>
      </c>
      <c r="G22" s="31" t="s">
        <v>68</v>
      </c>
      <c r="H22" s="31" t="s">
        <v>68</v>
      </c>
      <c r="I22" s="31" t="s">
        <v>68</v>
      </c>
      <c r="J22" s="47">
        <v>0.65313524985529614</v>
      </c>
      <c r="K22" s="47">
        <v>0.59473482819315837</v>
      </c>
      <c r="L22" s="47">
        <v>0.628407705523369</v>
      </c>
      <c r="M22" s="31" t="s">
        <v>68</v>
      </c>
      <c r="N22" s="31" t="s">
        <v>68</v>
      </c>
      <c r="O22" s="31" t="s">
        <v>68</v>
      </c>
      <c r="P22" s="31" t="s">
        <v>68</v>
      </c>
      <c r="Q22" s="47">
        <f>'Equations and POD'!$D$5/J22</f>
        <v>8727.1357674583487</v>
      </c>
      <c r="R22" s="47">
        <f>'Equations and POD'!$D$5/K22</f>
        <v>9584.1032503795959</v>
      </c>
      <c r="S22" s="47">
        <f>'Equations and POD'!$D$5/L22</f>
        <v>9070.5444091471763</v>
      </c>
      <c r="T22" s="33" t="s">
        <v>68</v>
      </c>
      <c r="U22" s="33" t="s">
        <v>68</v>
      </c>
      <c r="V22" s="33" t="s">
        <v>68</v>
      </c>
      <c r="W22" s="33" t="s">
        <v>68</v>
      </c>
      <c r="X22" s="48">
        <v>8700</v>
      </c>
      <c r="Y22" s="48">
        <v>9600</v>
      </c>
      <c r="Z22" s="48">
        <v>9100</v>
      </c>
    </row>
    <row r="23" spans="1:26" x14ac:dyDescent="0.3">
      <c r="A23" s="22" t="s">
        <v>75</v>
      </c>
      <c r="B23" s="22" t="s">
        <v>76</v>
      </c>
      <c r="C23" s="22" t="s">
        <v>78</v>
      </c>
      <c r="D23" s="22" t="s">
        <v>66</v>
      </c>
      <c r="E23" s="22" t="s">
        <v>70</v>
      </c>
      <c r="F23" s="31" t="s">
        <v>68</v>
      </c>
      <c r="G23" s="31" t="s">
        <v>68</v>
      </c>
      <c r="H23" s="31" t="s">
        <v>68</v>
      </c>
      <c r="I23" s="31" t="s">
        <v>68</v>
      </c>
      <c r="J23" s="47">
        <v>0.12641327416554118</v>
      </c>
      <c r="K23" s="47">
        <v>0.11560419377056709</v>
      </c>
      <c r="L23" s="47">
        <v>0.12353852586016087</v>
      </c>
      <c r="M23" s="31" t="s">
        <v>68</v>
      </c>
      <c r="N23" s="31" t="s">
        <v>68</v>
      </c>
      <c r="O23" s="31" t="s">
        <v>68</v>
      </c>
      <c r="P23" s="31" t="s">
        <v>68</v>
      </c>
      <c r="Q23" s="47">
        <f>'Equations and POD'!$D$5/J23</f>
        <v>45090.20146520147</v>
      </c>
      <c r="R23" s="47">
        <f>'Equations and POD'!$D$5/K23</f>
        <v>49306.169733880575</v>
      </c>
      <c r="S23" s="47">
        <f>'Equations and POD'!$D$5/L23</f>
        <v>46139.452938365968</v>
      </c>
      <c r="T23" s="33" t="s">
        <v>68</v>
      </c>
      <c r="U23" s="33" t="s">
        <v>68</v>
      </c>
      <c r="V23" s="33" t="s">
        <v>68</v>
      </c>
      <c r="W23" s="33" t="s">
        <v>68</v>
      </c>
      <c r="X23" s="48">
        <v>45000</v>
      </c>
      <c r="Y23" s="48">
        <v>49000</v>
      </c>
      <c r="Z23" s="48">
        <v>46000</v>
      </c>
    </row>
    <row r="24" spans="1:26" x14ac:dyDescent="0.3">
      <c r="A24" s="22" t="s">
        <v>75</v>
      </c>
      <c r="B24" s="22" t="s">
        <v>76</v>
      </c>
      <c r="C24" s="22" t="s">
        <v>78</v>
      </c>
      <c r="D24" s="22" t="s">
        <v>71</v>
      </c>
      <c r="E24" s="22" t="s">
        <v>67</v>
      </c>
      <c r="F24" s="68" t="s">
        <v>68</v>
      </c>
      <c r="G24" s="68" t="s">
        <v>68</v>
      </c>
      <c r="H24" s="68" t="s">
        <v>68</v>
      </c>
      <c r="I24" s="68" t="s">
        <v>68</v>
      </c>
      <c r="J24" s="68" t="s">
        <v>68</v>
      </c>
      <c r="K24" s="68" t="s">
        <v>68</v>
      </c>
      <c r="L24" s="68" t="s">
        <v>68</v>
      </c>
      <c r="M24" s="31" t="s">
        <v>68</v>
      </c>
      <c r="N24" s="31" t="s">
        <v>68</v>
      </c>
      <c r="O24" s="31" t="s">
        <v>68</v>
      </c>
      <c r="P24" s="31" t="s">
        <v>68</v>
      </c>
      <c r="Q24" s="31" t="s">
        <v>68</v>
      </c>
      <c r="R24" s="31" t="s">
        <v>68</v>
      </c>
      <c r="S24" s="31" t="s">
        <v>68</v>
      </c>
      <c r="T24" s="33" t="s">
        <v>68</v>
      </c>
      <c r="U24" s="33" t="s">
        <v>68</v>
      </c>
      <c r="V24" s="33" t="s">
        <v>68</v>
      </c>
      <c r="W24" s="33" t="s">
        <v>68</v>
      </c>
      <c r="X24" s="33" t="s">
        <v>68</v>
      </c>
      <c r="Y24" s="33" t="s">
        <v>68</v>
      </c>
      <c r="Z24" s="33" t="s">
        <v>68</v>
      </c>
    </row>
    <row r="25" spans="1:26" x14ac:dyDescent="0.3">
      <c r="A25" s="22" t="s">
        <v>75</v>
      </c>
      <c r="B25" s="22" t="s">
        <v>76</v>
      </c>
      <c r="C25" s="22" t="s">
        <v>78</v>
      </c>
      <c r="D25" s="22" t="s">
        <v>71</v>
      </c>
      <c r="E25" s="22" t="s">
        <v>69</v>
      </c>
      <c r="F25" s="68" t="s">
        <v>68</v>
      </c>
      <c r="G25" s="68" t="s">
        <v>68</v>
      </c>
      <c r="H25" s="68" t="s">
        <v>68</v>
      </c>
      <c r="I25" s="68" t="s">
        <v>68</v>
      </c>
      <c r="J25" s="68" t="s">
        <v>68</v>
      </c>
      <c r="K25" s="68" t="s">
        <v>68</v>
      </c>
      <c r="L25" s="68" t="s">
        <v>68</v>
      </c>
      <c r="M25" s="31" t="s">
        <v>68</v>
      </c>
      <c r="N25" s="31" t="s">
        <v>68</v>
      </c>
      <c r="O25" s="31" t="s">
        <v>68</v>
      </c>
      <c r="P25" s="31" t="s">
        <v>68</v>
      </c>
      <c r="Q25" s="31" t="s">
        <v>68</v>
      </c>
      <c r="R25" s="31" t="s">
        <v>68</v>
      </c>
      <c r="S25" s="31" t="s">
        <v>68</v>
      </c>
      <c r="T25" s="33" t="s">
        <v>68</v>
      </c>
      <c r="U25" s="33" t="s">
        <v>68</v>
      </c>
      <c r="V25" s="33" t="s">
        <v>68</v>
      </c>
      <c r="W25" s="33" t="s">
        <v>68</v>
      </c>
      <c r="X25" s="33" t="s">
        <v>68</v>
      </c>
      <c r="Y25" s="33" t="s">
        <v>68</v>
      </c>
      <c r="Z25" s="33" t="s">
        <v>68</v>
      </c>
    </row>
    <row r="26" spans="1:26" x14ac:dyDescent="0.3">
      <c r="A26" s="22" t="s">
        <v>75</v>
      </c>
      <c r="B26" s="22" t="s">
        <v>76</v>
      </c>
      <c r="C26" s="22" t="s">
        <v>78</v>
      </c>
      <c r="D26" s="22" t="s">
        <v>71</v>
      </c>
      <c r="E26" s="22" t="s">
        <v>70</v>
      </c>
      <c r="F26" s="68" t="s">
        <v>68</v>
      </c>
      <c r="G26" s="68" t="s">
        <v>68</v>
      </c>
      <c r="H26" s="68" t="s">
        <v>68</v>
      </c>
      <c r="I26" s="68" t="s">
        <v>68</v>
      </c>
      <c r="J26" s="68" t="s">
        <v>68</v>
      </c>
      <c r="K26" s="68" t="s">
        <v>68</v>
      </c>
      <c r="L26" s="68" t="s">
        <v>68</v>
      </c>
      <c r="M26" s="31" t="s">
        <v>68</v>
      </c>
      <c r="N26" s="31" t="s">
        <v>68</v>
      </c>
      <c r="O26" s="31" t="s">
        <v>68</v>
      </c>
      <c r="P26" s="31" t="s">
        <v>68</v>
      </c>
      <c r="Q26" s="31" t="s">
        <v>68</v>
      </c>
      <c r="R26" s="31" t="s">
        <v>68</v>
      </c>
      <c r="S26" s="31" t="s">
        <v>68</v>
      </c>
      <c r="T26" s="33" t="s">
        <v>68</v>
      </c>
      <c r="U26" s="33" t="s">
        <v>68</v>
      </c>
      <c r="V26" s="33" t="s">
        <v>68</v>
      </c>
      <c r="W26" s="33" t="s">
        <v>68</v>
      </c>
      <c r="X26" s="33" t="s">
        <v>68</v>
      </c>
      <c r="Y26" s="33" t="s">
        <v>68</v>
      </c>
      <c r="Z26" s="33" t="s">
        <v>68</v>
      </c>
    </row>
    <row r="27" spans="1:26" x14ac:dyDescent="0.3">
      <c r="A27" s="22" t="s">
        <v>75</v>
      </c>
      <c r="B27" s="22" t="s">
        <v>76</v>
      </c>
      <c r="C27" s="22" t="s">
        <v>78</v>
      </c>
      <c r="D27" s="22" t="s">
        <v>72</v>
      </c>
      <c r="E27" s="22" t="s">
        <v>67</v>
      </c>
      <c r="F27" s="68" t="s">
        <v>68</v>
      </c>
      <c r="G27" s="68" t="s">
        <v>68</v>
      </c>
      <c r="H27" s="68" t="s">
        <v>68</v>
      </c>
      <c r="I27" s="68" t="s">
        <v>68</v>
      </c>
      <c r="J27" s="68" t="s">
        <v>68</v>
      </c>
      <c r="K27" s="68" t="s">
        <v>68</v>
      </c>
      <c r="L27" s="68" t="s">
        <v>68</v>
      </c>
      <c r="M27" s="31" t="s">
        <v>68</v>
      </c>
      <c r="N27" s="31" t="s">
        <v>68</v>
      </c>
      <c r="O27" s="31" t="s">
        <v>68</v>
      </c>
      <c r="P27" s="31" t="s">
        <v>68</v>
      </c>
      <c r="Q27" s="31" t="s">
        <v>68</v>
      </c>
      <c r="R27" s="31" t="s">
        <v>68</v>
      </c>
      <c r="S27" s="31" t="s">
        <v>68</v>
      </c>
      <c r="T27" s="33" t="s">
        <v>68</v>
      </c>
      <c r="U27" s="33" t="s">
        <v>68</v>
      </c>
      <c r="V27" s="33" t="s">
        <v>68</v>
      </c>
      <c r="W27" s="33" t="s">
        <v>68</v>
      </c>
      <c r="X27" s="33" t="s">
        <v>68</v>
      </c>
      <c r="Y27" s="33" t="s">
        <v>68</v>
      </c>
      <c r="Z27" s="33" t="s">
        <v>68</v>
      </c>
    </row>
    <row r="28" spans="1:26" x14ac:dyDescent="0.3">
      <c r="A28" s="22" t="s">
        <v>75</v>
      </c>
      <c r="B28" s="22" t="s">
        <v>76</v>
      </c>
      <c r="C28" s="22" t="s">
        <v>78</v>
      </c>
      <c r="D28" s="22" t="s">
        <v>72</v>
      </c>
      <c r="E28" s="22" t="s">
        <v>69</v>
      </c>
      <c r="F28" s="68" t="s">
        <v>68</v>
      </c>
      <c r="G28" s="68" t="s">
        <v>68</v>
      </c>
      <c r="H28" s="68" t="s">
        <v>68</v>
      </c>
      <c r="I28" s="68" t="s">
        <v>68</v>
      </c>
      <c r="J28" s="68" t="s">
        <v>68</v>
      </c>
      <c r="K28" s="68" t="s">
        <v>68</v>
      </c>
      <c r="L28" s="68" t="s">
        <v>68</v>
      </c>
      <c r="M28" s="31" t="s">
        <v>68</v>
      </c>
      <c r="N28" s="31" t="s">
        <v>68</v>
      </c>
      <c r="O28" s="31" t="s">
        <v>68</v>
      </c>
      <c r="P28" s="31" t="s">
        <v>68</v>
      </c>
      <c r="Q28" s="31" t="s">
        <v>68</v>
      </c>
      <c r="R28" s="31" t="s">
        <v>68</v>
      </c>
      <c r="S28" s="31" t="s">
        <v>68</v>
      </c>
      <c r="T28" s="33" t="s">
        <v>68</v>
      </c>
      <c r="U28" s="33" t="s">
        <v>68</v>
      </c>
      <c r="V28" s="33" t="s">
        <v>68</v>
      </c>
      <c r="W28" s="33" t="s">
        <v>68</v>
      </c>
      <c r="X28" s="33" t="s">
        <v>68</v>
      </c>
      <c r="Y28" s="33" t="s">
        <v>68</v>
      </c>
      <c r="Z28" s="33" t="s">
        <v>68</v>
      </c>
    </row>
    <row r="29" spans="1:26" x14ac:dyDescent="0.3">
      <c r="A29" s="22" t="s">
        <v>75</v>
      </c>
      <c r="B29" s="22" t="s">
        <v>76</v>
      </c>
      <c r="C29" s="22" t="s">
        <v>78</v>
      </c>
      <c r="D29" s="22" t="s">
        <v>72</v>
      </c>
      <c r="E29" s="22" t="s">
        <v>70</v>
      </c>
      <c r="F29" s="68" t="s">
        <v>68</v>
      </c>
      <c r="G29" s="68" t="s">
        <v>68</v>
      </c>
      <c r="H29" s="68" t="s">
        <v>68</v>
      </c>
      <c r="I29" s="68" t="s">
        <v>68</v>
      </c>
      <c r="J29" s="68" t="s">
        <v>68</v>
      </c>
      <c r="K29" s="68" t="s">
        <v>68</v>
      </c>
      <c r="L29" s="68" t="s">
        <v>68</v>
      </c>
      <c r="M29" s="31" t="s">
        <v>68</v>
      </c>
      <c r="N29" s="31" t="s">
        <v>68</v>
      </c>
      <c r="O29" s="31" t="s">
        <v>68</v>
      </c>
      <c r="P29" s="31" t="s">
        <v>68</v>
      </c>
      <c r="Q29" s="31" t="s">
        <v>68</v>
      </c>
      <c r="R29" s="31" t="s">
        <v>68</v>
      </c>
      <c r="S29" s="31" t="s">
        <v>68</v>
      </c>
      <c r="T29" s="33" t="s">
        <v>68</v>
      </c>
      <c r="U29" s="33" t="s">
        <v>68</v>
      </c>
      <c r="V29" s="33" t="s">
        <v>68</v>
      </c>
      <c r="W29" s="33" t="s">
        <v>68</v>
      </c>
      <c r="X29" s="33" t="s">
        <v>68</v>
      </c>
      <c r="Y29" s="33" t="s">
        <v>68</v>
      </c>
      <c r="Z29" s="33" t="s">
        <v>68</v>
      </c>
    </row>
    <row r="30" spans="1:26" x14ac:dyDescent="0.3">
      <c r="A30" s="22" t="s">
        <v>75</v>
      </c>
      <c r="B30" s="22" t="s">
        <v>79</v>
      </c>
      <c r="C30" s="22" t="s">
        <v>80</v>
      </c>
      <c r="D30" s="22" t="s">
        <v>66</v>
      </c>
      <c r="E30" s="22" t="s">
        <v>67</v>
      </c>
      <c r="F30" s="68" t="s">
        <v>68</v>
      </c>
      <c r="G30" s="68" t="s">
        <v>68</v>
      </c>
      <c r="H30" s="68" t="s">
        <v>68</v>
      </c>
      <c r="I30" s="68" t="s">
        <v>68</v>
      </c>
      <c r="J30" s="47">
        <v>78.380281690140848</v>
      </c>
      <c r="K30" s="47">
        <v>71.955307262569846</v>
      </c>
      <c r="L30" s="47">
        <v>68.848422672480098</v>
      </c>
      <c r="M30" s="68" t="s">
        <v>68</v>
      </c>
      <c r="N30" s="31" t="s">
        <v>68</v>
      </c>
      <c r="O30" s="68" t="s">
        <v>68</v>
      </c>
      <c r="P30" s="68" t="s">
        <v>68</v>
      </c>
      <c r="Q30" s="68" t="s">
        <v>68</v>
      </c>
      <c r="R30" s="68" t="s">
        <v>68</v>
      </c>
      <c r="S30" s="68" t="s">
        <v>68</v>
      </c>
      <c r="T30" s="57" t="s">
        <v>68</v>
      </c>
      <c r="U30" s="33" t="s">
        <v>68</v>
      </c>
      <c r="V30" s="57" t="s">
        <v>68</v>
      </c>
      <c r="W30" s="57" t="s">
        <v>68</v>
      </c>
      <c r="X30" s="57" t="s">
        <v>68</v>
      </c>
      <c r="Y30" s="57" t="s">
        <v>68</v>
      </c>
      <c r="Z30" s="57" t="s">
        <v>68</v>
      </c>
    </row>
    <row r="31" spans="1:26" x14ac:dyDescent="0.3">
      <c r="A31" s="22" t="s">
        <v>75</v>
      </c>
      <c r="B31" s="22" t="s">
        <v>79</v>
      </c>
      <c r="C31" s="22" t="s">
        <v>80</v>
      </c>
      <c r="D31" s="22" t="s">
        <v>66</v>
      </c>
      <c r="E31" s="22" t="s">
        <v>69</v>
      </c>
      <c r="F31" s="68" t="s">
        <v>68</v>
      </c>
      <c r="G31" s="47">
        <v>9.8055555555555536</v>
      </c>
      <c r="H31" s="47">
        <v>7.6774193548387091</v>
      </c>
      <c r="I31" s="47">
        <v>5.8993710691823891</v>
      </c>
      <c r="J31" s="47">
        <v>4.5845070422535201</v>
      </c>
      <c r="K31" s="47">
        <v>4.1745810055865924</v>
      </c>
      <c r="L31" s="47">
        <v>4.4109387022313404</v>
      </c>
      <c r="M31" s="68" t="s">
        <v>68</v>
      </c>
      <c r="N31" s="47">
        <f>'Equations and POD'!$D$5/G31</f>
        <v>581.30311614730886</v>
      </c>
      <c r="O31" s="47">
        <f>'Equations and POD'!$D$5/H31</f>
        <v>742.43697478991601</v>
      </c>
      <c r="P31" s="47">
        <f>'Equations and POD'!$D$5/I31</f>
        <v>966.2046908315566</v>
      </c>
      <c r="Q31" s="47">
        <f>'Equations and POD'!$D$5/J31</f>
        <v>1243.3179723502308</v>
      </c>
      <c r="R31" s="47">
        <f>'Equations and POD'!$D$5/K31</f>
        <v>1365.4064904650384</v>
      </c>
      <c r="S31" s="47">
        <f>'Equations and POD'!$D$5/L31</f>
        <v>1292.2419432209674</v>
      </c>
      <c r="T31" s="57" t="s">
        <v>68</v>
      </c>
      <c r="U31" s="48">
        <v>580</v>
      </c>
      <c r="V31" s="48">
        <v>740</v>
      </c>
      <c r="W31" s="48">
        <v>970</v>
      </c>
      <c r="X31" s="48">
        <v>1200</v>
      </c>
      <c r="Y31" s="48">
        <v>1400</v>
      </c>
      <c r="Z31" s="48">
        <v>1300</v>
      </c>
    </row>
    <row r="32" spans="1:26" x14ac:dyDescent="0.3">
      <c r="A32" s="22" t="s">
        <v>75</v>
      </c>
      <c r="B32" s="22" t="s">
        <v>79</v>
      </c>
      <c r="C32" s="22" t="s">
        <v>80</v>
      </c>
      <c r="D32" s="22" t="s">
        <v>66</v>
      </c>
      <c r="E32" s="22" t="s">
        <v>70</v>
      </c>
      <c r="F32" s="68" t="s">
        <v>68</v>
      </c>
      <c r="G32" s="47">
        <v>1.6111111111111107</v>
      </c>
      <c r="H32" s="47">
        <v>1.3924731182795698</v>
      </c>
      <c r="I32" s="47">
        <v>1.1226415094339621</v>
      </c>
      <c r="J32" s="47">
        <v>0.88732394366197187</v>
      </c>
      <c r="K32" s="47">
        <v>0.81145251396648044</v>
      </c>
      <c r="L32" s="47">
        <v>0.86714542190305233</v>
      </c>
      <c r="M32" s="68" t="s">
        <v>68</v>
      </c>
      <c r="N32" s="47">
        <f>'Equations and POD'!$D$5/G32</f>
        <v>3537.9310344827595</v>
      </c>
      <c r="O32" s="47">
        <f>'Equations and POD'!$D$5/H32</f>
        <v>4093.4362934362939</v>
      </c>
      <c r="P32" s="47">
        <f>'Equations and POD'!$D$5/I32</f>
        <v>5077.3109243697481</v>
      </c>
      <c r="Q32" s="47">
        <f>'Equations and POD'!$D$5/J32</f>
        <v>6423.8095238095239</v>
      </c>
      <c r="R32" s="47">
        <f>'Equations and POD'!$D$5/K32</f>
        <v>7024.4406196213422</v>
      </c>
      <c r="S32" s="47">
        <f>'Equations and POD'!$D$5/L32</f>
        <v>6573.2919254658364</v>
      </c>
      <c r="T32" s="57" t="s">
        <v>68</v>
      </c>
      <c r="U32" s="48">
        <v>3500</v>
      </c>
      <c r="V32" s="48">
        <v>4100</v>
      </c>
      <c r="W32" s="48">
        <v>5100</v>
      </c>
      <c r="X32" s="48">
        <v>6400</v>
      </c>
      <c r="Y32" s="48">
        <v>7000</v>
      </c>
      <c r="Z32" s="48">
        <v>6600</v>
      </c>
    </row>
    <row r="33" spans="1:27" x14ac:dyDescent="0.3">
      <c r="A33" s="22" t="s">
        <v>75</v>
      </c>
      <c r="B33" s="22" t="s">
        <v>79</v>
      </c>
      <c r="C33" s="22" t="s">
        <v>80</v>
      </c>
      <c r="D33" s="22" t="s">
        <v>71</v>
      </c>
      <c r="E33" s="22" t="s">
        <v>67</v>
      </c>
      <c r="F33" s="73">
        <v>0.80666464455787501</v>
      </c>
      <c r="G33" s="73">
        <v>0.68155322778204297</v>
      </c>
      <c r="H33" s="73">
        <v>0.63220575983308702</v>
      </c>
      <c r="I33" s="73">
        <v>0.15836833661042801</v>
      </c>
      <c r="J33" s="73">
        <v>8.8672239679843806E-2</v>
      </c>
      <c r="K33" s="73">
        <v>7.0345866273758204E-2</v>
      </c>
      <c r="L33" s="73">
        <v>3.1491979926059302E-2</v>
      </c>
      <c r="M33" s="47">
        <f>'Equations and POD'!$D$5/F33</f>
        <v>7066.1334154840943</v>
      </c>
      <c r="N33" s="47">
        <f>'Equations and POD'!$D$5/G33</f>
        <v>8363.2499526842967</v>
      </c>
      <c r="O33" s="47">
        <f>'Equations and POD'!$D$5/H33</f>
        <v>9016.0519915302521</v>
      </c>
      <c r="P33" s="47">
        <f>'Equations and POD'!$D$5/I33</f>
        <v>35992.04311920944</v>
      </c>
      <c r="Q33" s="47">
        <f>'Equations and POD'!$D$5/J33</f>
        <v>64281.673955458617</v>
      </c>
      <c r="R33" s="47">
        <f>'Equations and POD'!$D$5/K33</f>
        <v>81028.215329922314</v>
      </c>
      <c r="S33" s="47">
        <f>'Equations and POD'!$D$5/L33</f>
        <v>180998.4641608166</v>
      </c>
      <c r="T33" s="48">
        <v>7100</v>
      </c>
      <c r="U33" s="48">
        <v>8400</v>
      </c>
      <c r="V33" s="48">
        <v>9000</v>
      </c>
      <c r="W33" s="48">
        <v>36000</v>
      </c>
      <c r="X33" s="48">
        <v>64000</v>
      </c>
      <c r="Y33" s="48">
        <v>81000</v>
      </c>
      <c r="Z33" s="48">
        <v>180000</v>
      </c>
    </row>
    <row r="34" spans="1:27" x14ac:dyDescent="0.3">
      <c r="A34" s="22" t="s">
        <v>75</v>
      </c>
      <c r="B34" s="22" t="s">
        <v>79</v>
      </c>
      <c r="C34" s="22" t="s">
        <v>80</v>
      </c>
      <c r="D34" s="22" t="s">
        <v>71</v>
      </c>
      <c r="E34" s="22" t="s">
        <v>69</v>
      </c>
      <c r="F34" s="73">
        <v>8.41407000269426E-2</v>
      </c>
      <c r="G34" s="73">
        <v>7.0981598684306493E-2</v>
      </c>
      <c r="H34" s="73">
        <v>5.4421531142587597E-2</v>
      </c>
      <c r="I34" s="73">
        <v>9.8177565254874907E-3</v>
      </c>
      <c r="J34" s="73">
        <v>5.4971180115078204E-3</v>
      </c>
      <c r="K34" s="73">
        <v>4.3610122125194301E-3</v>
      </c>
      <c r="L34" s="73">
        <v>1.9523745320878601E-3</v>
      </c>
      <c r="M34" s="47">
        <f>'Equations and POD'!$D$5/F34</f>
        <v>67743.672184505354</v>
      </c>
      <c r="N34" s="47">
        <f>'Equations and POD'!$D$5/G34</f>
        <v>80302.502418281365</v>
      </c>
      <c r="O34" s="47">
        <f>'Equations and POD'!$D$5/H34</f>
        <v>104737.95720788646</v>
      </c>
      <c r="P34" s="47">
        <f>'Equations and POD'!$D$5/I34</f>
        <v>580580.70448197145</v>
      </c>
      <c r="Q34" s="47">
        <f>'Equations and POD'!$D$5/J34</f>
        <v>1036906.9734481706</v>
      </c>
      <c r="R34" s="47">
        <f>'Equations and POD'!$D$5/K34</f>
        <v>1307036.009584347</v>
      </c>
      <c r="S34" s="47">
        <f>'Equations and POD'!$D$5/L34</f>
        <v>2919521.7958023897</v>
      </c>
      <c r="T34" s="48">
        <v>68000</v>
      </c>
      <c r="U34" s="48">
        <v>80000</v>
      </c>
      <c r="V34" s="48">
        <v>100000</v>
      </c>
      <c r="W34" s="48">
        <v>580000</v>
      </c>
      <c r="X34" s="48">
        <v>1000000</v>
      </c>
      <c r="Y34" s="48">
        <v>1300000</v>
      </c>
      <c r="Z34" s="48">
        <v>2900000</v>
      </c>
    </row>
    <row r="35" spans="1:27" x14ac:dyDescent="0.3">
      <c r="A35" s="22" t="s">
        <v>75</v>
      </c>
      <c r="B35" s="22" t="s">
        <v>79</v>
      </c>
      <c r="C35" s="22" t="s">
        <v>80</v>
      </c>
      <c r="D35" s="22" t="s">
        <v>71</v>
      </c>
      <c r="E35" s="22" t="s">
        <v>70</v>
      </c>
      <c r="F35" s="73">
        <v>1.6870279442728699E-4</v>
      </c>
      <c r="G35" s="73">
        <v>2.27483379418674E-4</v>
      </c>
      <c r="H35" s="73">
        <v>1.79334578576103E-4</v>
      </c>
      <c r="I35" s="73">
        <v>3.6381279511961302E-5</v>
      </c>
      <c r="J35" s="73">
        <v>2.03707438129947E-5</v>
      </c>
      <c r="K35" s="73">
        <v>1.61607488526041E-5</v>
      </c>
      <c r="L35" s="73">
        <v>7.2354025371544899E-6</v>
      </c>
      <c r="M35" s="47">
        <f>'Equations and POD'!$D$5/F35</f>
        <v>33787229.306724802</v>
      </c>
      <c r="N35" s="47">
        <f>'Equations and POD'!$D$5/G35</f>
        <v>25056775.640339769</v>
      </c>
      <c r="O35" s="47">
        <f>'Equations and POD'!$D$5/H35</f>
        <v>31784165.916341279</v>
      </c>
      <c r="P35" s="47">
        <f>'Equations and POD'!$D$5/I35</f>
        <v>156673983.88575023</v>
      </c>
      <c r="Q35" s="47">
        <f>'Equations and POD'!$D$5/J35</f>
        <v>279813052.10681182</v>
      </c>
      <c r="R35" s="47">
        <f>'Equations and POD'!$D$5/K35</f>
        <v>352706427.90055591</v>
      </c>
      <c r="S35" s="47">
        <f>'Equations and POD'!$D$5/L35</f>
        <v>787793073.11928403</v>
      </c>
      <c r="T35" s="48">
        <v>34000000</v>
      </c>
      <c r="U35" s="48">
        <v>25000000</v>
      </c>
      <c r="V35" s="48">
        <v>32000000</v>
      </c>
      <c r="W35" s="48">
        <v>160000000</v>
      </c>
      <c r="X35" s="48">
        <v>280000000</v>
      </c>
      <c r="Y35" s="48">
        <v>350000000</v>
      </c>
      <c r="Z35" s="48">
        <v>790000000</v>
      </c>
    </row>
    <row r="36" spans="1:27" x14ac:dyDescent="0.3">
      <c r="A36" s="22" t="s">
        <v>75</v>
      </c>
      <c r="B36" s="22" t="s">
        <v>79</v>
      </c>
      <c r="C36" s="22" t="s">
        <v>80</v>
      </c>
      <c r="D36" s="22" t="s">
        <v>72</v>
      </c>
      <c r="E36" s="22" t="s">
        <v>67</v>
      </c>
      <c r="F36" s="50">
        <v>6.7919525703465702</v>
      </c>
      <c r="G36" s="50">
        <v>6.3982161894569103</v>
      </c>
      <c r="H36" s="50">
        <v>5.2011305798165797</v>
      </c>
      <c r="I36" s="50">
        <v>3.6216318053529699</v>
      </c>
      <c r="J36" s="50">
        <v>2.5547806897338501</v>
      </c>
      <c r="K36" s="50">
        <v>2.1875465407528698</v>
      </c>
      <c r="L36" s="50">
        <v>1.75631034400592</v>
      </c>
      <c r="M36" s="47">
        <f>'Equations and POD'!$D$5/F36</f>
        <v>839.22847531150364</v>
      </c>
      <c r="N36" s="47">
        <f>'Equations and POD'!$D$5/G36</f>
        <v>890.87330456144275</v>
      </c>
      <c r="O36" s="47">
        <f>'Equations and POD'!$D$5/H36</f>
        <v>1095.9155730716172</v>
      </c>
      <c r="P36" s="47">
        <f>'Equations and POD'!$D$5/I36</f>
        <v>1573.8761713918814</v>
      </c>
      <c r="Q36" s="47">
        <f>'Equations and POD'!$D$5/J36</f>
        <v>2231.111274210316</v>
      </c>
      <c r="R36" s="47">
        <f>'Equations and POD'!$D$5/K36</f>
        <v>2605.6588483087899</v>
      </c>
      <c r="S36" s="47">
        <f>'Equations and POD'!$D$5/L36</f>
        <v>3245.4400894770265</v>
      </c>
      <c r="T36" s="48">
        <v>840</v>
      </c>
      <c r="U36" s="48">
        <v>890</v>
      </c>
      <c r="V36" s="48">
        <v>1100</v>
      </c>
      <c r="W36" s="48">
        <v>1600</v>
      </c>
      <c r="X36" s="48">
        <v>2200</v>
      </c>
      <c r="Y36" s="48">
        <v>2600</v>
      </c>
      <c r="Z36" s="48">
        <v>3200</v>
      </c>
    </row>
    <row r="37" spans="1:27" x14ac:dyDescent="0.3">
      <c r="A37" s="22" t="s">
        <v>75</v>
      </c>
      <c r="B37" s="22" t="s">
        <v>79</v>
      </c>
      <c r="C37" s="22" t="s">
        <v>80</v>
      </c>
      <c r="D37" s="22" t="s">
        <v>72</v>
      </c>
      <c r="E37" s="22" t="s">
        <v>69</v>
      </c>
      <c r="F37" s="73">
        <v>0.42042940676468799</v>
      </c>
      <c r="G37" s="73">
        <v>0.396056687531953</v>
      </c>
      <c r="H37" s="73">
        <v>0.321955758896942</v>
      </c>
      <c r="I37" s="73">
        <v>0.22418303067846401</v>
      </c>
      <c r="J37" s="73">
        <v>0.158143761852547</v>
      </c>
      <c r="K37" s="73">
        <v>0.13541156020645501</v>
      </c>
      <c r="L37" s="73">
        <v>0.10871756072752101</v>
      </c>
      <c r="M37" s="47">
        <f>'Equations and POD'!$D$5/F37</f>
        <v>13557.567354441167</v>
      </c>
      <c r="N37" s="47">
        <f>'Equations and POD'!$D$5/G37</f>
        <v>14391.879191637527</v>
      </c>
      <c r="O37" s="47">
        <f>'Equations and POD'!$D$5/H37</f>
        <v>17704.295830982694</v>
      </c>
      <c r="P37" s="47">
        <f>'Equations and POD'!$D$5/I37</f>
        <v>25425.653238559622</v>
      </c>
      <c r="Q37" s="47">
        <f>'Equations and POD'!$D$5/J37</f>
        <v>36043.154236552633</v>
      </c>
      <c r="R37" s="47">
        <f>'Equations and POD'!$D$5/K37</f>
        <v>42093.895021292898</v>
      </c>
      <c r="S37" s="47">
        <f>'Equations and POD'!$D$5/L37</f>
        <v>52429.43239212218</v>
      </c>
      <c r="T37" s="48">
        <v>14000</v>
      </c>
      <c r="U37" s="48">
        <v>14000</v>
      </c>
      <c r="V37" s="48">
        <v>18000</v>
      </c>
      <c r="W37" s="48">
        <v>25000</v>
      </c>
      <c r="X37" s="48">
        <v>36000</v>
      </c>
      <c r="Y37" s="48">
        <v>42000</v>
      </c>
      <c r="Z37" s="48">
        <v>52000</v>
      </c>
    </row>
    <row r="38" spans="1:27" x14ac:dyDescent="0.3">
      <c r="A38" s="22" t="s">
        <v>75</v>
      </c>
      <c r="B38" s="22" t="s">
        <v>79</v>
      </c>
      <c r="C38" s="22" t="s">
        <v>80</v>
      </c>
      <c r="D38" s="22" t="s">
        <v>72</v>
      </c>
      <c r="E38" s="22" t="s">
        <v>70</v>
      </c>
      <c r="F38" s="73">
        <v>1.55389689641923E-3</v>
      </c>
      <c r="G38" s="73">
        <v>1.46381591691667E-3</v>
      </c>
      <c r="H38" s="73">
        <v>1.18994068084839E-3</v>
      </c>
      <c r="I38" s="73">
        <v>8.2857504731132198E-4</v>
      </c>
      <c r="J38" s="73">
        <v>5.8449551048714895E-4</v>
      </c>
      <c r="K38" s="73">
        <v>5.00477844219554E-4</v>
      </c>
      <c r="L38" s="73">
        <v>4.0181746919362498E-4</v>
      </c>
      <c r="M38" s="47">
        <f>'Equations and POD'!$D$5/F38</f>
        <v>3668197.0426319595</v>
      </c>
      <c r="N38" s="47">
        <f>'Equations and POD'!$D$5/G38</f>
        <v>3893932.245255454</v>
      </c>
      <c r="O38" s="47">
        <f>'Equations and POD'!$D$5/H38</f>
        <v>4790154.7461475814</v>
      </c>
      <c r="P38" s="47">
        <f>'Equations and POD'!$D$5/I38</f>
        <v>6879280.2999513075</v>
      </c>
      <c r="Q38" s="47">
        <f>'Equations and POD'!$D$5/J38</f>
        <v>9751999.6265656911</v>
      </c>
      <c r="R38" s="47">
        <f>'Equations and POD'!$D$5/K38</f>
        <v>11389115.55393344</v>
      </c>
      <c r="S38" s="47">
        <f>'Equations and POD'!$D$5/L38</f>
        <v>14185545.520056332</v>
      </c>
      <c r="T38" s="48">
        <v>3700000</v>
      </c>
      <c r="U38" s="48">
        <v>3900000</v>
      </c>
      <c r="V38" s="48">
        <v>4800000</v>
      </c>
      <c r="W38" s="48">
        <v>6900000</v>
      </c>
      <c r="X38" s="48">
        <v>9800000</v>
      </c>
      <c r="Y38" s="48">
        <v>11000000</v>
      </c>
      <c r="Z38" s="48">
        <v>14000000</v>
      </c>
    </row>
    <row r="39" spans="1:27" x14ac:dyDescent="0.3">
      <c r="A39" s="22" t="s">
        <v>75</v>
      </c>
      <c r="B39" s="22" t="s">
        <v>81</v>
      </c>
      <c r="C39" s="22" t="s">
        <v>82</v>
      </c>
      <c r="D39" s="22" t="s">
        <v>66</v>
      </c>
      <c r="E39" s="22" t="s">
        <v>67</v>
      </c>
      <c r="F39" s="47">
        <v>3.768085106382979</v>
      </c>
      <c r="G39" s="47">
        <v>3.2222222222222214</v>
      </c>
      <c r="H39" s="47">
        <v>2.7849462365591395</v>
      </c>
      <c r="I39" s="47">
        <v>2.2452830188679243</v>
      </c>
      <c r="J39" s="47">
        <v>1.7746478873239437</v>
      </c>
      <c r="K39" s="47">
        <v>1.6229050279329609</v>
      </c>
      <c r="L39" s="47">
        <v>1.7342908438061047</v>
      </c>
      <c r="M39" s="47">
        <f>'Equations and POD'!$D$5/F39</f>
        <v>1512.70468661773</v>
      </c>
      <c r="N39" s="47">
        <f>'Equations and POD'!$D$5/G39</f>
        <v>1768.9655172413798</v>
      </c>
      <c r="O39" s="47">
        <f>'Equations and POD'!$D$5/H39</f>
        <v>2046.718146718147</v>
      </c>
      <c r="P39" s="47">
        <f>'Equations and POD'!$D$5/I39</f>
        <v>2538.6554621848741</v>
      </c>
      <c r="Q39" s="47">
        <f>'Equations and POD'!$D$5/J39</f>
        <v>3211.9047619047619</v>
      </c>
      <c r="R39" s="47">
        <f>'Equations and POD'!$D$5/K39</f>
        <v>3512.2203098106711</v>
      </c>
      <c r="S39" s="47">
        <f>'Equations and POD'!$D$5/L39</f>
        <v>3286.6459627329182</v>
      </c>
      <c r="T39" s="48">
        <v>1500</v>
      </c>
      <c r="U39" s="48">
        <v>1800</v>
      </c>
      <c r="V39" s="48">
        <v>2000</v>
      </c>
      <c r="W39" s="48">
        <v>2500</v>
      </c>
      <c r="X39" s="48">
        <v>3200</v>
      </c>
      <c r="Y39" s="48">
        <v>3500</v>
      </c>
      <c r="Z39" s="48">
        <v>3300</v>
      </c>
    </row>
    <row r="40" spans="1:27" x14ac:dyDescent="0.3">
      <c r="A40" s="22" t="s">
        <v>75</v>
      </c>
      <c r="B40" s="22" t="s">
        <v>81</v>
      </c>
      <c r="C40" s="22" t="s">
        <v>82</v>
      </c>
      <c r="D40" s="22" t="s">
        <v>66</v>
      </c>
      <c r="E40" s="22" t="s">
        <v>69</v>
      </c>
      <c r="F40" s="47">
        <v>0.94202127659574475</v>
      </c>
      <c r="G40" s="47">
        <v>0.80555555555555536</v>
      </c>
      <c r="H40" s="47">
        <v>0.69623655913978488</v>
      </c>
      <c r="I40" s="47">
        <v>0.56132075471698106</v>
      </c>
      <c r="J40" s="47">
        <v>0.44366197183098594</v>
      </c>
      <c r="K40" s="47">
        <v>0.40572625698324022</v>
      </c>
      <c r="L40" s="47">
        <v>0.43357271095152616</v>
      </c>
      <c r="M40" s="47">
        <f>'Equations and POD'!$D$5/F40</f>
        <v>6050.8187464709199</v>
      </c>
      <c r="N40" s="47">
        <f>'Equations and POD'!$D$5/G40</f>
        <v>7075.862068965519</v>
      </c>
      <c r="O40" s="47">
        <f>'Equations and POD'!$D$5/H40</f>
        <v>8186.8725868725878</v>
      </c>
      <c r="P40" s="47">
        <f>'Equations and POD'!$D$5/I40</f>
        <v>10154.621848739496</v>
      </c>
      <c r="Q40" s="47">
        <f>'Equations and POD'!$D$5/J40</f>
        <v>12847.619047619048</v>
      </c>
      <c r="R40" s="47">
        <f>'Equations and POD'!$D$5/K40</f>
        <v>14048.881239242684</v>
      </c>
      <c r="S40" s="47">
        <f>'Equations and POD'!$D$5/L40</f>
        <v>13146.583850931673</v>
      </c>
      <c r="T40" s="48">
        <v>6100</v>
      </c>
      <c r="U40" s="48">
        <v>7100</v>
      </c>
      <c r="V40" s="48">
        <v>8200</v>
      </c>
      <c r="W40" s="48">
        <v>10000</v>
      </c>
      <c r="X40" s="48">
        <v>13000</v>
      </c>
      <c r="Y40" s="48">
        <v>14000</v>
      </c>
      <c r="Z40" s="48">
        <v>13000</v>
      </c>
    </row>
    <row r="41" spans="1:27" x14ac:dyDescent="0.3">
      <c r="A41" s="22" t="s">
        <v>75</v>
      </c>
      <c r="B41" s="22" t="s">
        <v>81</v>
      </c>
      <c r="C41" s="22" t="s">
        <v>82</v>
      </c>
      <c r="D41" s="22" t="s">
        <v>66</v>
      </c>
      <c r="E41" s="22" t="s">
        <v>70</v>
      </c>
      <c r="F41" s="47">
        <v>9.4202127659574461E-2</v>
      </c>
      <c r="G41" s="47">
        <v>8.0555555555555547E-2</v>
      </c>
      <c r="H41" s="47">
        <v>6.9623655913978483E-2</v>
      </c>
      <c r="I41" s="47">
        <v>5.6132075471698101E-2</v>
      </c>
      <c r="J41" s="47">
        <v>4.4366197183098588E-2</v>
      </c>
      <c r="K41" s="47">
        <v>4.0572625698324032E-2</v>
      </c>
      <c r="L41" s="47">
        <v>4.3357271095152611E-2</v>
      </c>
      <c r="M41" s="47">
        <f>'Equations and POD'!$D$5/F41</f>
        <v>60508.187464709212</v>
      </c>
      <c r="N41" s="47">
        <f>'Equations and POD'!$D$5/G41</f>
        <v>70758.620689655174</v>
      </c>
      <c r="O41" s="47">
        <f>'Equations and POD'!$D$5/H41</f>
        <v>81868.725868725887</v>
      </c>
      <c r="P41" s="47">
        <f>'Equations and POD'!$D$5/I41</f>
        <v>101546.21848739497</v>
      </c>
      <c r="Q41" s="47">
        <f>'Equations and POD'!$D$5/J41</f>
        <v>128476.19047619049</v>
      </c>
      <c r="R41" s="47">
        <f>'Equations and POD'!$D$5/K41</f>
        <v>140488.81239242683</v>
      </c>
      <c r="S41" s="47">
        <f>'Equations and POD'!$D$5/L41</f>
        <v>131465.83850931676</v>
      </c>
      <c r="T41" s="48">
        <v>61000</v>
      </c>
      <c r="U41" s="48">
        <v>71000</v>
      </c>
      <c r="V41" s="48">
        <v>82000</v>
      </c>
      <c r="W41" s="48">
        <v>100000</v>
      </c>
      <c r="X41" s="48">
        <v>130000</v>
      </c>
      <c r="Y41" s="48">
        <v>140000</v>
      </c>
      <c r="Z41" s="48">
        <v>130000</v>
      </c>
    </row>
    <row r="42" spans="1:27" x14ac:dyDescent="0.3">
      <c r="A42" s="22" t="s">
        <v>75</v>
      </c>
      <c r="B42" s="22" t="s">
        <v>81</v>
      </c>
      <c r="C42" s="22" t="s">
        <v>82</v>
      </c>
      <c r="D42" s="22" t="s">
        <v>71</v>
      </c>
      <c r="E42" s="22" t="s">
        <v>67</v>
      </c>
      <c r="F42" s="68" t="s">
        <v>68</v>
      </c>
      <c r="G42" s="68" t="s">
        <v>68</v>
      </c>
      <c r="H42" s="68" t="s">
        <v>68</v>
      </c>
      <c r="I42" s="68" t="s">
        <v>68</v>
      </c>
      <c r="J42" s="68" t="s">
        <v>68</v>
      </c>
      <c r="K42" s="68" t="s">
        <v>68</v>
      </c>
      <c r="L42" s="68" t="s">
        <v>68</v>
      </c>
      <c r="M42" s="31" t="s">
        <v>68</v>
      </c>
      <c r="N42" s="31" t="s">
        <v>68</v>
      </c>
      <c r="O42" s="31" t="s">
        <v>68</v>
      </c>
      <c r="P42" s="31" t="s">
        <v>68</v>
      </c>
      <c r="Q42" s="31" t="s">
        <v>68</v>
      </c>
      <c r="R42" s="31" t="s">
        <v>68</v>
      </c>
      <c r="S42" s="31" t="s">
        <v>68</v>
      </c>
      <c r="T42" s="33" t="s">
        <v>68</v>
      </c>
      <c r="U42" s="33" t="s">
        <v>68</v>
      </c>
      <c r="V42" s="33" t="s">
        <v>68</v>
      </c>
      <c r="W42" s="33" t="s">
        <v>68</v>
      </c>
      <c r="X42" s="33" t="s">
        <v>68</v>
      </c>
      <c r="Y42" s="33" t="s">
        <v>68</v>
      </c>
      <c r="Z42" s="33" t="s">
        <v>68</v>
      </c>
      <c r="AA42" s="52"/>
    </row>
    <row r="43" spans="1:27" x14ac:dyDescent="0.3">
      <c r="A43" s="22" t="s">
        <v>75</v>
      </c>
      <c r="B43" s="22" t="s">
        <v>81</v>
      </c>
      <c r="C43" s="22" t="s">
        <v>82</v>
      </c>
      <c r="D43" s="22" t="s">
        <v>71</v>
      </c>
      <c r="E43" s="22" t="s">
        <v>69</v>
      </c>
      <c r="F43" s="68" t="s">
        <v>68</v>
      </c>
      <c r="G43" s="68" t="s">
        <v>68</v>
      </c>
      <c r="H43" s="68" t="s">
        <v>68</v>
      </c>
      <c r="I43" s="68" t="s">
        <v>68</v>
      </c>
      <c r="J43" s="68" t="s">
        <v>68</v>
      </c>
      <c r="K43" s="68" t="s">
        <v>68</v>
      </c>
      <c r="L43" s="68" t="s">
        <v>68</v>
      </c>
      <c r="M43" s="31" t="s">
        <v>68</v>
      </c>
      <c r="N43" s="31" t="s">
        <v>68</v>
      </c>
      <c r="O43" s="31" t="s">
        <v>68</v>
      </c>
      <c r="P43" s="31" t="s">
        <v>68</v>
      </c>
      <c r="Q43" s="31" t="s">
        <v>68</v>
      </c>
      <c r="R43" s="31" t="s">
        <v>68</v>
      </c>
      <c r="S43" s="31" t="s">
        <v>68</v>
      </c>
      <c r="T43" s="33" t="s">
        <v>68</v>
      </c>
      <c r="U43" s="33" t="s">
        <v>68</v>
      </c>
      <c r="V43" s="33" t="s">
        <v>68</v>
      </c>
      <c r="W43" s="33" t="s">
        <v>68</v>
      </c>
      <c r="X43" s="33" t="s">
        <v>68</v>
      </c>
      <c r="Y43" s="33" t="s">
        <v>68</v>
      </c>
      <c r="Z43" s="33" t="s">
        <v>68</v>
      </c>
      <c r="AA43" s="52"/>
    </row>
    <row r="44" spans="1:27" x14ac:dyDescent="0.3">
      <c r="A44" s="22" t="s">
        <v>75</v>
      </c>
      <c r="B44" s="22" t="s">
        <v>81</v>
      </c>
      <c r="C44" s="22" t="s">
        <v>82</v>
      </c>
      <c r="D44" s="22" t="s">
        <v>71</v>
      </c>
      <c r="E44" s="22" t="s">
        <v>70</v>
      </c>
      <c r="F44" s="68" t="s">
        <v>68</v>
      </c>
      <c r="G44" s="68" t="s">
        <v>68</v>
      </c>
      <c r="H44" s="68" t="s">
        <v>68</v>
      </c>
      <c r="I44" s="68" t="s">
        <v>68</v>
      </c>
      <c r="J44" s="68" t="s">
        <v>68</v>
      </c>
      <c r="K44" s="68" t="s">
        <v>68</v>
      </c>
      <c r="L44" s="68" t="s">
        <v>68</v>
      </c>
      <c r="M44" s="31" t="s">
        <v>68</v>
      </c>
      <c r="N44" s="31" t="s">
        <v>68</v>
      </c>
      <c r="O44" s="31" t="s">
        <v>68</v>
      </c>
      <c r="P44" s="31" t="s">
        <v>68</v>
      </c>
      <c r="Q44" s="31" t="s">
        <v>68</v>
      </c>
      <c r="R44" s="31" t="s">
        <v>68</v>
      </c>
      <c r="S44" s="31" t="s">
        <v>68</v>
      </c>
      <c r="T44" s="33" t="s">
        <v>68</v>
      </c>
      <c r="U44" s="33" t="s">
        <v>68</v>
      </c>
      <c r="V44" s="33" t="s">
        <v>68</v>
      </c>
      <c r="W44" s="33" t="s">
        <v>68</v>
      </c>
      <c r="X44" s="33" t="s">
        <v>68</v>
      </c>
      <c r="Y44" s="33" t="s">
        <v>68</v>
      </c>
      <c r="Z44" s="33" t="s">
        <v>68</v>
      </c>
      <c r="AA44" s="52"/>
    </row>
    <row r="45" spans="1:27" x14ac:dyDescent="0.3">
      <c r="A45" s="22" t="s">
        <v>75</v>
      </c>
      <c r="B45" s="22" t="s">
        <v>81</v>
      </c>
      <c r="C45" s="22" t="s">
        <v>82</v>
      </c>
      <c r="D45" s="22" t="s">
        <v>72</v>
      </c>
      <c r="E45" s="22" t="s">
        <v>67</v>
      </c>
      <c r="F45" s="68" t="s">
        <v>68</v>
      </c>
      <c r="G45" s="68" t="s">
        <v>68</v>
      </c>
      <c r="H45" s="68" t="s">
        <v>68</v>
      </c>
      <c r="I45" s="68" t="s">
        <v>68</v>
      </c>
      <c r="J45" s="68" t="s">
        <v>68</v>
      </c>
      <c r="K45" s="68" t="s">
        <v>68</v>
      </c>
      <c r="L45" s="68" t="s">
        <v>68</v>
      </c>
      <c r="M45" s="31" t="s">
        <v>68</v>
      </c>
      <c r="N45" s="31" t="s">
        <v>68</v>
      </c>
      <c r="O45" s="31" t="s">
        <v>68</v>
      </c>
      <c r="P45" s="31" t="s">
        <v>68</v>
      </c>
      <c r="Q45" s="31" t="s">
        <v>68</v>
      </c>
      <c r="R45" s="31" t="s">
        <v>68</v>
      </c>
      <c r="S45" s="31" t="s">
        <v>68</v>
      </c>
      <c r="T45" s="33" t="s">
        <v>68</v>
      </c>
      <c r="U45" s="33" t="s">
        <v>68</v>
      </c>
      <c r="V45" s="33" t="s">
        <v>68</v>
      </c>
      <c r="W45" s="33" t="s">
        <v>68</v>
      </c>
      <c r="X45" s="33" t="s">
        <v>68</v>
      </c>
      <c r="Y45" s="33" t="s">
        <v>68</v>
      </c>
      <c r="Z45" s="33" t="s">
        <v>68</v>
      </c>
      <c r="AA45" s="52"/>
    </row>
    <row r="46" spans="1:27" x14ac:dyDescent="0.3">
      <c r="A46" s="22" t="s">
        <v>75</v>
      </c>
      <c r="B46" s="22" t="s">
        <v>81</v>
      </c>
      <c r="C46" s="22" t="s">
        <v>82</v>
      </c>
      <c r="D46" s="22" t="s">
        <v>72</v>
      </c>
      <c r="E46" s="22" t="s">
        <v>69</v>
      </c>
      <c r="F46" s="68" t="s">
        <v>68</v>
      </c>
      <c r="G46" s="68" t="s">
        <v>68</v>
      </c>
      <c r="H46" s="68" t="s">
        <v>68</v>
      </c>
      <c r="I46" s="68" t="s">
        <v>68</v>
      </c>
      <c r="J46" s="68" t="s">
        <v>68</v>
      </c>
      <c r="K46" s="68" t="s">
        <v>68</v>
      </c>
      <c r="L46" s="68" t="s">
        <v>68</v>
      </c>
      <c r="M46" s="31" t="s">
        <v>68</v>
      </c>
      <c r="N46" s="31" t="s">
        <v>68</v>
      </c>
      <c r="O46" s="31" t="s">
        <v>68</v>
      </c>
      <c r="P46" s="31" t="s">
        <v>68</v>
      </c>
      <c r="Q46" s="31" t="s">
        <v>68</v>
      </c>
      <c r="R46" s="31" t="s">
        <v>68</v>
      </c>
      <c r="S46" s="31" t="s">
        <v>68</v>
      </c>
      <c r="T46" s="33" t="s">
        <v>68</v>
      </c>
      <c r="U46" s="33" t="s">
        <v>68</v>
      </c>
      <c r="V46" s="33" t="s">
        <v>68</v>
      </c>
      <c r="W46" s="33" t="s">
        <v>68</v>
      </c>
      <c r="X46" s="33" t="s">
        <v>68</v>
      </c>
      <c r="Y46" s="33" t="s">
        <v>68</v>
      </c>
      <c r="Z46" s="33" t="s">
        <v>68</v>
      </c>
      <c r="AA46" s="52"/>
    </row>
    <row r="47" spans="1:27" x14ac:dyDescent="0.3">
      <c r="A47" s="22" t="s">
        <v>75</v>
      </c>
      <c r="B47" s="22" t="s">
        <v>81</v>
      </c>
      <c r="C47" s="22" t="s">
        <v>82</v>
      </c>
      <c r="D47" s="22" t="s">
        <v>72</v>
      </c>
      <c r="E47" s="22" t="s">
        <v>70</v>
      </c>
      <c r="F47" s="68" t="s">
        <v>68</v>
      </c>
      <c r="G47" s="68" t="s">
        <v>68</v>
      </c>
      <c r="H47" s="68" t="s">
        <v>68</v>
      </c>
      <c r="I47" s="68" t="s">
        <v>68</v>
      </c>
      <c r="J47" s="68" t="s">
        <v>68</v>
      </c>
      <c r="K47" s="68" t="s">
        <v>68</v>
      </c>
      <c r="L47" s="68" t="s">
        <v>68</v>
      </c>
      <c r="M47" s="31" t="s">
        <v>68</v>
      </c>
      <c r="N47" s="31" t="s">
        <v>68</v>
      </c>
      <c r="O47" s="31" t="s">
        <v>68</v>
      </c>
      <c r="P47" s="31" t="s">
        <v>68</v>
      </c>
      <c r="Q47" s="31" t="s">
        <v>68</v>
      </c>
      <c r="R47" s="31" t="s">
        <v>68</v>
      </c>
      <c r="S47" s="31" t="s">
        <v>68</v>
      </c>
      <c r="T47" s="33" t="s">
        <v>68</v>
      </c>
      <c r="U47" s="33" t="s">
        <v>68</v>
      </c>
      <c r="V47" s="33" t="s">
        <v>68</v>
      </c>
      <c r="W47" s="33" t="s">
        <v>68</v>
      </c>
      <c r="X47" s="33" t="s">
        <v>68</v>
      </c>
      <c r="Y47" s="33" t="s">
        <v>68</v>
      </c>
      <c r="Z47" s="33" t="s">
        <v>68</v>
      </c>
      <c r="AA47" s="52"/>
    </row>
    <row r="48" spans="1:27" x14ac:dyDescent="0.3">
      <c r="A48" s="22" t="s">
        <v>83</v>
      </c>
      <c r="B48" s="22" t="s">
        <v>83</v>
      </c>
      <c r="C48" s="22" t="s">
        <v>84</v>
      </c>
      <c r="D48" s="22" t="s">
        <v>66</v>
      </c>
      <c r="E48" s="22" t="s">
        <v>67</v>
      </c>
      <c r="F48" s="47">
        <v>1.8840425531914895</v>
      </c>
      <c r="G48" s="47">
        <v>1.6111111111111107</v>
      </c>
      <c r="H48" s="47">
        <v>1.3924731182795698</v>
      </c>
      <c r="I48" s="47">
        <v>1.1226415094339621</v>
      </c>
      <c r="J48" s="47">
        <v>0.88732394366197187</v>
      </c>
      <c r="K48" s="47">
        <v>0.81145251396648044</v>
      </c>
      <c r="L48" s="47">
        <v>0.86714542190305233</v>
      </c>
      <c r="M48" s="47">
        <f>'Equations and POD'!$D$5/F48</f>
        <v>3025.40937323546</v>
      </c>
      <c r="N48" s="47">
        <f>'Equations and POD'!$D$5/G48</f>
        <v>3537.9310344827595</v>
      </c>
      <c r="O48" s="47">
        <f>'Equations and POD'!$D$5/H48</f>
        <v>4093.4362934362939</v>
      </c>
      <c r="P48" s="47">
        <f>'Equations and POD'!$D$5/I48</f>
        <v>5077.3109243697481</v>
      </c>
      <c r="Q48" s="47">
        <f>'Equations and POD'!$D$5/J48</f>
        <v>6423.8095238095239</v>
      </c>
      <c r="R48" s="47">
        <f>'Equations and POD'!$D$5/K48</f>
        <v>7024.4406196213422</v>
      </c>
      <c r="S48" s="47">
        <f>'Equations and POD'!$D$5/L48</f>
        <v>6573.2919254658364</v>
      </c>
      <c r="T48" s="48">
        <v>3000</v>
      </c>
      <c r="U48" s="48">
        <v>3500</v>
      </c>
      <c r="V48" s="48">
        <v>4100</v>
      </c>
      <c r="W48" s="48">
        <v>5100</v>
      </c>
      <c r="X48" s="48">
        <v>6400</v>
      </c>
      <c r="Y48" s="48">
        <v>7000</v>
      </c>
      <c r="Z48" s="48">
        <v>6600</v>
      </c>
    </row>
    <row r="49" spans="1:26" x14ac:dyDescent="0.3">
      <c r="A49" s="22" t="s">
        <v>83</v>
      </c>
      <c r="B49" s="22" t="s">
        <v>83</v>
      </c>
      <c r="C49" s="22" t="s">
        <v>84</v>
      </c>
      <c r="D49" s="22" t="s">
        <v>66</v>
      </c>
      <c r="E49" s="22" t="s">
        <v>69</v>
      </c>
      <c r="F49" s="47">
        <v>0.94202127659574475</v>
      </c>
      <c r="G49" s="47">
        <v>0.80555555555555536</v>
      </c>
      <c r="H49" s="47">
        <v>0.69623655913978488</v>
      </c>
      <c r="I49" s="47">
        <v>0.56132075471698106</v>
      </c>
      <c r="J49" s="47">
        <v>0.44366197183098594</v>
      </c>
      <c r="K49" s="47">
        <v>0.40572625698324022</v>
      </c>
      <c r="L49" s="47">
        <v>0.43357271095152616</v>
      </c>
      <c r="M49" s="47">
        <f>'Equations and POD'!$D$5/F49</f>
        <v>6050.8187464709199</v>
      </c>
      <c r="N49" s="47">
        <f>'Equations and POD'!$D$5/G49</f>
        <v>7075.862068965519</v>
      </c>
      <c r="O49" s="47">
        <f>'Equations and POD'!$D$5/H49</f>
        <v>8186.8725868725878</v>
      </c>
      <c r="P49" s="47">
        <f>'Equations and POD'!$D$5/I49</f>
        <v>10154.621848739496</v>
      </c>
      <c r="Q49" s="47">
        <f>'Equations and POD'!$D$5/J49</f>
        <v>12847.619047619048</v>
      </c>
      <c r="R49" s="47">
        <f>'Equations and POD'!$D$5/K49</f>
        <v>14048.881239242684</v>
      </c>
      <c r="S49" s="47">
        <f>'Equations and POD'!$D$5/L49</f>
        <v>13146.583850931673</v>
      </c>
      <c r="T49" s="48">
        <v>6100</v>
      </c>
      <c r="U49" s="48">
        <v>7100</v>
      </c>
      <c r="V49" s="48">
        <v>8200</v>
      </c>
      <c r="W49" s="48">
        <v>10000</v>
      </c>
      <c r="X49" s="48">
        <v>13000</v>
      </c>
      <c r="Y49" s="48">
        <v>14000</v>
      </c>
      <c r="Z49" s="48">
        <v>13000</v>
      </c>
    </row>
    <row r="50" spans="1:26" x14ac:dyDescent="0.3">
      <c r="A50" s="22" t="s">
        <v>83</v>
      </c>
      <c r="B50" s="22" t="s">
        <v>83</v>
      </c>
      <c r="C50" s="22" t="s">
        <v>84</v>
      </c>
      <c r="D50" s="22" t="s">
        <v>66</v>
      </c>
      <c r="E50" s="22" t="s">
        <v>70</v>
      </c>
      <c r="F50" s="47">
        <v>0.47101063829787237</v>
      </c>
      <c r="G50" s="47">
        <v>0.40277777777777768</v>
      </c>
      <c r="H50" s="47">
        <v>0.34811827956989244</v>
      </c>
      <c r="I50" s="47">
        <v>0.28066037735849053</v>
      </c>
      <c r="J50" s="47">
        <v>0.22183098591549297</v>
      </c>
      <c r="K50" s="47">
        <v>0.20286312849162011</v>
      </c>
      <c r="L50" s="47">
        <v>0.21678635547576308</v>
      </c>
      <c r="M50" s="47">
        <f>'Equations and POD'!$D$5/F50</f>
        <v>12101.63749294184</v>
      </c>
      <c r="N50" s="47">
        <f>'Equations and POD'!$D$5/G50</f>
        <v>14151.724137931038</v>
      </c>
      <c r="O50" s="47">
        <f>'Equations and POD'!$D$5/H50</f>
        <v>16373.745173745176</v>
      </c>
      <c r="P50" s="47">
        <f>'Equations and POD'!$D$5/I50</f>
        <v>20309.243697478993</v>
      </c>
      <c r="Q50" s="47">
        <f>'Equations and POD'!$D$5/J50</f>
        <v>25695.238095238095</v>
      </c>
      <c r="R50" s="47">
        <f>'Equations and POD'!$D$5/K50</f>
        <v>28097.762478485369</v>
      </c>
      <c r="S50" s="47">
        <f>'Equations and POD'!$D$5/L50</f>
        <v>26293.167701863345</v>
      </c>
      <c r="T50" s="48">
        <v>12000</v>
      </c>
      <c r="U50" s="48">
        <v>14000</v>
      </c>
      <c r="V50" s="48">
        <v>16000</v>
      </c>
      <c r="W50" s="48">
        <v>20000</v>
      </c>
      <c r="X50" s="48">
        <v>26000</v>
      </c>
      <c r="Y50" s="48">
        <v>28000</v>
      </c>
      <c r="Z50" s="48">
        <v>26000</v>
      </c>
    </row>
    <row r="51" spans="1:26" x14ac:dyDescent="0.3">
      <c r="A51" s="22" t="s">
        <v>83</v>
      </c>
      <c r="B51" s="22" t="s">
        <v>83</v>
      </c>
      <c r="C51" s="22" t="s">
        <v>84</v>
      </c>
      <c r="D51" s="22" t="s">
        <v>71</v>
      </c>
      <c r="E51" s="22" t="s">
        <v>67</v>
      </c>
      <c r="F51" s="73">
        <v>2.5645990211867701E-3</v>
      </c>
      <c r="G51" s="73">
        <v>3.17512741481632E-3</v>
      </c>
      <c r="H51" s="73">
        <v>3.5847303235258098E-3</v>
      </c>
      <c r="I51" s="73">
        <v>1.2581182082646099E-3</v>
      </c>
      <c r="J51" s="73">
        <v>7.0439270198579401E-4</v>
      </c>
      <c r="K51" s="73">
        <v>5.5879920863365095E-4</v>
      </c>
      <c r="L51" s="73">
        <v>2.5009760177646098E-4</v>
      </c>
      <c r="M51" s="47">
        <f>'Equations and POD'!$D$5/F51</f>
        <v>2222569.669921468</v>
      </c>
      <c r="N51" s="47">
        <f>'Equations and POD'!$D$5/G51</f>
        <v>1795203.5478644699</v>
      </c>
      <c r="O51" s="47">
        <f>'Equations and POD'!$D$5/H51</f>
        <v>1590077.7703115162</v>
      </c>
      <c r="P51" s="47">
        <f>'Equations and POD'!$D$5/I51</f>
        <v>4530575.8732021824</v>
      </c>
      <c r="Q51" s="47">
        <f>'Equations and POD'!$D$5/J51</f>
        <v>8092077.0245500868</v>
      </c>
      <c r="R51" s="47">
        <f>'Equations and POD'!$D$5/K51</f>
        <v>10200443.937523402</v>
      </c>
      <c r="S51" s="47">
        <f>'Equations and POD'!$D$5/L51</f>
        <v>22791102.191754322</v>
      </c>
      <c r="T51" s="48">
        <v>2200000</v>
      </c>
      <c r="U51" s="48">
        <v>1800000</v>
      </c>
      <c r="V51" s="48">
        <v>1600000</v>
      </c>
      <c r="W51" s="48">
        <v>4500000</v>
      </c>
      <c r="X51" s="48">
        <v>8100000</v>
      </c>
      <c r="Y51" s="48">
        <v>10000000</v>
      </c>
      <c r="Z51" s="48">
        <v>23000000</v>
      </c>
    </row>
    <row r="52" spans="1:26" x14ac:dyDescent="0.3">
      <c r="A52" s="22" t="s">
        <v>83</v>
      </c>
      <c r="B52" s="22" t="s">
        <v>83</v>
      </c>
      <c r="C52" s="22" t="s">
        <v>84</v>
      </c>
      <c r="D52" s="22" t="s">
        <v>71</v>
      </c>
      <c r="E52" s="22" t="s">
        <v>69</v>
      </c>
      <c r="F52" s="73">
        <v>1.2827733030023E-3</v>
      </c>
      <c r="G52" s="73">
        <v>1.5881498576223499E-3</v>
      </c>
      <c r="H52" s="73">
        <v>1.7930264917128901E-3</v>
      </c>
      <c r="I52" s="73">
        <v>6.2929159542130604E-4</v>
      </c>
      <c r="J52" s="73">
        <v>3.5232663131993998E-4</v>
      </c>
      <c r="K52" s="73">
        <v>2.7950299117911399E-4</v>
      </c>
      <c r="L52" s="73">
        <v>1.2509524044066099E-4</v>
      </c>
      <c r="M52" s="47">
        <f>'Equations and POD'!$D$5/F52</f>
        <v>4443497.527317795</v>
      </c>
      <c r="N52" s="47">
        <f>'Equations and POD'!$D$5/G52</f>
        <v>3589081.9576268331</v>
      </c>
      <c r="O52" s="47">
        <f>'Equations and POD'!$D$5/H52</f>
        <v>3178982.5896854163</v>
      </c>
      <c r="P52" s="47">
        <f>'Equations and POD'!$D$5/I52</f>
        <v>9057804.110960504</v>
      </c>
      <c r="Q52" s="47">
        <f>'Equations and POD'!$D$5/J52</f>
        <v>16178169.611095781</v>
      </c>
      <c r="R52" s="47">
        <f>'Equations and POD'!$D$5/K52</f>
        <v>20393341.681081571</v>
      </c>
      <c r="S52" s="47">
        <f>'Equations and POD'!$D$5/L52</f>
        <v>45565282.739144653</v>
      </c>
      <c r="T52" s="48">
        <v>4400000</v>
      </c>
      <c r="U52" s="48">
        <v>3600000</v>
      </c>
      <c r="V52" s="48">
        <v>3200000</v>
      </c>
      <c r="W52" s="48">
        <v>9100000</v>
      </c>
      <c r="X52" s="48">
        <v>16000000</v>
      </c>
      <c r="Y52" s="48">
        <v>20000000</v>
      </c>
      <c r="Z52" s="48">
        <v>46000000</v>
      </c>
    </row>
    <row r="53" spans="1:26" x14ac:dyDescent="0.3">
      <c r="A53" s="22" t="s">
        <v>83</v>
      </c>
      <c r="B53" s="22" t="s">
        <v>83</v>
      </c>
      <c r="C53" s="22" t="s">
        <v>84</v>
      </c>
      <c r="D53" s="22" t="s">
        <v>71</v>
      </c>
      <c r="E53" s="22" t="s">
        <v>70</v>
      </c>
      <c r="F53" s="73">
        <v>6.4186045355316796E-4</v>
      </c>
      <c r="G53" s="73">
        <v>7.9466109096398602E-4</v>
      </c>
      <c r="H53" s="73">
        <v>8.9717458928505298E-4</v>
      </c>
      <c r="I53" s="73">
        <v>3.1487829373029301E-4</v>
      </c>
      <c r="J53" s="73">
        <v>1.7629359863562401E-4</v>
      </c>
      <c r="K53" s="73">
        <v>1.39854884553014E-4</v>
      </c>
      <c r="L53" s="73">
        <v>6.2594060713208106E-5</v>
      </c>
      <c r="M53" s="47">
        <f>'Equations and POD'!$D$5/F53</f>
        <v>8880434.9425896592</v>
      </c>
      <c r="N53" s="47">
        <f>'Equations and POD'!$D$5/G53</f>
        <v>7172869.1196966171</v>
      </c>
      <c r="O53" s="47">
        <f>'Equations and POD'!$D$5/H53</f>
        <v>6353278.4678423153</v>
      </c>
      <c r="P53" s="47">
        <f>'Equations and POD'!$D$5/I53</f>
        <v>18102232.238600411</v>
      </c>
      <c r="Q53" s="47">
        <f>'Equations and POD'!$D$5/J53</f>
        <v>32332427.519283671</v>
      </c>
      <c r="R53" s="47">
        <f>'Equations and POD'!$D$5/K53</f>
        <v>40756531.44484441</v>
      </c>
      <c r="S53" s="47">
        <f>'Equations and POD'!$D$5/L53</f>
        <v>91062952.85931547</v>
      </c>
      <c r="T53" s="48">
        <v>8900000</v>
      </c>
      <c r="U53" s="48">
        <v>7200000</v>
      </c>
      <c r="V53" s="48">
        <v>6400000</v>
      </c>
      <c r="W53" s="48">
        <v>18000000</v>
      </c>
      <c r="X53" s="48">
        <v>32000000</v>
      </c>
      <c r="Y53" s="48">
        <v>41000000</v>
      </c>
      <c r="Z53" s="48">
        <v>91000000</v>
      </c>
    </row>
    <row r="54" spans="1:26" x14ac:dyDescent="0.3">
      <c r="A54" s="22" t="s">
        <v>83</v>
      </c>
      <c r="B54" s="22" t="s">
        <v>83</v>
      </c>
      <c r="C54" s="22" t="s">
        <v>84</v>
      </c>
      <c r="D54" s="22" t="s">
        <v>72</v>
      </c>
      <c r="E54" s="22" t="s">
        <v>67</v>
      </c>
      <c r="F54" s="73">
        <v>2.8915969249404899E-2</v>
      </c>
      <c r="G54" s="73">
        <v>2.7239681176975599E-2</v>
      </c>
      <c r="H54" s="73">
        <v>2.2143224698702699E-2</v>
      </c>
      <c r="I54" s="73">
        <v>1.5418687458665399E-2</v>
      </c>
      <c r="J54" s="73">
        <v>1.0876689596721899E-2</v>
      </c>
      <c r="K54" s="73">
        <v>9.3132317767089697E-3</v>
      </c>
      <c r="L54" s="73">
        <v>7.4772924830798001E-3</v>
      </c>
      <c r="M54" s="47">
        <f>'Equations and POD'!$D$5/F54</f>
        <v>197122.90986466961</v>
      </c>
      <c r="N54" s="47">
        <f>'Equations and POD'!$D$5/G54</f>
        <v>209253.55047172643</v>
      </c>
      <c r="O54" s="47">
        <f>'Equations and POD'!$D$5/H54</f>
        <v>257415.08192950528</v>
      </c>
      <c r="P54" s="47">
        <f>'Equations and POD'!$D$5/I54</f>
        <v>369681.27250005084</v>
      </c>
      <c r="Q54" s="47">
        <f>'Equations and POD'!$D$5/J54</f>
        <v>524056.51088157465</v>
      </c>
      <c r="R54" s="47">
        <f>'Equations and POD'!$D$5/K54</f>
        <v>612032.44337318721</v>
      </c>
      <c r="S54" s="47">
        <f>'Equations and POD'!$D$5/L54</f>
        <v>762308.01629044255</v>
      </c>
      <c r="T54" s="48">
        <v>200000</v>
      </c>
      <c r="U54" s="48">
        <v>210000</v>
      </c>
      <c r="V54" s="48">
        <v>260000</v>
      </c>
      <c r="W54" s="48">
        <v>370000</v>
      </c>
      <c r="X54" s="48">
        <v>520000</v>
      </c>
      <c r="Y54" s="48">
        <v>610000</v>
      </c>
      <c r="Z54" s="48">
        <v>760000</v>
      </c>
    </row>
    <row r="55" spans="1:26" x14ac:dyDescent="0.3">
      <c r="A55" s="22" t="s">
        <v>83</v>
      </c>
      <c r="B55" s="22" t="s">
        <v>83</v>
      </c>
      <c r="C55" s="22" t="s">
        <v>84</v>
      </c>
      <c r="D55" s="22" t="s">
        <v>72</v>
      </c>
      <c r="E55" s="22" t="s">
        <v>69</v>
      </c>
      <c r="F55" s="73">
        <v>1.44579979259484E-2</v>
      </c>
      <c r="G55" s="73">
        <v>1.3619853118647E-2</v>
      </c>
      <c r="H55" s="73">
        <v>1.10716225351582E-2</v>
      </c>
      <c r="I55" s="73">
        <v>7.7093508218756598E-3</v>
      </c>
      <c r="J55" s="73">
        <v>5.4383498016005996E-3</v>
      </c>
      <c r="K55" s="73">
        <v>4.6566201724089198E-3</v>
      </c>
      <c r="L55" s="73">
        <v>3.7386496810686001E-3</v>
      </c>
      <c r="M55" s="47">
        <f>'Equations and POD'!$D$5/F55</f>
        <v>394245.45702624298</v>
      </c>
      <c r="N55" s="47">
        <f>'Equations and POD'!$D$5/G55</f>
        <v>418506.71592016699</v>
      </c>
      <c r="O55" s="47">
        <f>'Equations and POD'!$D$5/H55</f>
        <v>514829.6902192533</v>
      </c>
      <c r="P55" s="47">
        <f>'Equations and POD'!$D$5/I55</f>
        <v>739361.86479229503</v>
      </c>
      <c r="Q55" s="47">
        <f>'Equations and POD'!$D$5/J55</f>
        <v>1048112.0575072961</v>
      </c>
      <c r="R55" s="47">
        <f>'Equations and POD'!$D$5/K55</f>
        <v>1224063.7606161742</v>
      </c>
      <c r="S55" s="47">
        <f>'Equations and POD'!$D$5/L55</f>
        <v>1524614.6299459641</v>
      </c>
      <c r="T55" s="48">
        <v>390000</v>
      </c>
      <c r="U55" s="48">
        <v>420000</v>
      </c>
      <c r="V55" s="48">
        <v>510000</v>
      </c>
      <c r="W55" s="48">
        <v>740000</v>
      </c>
      <c r="X55" s="48">
        <v>1000000</v>
      </c>
      <c r="Y55" s="48">
        <v>1200000</v>
      </c>
      <c r="Z55" s="48">
        <v>1500000</v>
      </c>
    </row>
    <row r="56" spans="1:26" x14ac:dyDescent="0.3">
      <c r="A56" s="22" t="s">
        <v>83</v>
      </c>
      <c r="B56" s="22" t="s">
        <v>83</v>
      </c>
      <c r="C56" s="22" t="s">
        <v>84</v>
      </c>
      <c r="D56" s="22" t="s">
        <v>72</v>
      </c>
      <c r="E56" s="22" t="s">
        <v>70</v>
      </c>
      <c r="F56" s="73">
        <v>7.22901226149005E-3</v>
      </c>
      <c r="G56" s="73">
        <v>6.8099390869109204E-3</v>
      </c>
      <c r="H56" s="73">
        <v>5.5358214512953299E-3</v>
      </c>
      <c r="I56" s="73">
        <v>3.8546825020250499E-3</v>
      </c>
      <c r="J56" s="73">
        <v>2.7191799030130202E-3</v>
      </c>
      <c r="K56" s="73">
        <v>2.3283143693796E-3</v>
      </c>
      <c r="L56" s="73">
        <v>1.86932827935705E-3</v>
      </c>
      <c r="M56" s="47">
        <f>'Equations and POD'!$D$5/F56</f>
        <v>788489.46354188526</v>
      </c>
      <c r="N56" s="47">
        <f>'Equations and POD'!$D$5/G56</f>
        <v>837011.89206753927</v>
      </c>
      <c r="O56" s="47">
        <f>'Equations and POD'!$D$5/H56</f>
        <v>1029657.48627356</v>
      </c>
      <c r="P56" s="47">
        <f>'Equations and POD'!$D$5/I56</f>
        <v>1478721.0093193192</v>
      </c>
      <c r="Q56" s="47">
        <f>'Equations and POD'!$D$5/J56</f>
        <v>2096220.2587934863</v>
      </c>
      <c r="R56" s="47">
        <f>'Equations and POD'!$D$5/K56</f>
        <v>2448123.0176485213</v>
      </c>
      <c r="S56" s="47">
        <f>'Equations and POD'!$D$5/L56</f>
        <v>3049223.6505192649</v>
      </c>
      <c r="T56" s="48">
        <v>790000</v>
      </c>
      <c r="U56" s="48">
        <v>840000</v>
      </c>
      <c r="V56" s="48">
        <v>1000000</v>
      </c>
      <c r="W56" s="48">
        <v>1500000</v>
      </c>
      <c r="X56" s="48">
        <v>2100000</v>
      </c>
      <c r="Y56" s="48">
        <v>2400000</v>
      </c>
      <c r="Z56" s="48">
        <v>3000000</v>
      </c>
    </row>
    <row r="57" spans="1:26" x14ac:dyDescent="0.3">
      <c r="A57" s="22" t="s">
        <v>83</v>
      </c>
      <c r="B57" s="22" t="s">
        <v>83</v>
      </c>
      <c r="C57" s="22" t="s">
        <v>85</v>
      </c>
      <c r="D57" s="22" t="s">
        <v>66</v>
      </c>
      <c r="E57" s="22" t="s">
        <v>67</v>
      </c>
      <c r="F57" s="47">
        <v>0.94202127659574475</v>
      </c>
      <c r="G57" s="47">
        <v>0.80555555555555536</v>
      </c>
      <c r="H57" s="47">
        <v>0.69623655913978488</v>
      </c>
      <c r="I57" s="47">
        <v>0.56132075471698106</v>
      </c>
      <c r="J57" s="47">
        <v>0.44366197183098594</v>
      </c>
      <c r="K57" s="47">
        <v>0.40572625698324022</v>
      </c>
      <c r="L57" s="47">
        <v>0.43357271095152616</v>
      </c>
      <c r="M57" s="47">
        <f>'Equations and POD'!$D$5/F57</f>
        <v>6050.8187464709199</v>
      </c>
      <c r="N57" s="47">
        <f>'Equations and POD'!$D$5/G57</f>
        <v>7075.862068965519</v>
      </c>
      <c r="O57" s="47">
        <f>'Equations and POD'!$D$5/H57</f>
        <v>8186.8725868725878</v>
      </c>
      <c r="P57" s="47">
        <f>'Equations and POD'!$D$5/I57</f>
        <v>10154.621848739496</v>
      </c>
      <c r="Q57" s="47">
        <f>'Equations and POD'!$D$5/J57</f>
        <v>12847.619047619048</v>
      </c>
      <c r="R57" s="47">
        <f>'Equations and POD'!$D$5/K57</f>
        <v>14048.881239242684</v>
      </c>
      <c r="S57" s="47">
        <f>'Equations and POD'!$D$5/L57</f>
        <v>13146.583850931673</v>
      </c>
      <c r="T57" s="48">
        <v>6100</v>
      </c>
      <c r="U57" s="48">
        <v>7100</v>
      </c>
      <c r="V57" s="48">
        <v>8200</v>
      </c>
      <c r="W57" s="48">
        <v>10000</v>
      </c>
      <c r="X57" s="48">
        <v>13000</v>
      </c>
      <c r="Y57" s="48">
        <v>14000</v>
      </c>
      <c r="Z57" s="48">
        <v>13000</v>
      </c>
    </row>
    <row r="58" spans="1:26" x14ac:dyDescent="0.3">
      <c r="A58" s="22" t="s">
        <v>83</v>
      </c>
      <c r="B58" s="22" t="s">
        <v>83</v>
      </c>
      <c r="C58" s="22" t="s">
        <v>85</v>
      </c>
      <c r="D58" s="22" t="s">
        <v>66</v>
      </c>
      <c r="E58" s="22" t="s">
        <v>69</v>
      </c>
      <c r="F58" s="47">
        <v>0.47101063829787237</v>
      </c>
      <c r="G58" s="47">
        <v>0.40277777777777768</v>
      </c>
      <c r="H58" s="47">
        <v>0.34811827956989244</v>
      </c>
      <c r="I58" s="47">
        <v>0.28066037735849053</v>
      </c>
      <c r="J58" s="47">
        <v>0.22183098591549297</v>
      </c>
      <c r="K58" s="47">
        <v>0.20286312849162011</v>
      </c>
      <c r="L58" s="47">
        <v>0.21678635547576308</v>
      </c>
      <c r="M58" s="47">
        <f>'Equations and POD'!$D$5/F58</f>
        <v>12101.63749294184</v>
      </c>
      <c r="N58" s="47">
        <f>'Equations and POD'!$D$5/G58</f>
        <v>14151.724137931038</v>
      </c>
      <c r="O58" s="47">
        <f>'Equations and POD'!$D$5/H58</f>
        <v>16373.745173745176</v>
      </c>
      <c r="P58" s="47">
        <f>'Equations and POD'!$D$5/I58</f>
        <v>20309.243697478993</v>
      </c>
      <c r="Q58" s="47">
        <f>'Equations and POD'!$D$5/J58</f>
        <v>25695.238095238095</v>
      </c>
      <c r="R58" s="47">
        <f>'Equations and POD'!$D$5/K58</f>
        <v>28097.762478485369</v>
      </c>
      <c r="S58" s="47">
        <f>'Equations and POD'!$D$5/L58</f>
        <v>26293.167701863345</v>
      </c>
      <c r="T58" s="48">
        <v>12000</v>
      </c>
      <c r="U58" s="48">
        <v>14000</v>
      </c>
      <c r="V58" s="48">
        <v>16000</v>
      </c>
      <c r="W58" s="48">
        <v>20000</v>
      </c>
      <c r="X58" s="48">
        <v>26000</v>
      </c>
      <c r="Y58" s="48">
        <v>28000</v>
      </c>
      <c r="Z58" s="48">
        <v>26000</v>
      </c>
    </row>
    <row r="59" spans="1:26" x14ac:dyDescent="0.3">
      <c r="A59" s="22" t="s">
        <v>83</v>
      </c>
      <c r="B59" s="22" t="s">
        <v>83</v>
      </c>
      <c r="C59" s="22" t="s">
        <v>85</v>
      </c>
      <c r="D59" s="22" t="s">
        <v>66</v>
      </c>
      <c r="E59" s="22" t="s">
        <v>70</v>
      </c>
      <c r="F59" s="47">
        <v>0.23550531914893619</v>
      </c>
      <c r="G59" s="47">
        <v>0.20138888888888884</v>
      </c>
      <c r="H59" s="47">
        <v>0.17405913978494622</v>
      </c>
      <c r="I59" s="47">
        <v>0.14033018867924527</v>
      </c>
      <c r="J59" s="47">
        <v>0.11091549295774648</v>
      </c>
      <c r="K59" s="47">
        <v>0.10143156424581005</v>
      </c>
      <c r="L59" s="47">
        <v>0.10839317773788154</v>
      </c>
      <c r="M59" s="47">
        <f>'Equations and POD'!$D$5/F59</f>
        <v>24203.27498588368</v>
      </c>
      <c r="N59" s="47">
        <f>'Equations and POD'!$D$5/G59</f>
        <v>28303.448275862076</v>
      </c>
      <c r="O59" s="47">
        <f>'Equations and POD'!$D$5/H59</f>
        <v>32747.490347490351</v>
      </c>
      <c r="P59" s="47">
        <f>'Equations and POD'!$D$5/I59</f>
        <v>40618.487394957985</v>
      </c>
      <c r="Q59" s="47">
        <f>'Equations and POD'!$D$5/J59</f>
        <v>51390.476190476191</v>
      </c>
      <c r="R59" s="47">
        <f>'Equations and POD'!$D$5/K59</f>
        <v>56195.524956970738</v>
      </c>
      <c r="S59" s="47">
        <f>'Equations and POD'!$D$5/L59</f>
        <v>52586.335403726691</v>
      </c>
      <c r="T59" s="48">
        <v>24000</v>
      </c>
      <c r="U59" s="48">
        <v>28000</v>
      </c>
      <c r="V59" s="48">
        <v>33000</v>
      </c>
      <c r="W59" s="48">
        <v>41000</v>
      </c>
      <c r="X59" s="48">
        <v>51000</v>
      </c>
      <c r="Y59" s="48">
        <v>56000</v>
      </c>
      <c r="Z59" s="48">
        <v>53000</v>
      </c>
    </row>
    <row r="60" spans="1:26" x14ac:dyDescent="0.3">
      <c r="A60" s="36" t="s">
        <v>83</v>
      </c>
      <c r="B60" s="36" t="s">
        <v>83</v>
      </c>
      <c r="C60" s="36" t="s">
        <v>85</v>
      </c>
      <c r="D60" s="36" t="s">
        <v>71</v>
      </c>
      <c r="E60" s="36" t="s">
        <v>67</v>
      </c>
      <c r="F60" s="53">
        <v>17.171156426445901</v>
      </c>
      <c r="G60" s="53">
        <v>21.258921594874799</v>
      </c>
      <c r="H60" s="53">
        <v>24.001399292194002</v>
      </c>
      <c r="I60" s="50">
        <v>8.4236734002477203</v>
      </c>
      <c r="J60" s="50">
        <v>4.7162293877231001</v>
      </c>
      <c r="K60" s="50">
        <v>3.7414147565198799</v>
      </c>
      <c r="L60" s="50">
        <v>1.6745171492728901</v>
      </c>
      <c r="M60" s="47">
        <f>'Equations and POD'!$D$5/F60</f>
        <v>331.9520164187212</v>
      </c>
      <c r="N60" s="47">
        <f>'Equations and POD'!$D$5/G60</f>
        <v>268.12272553722494</v>
      </c>
      <c r="O60" s="47">
        <f>'Equations and POD'!$D$5/H60</f>
        <v>237.48615364495922</v>
      </c>
      <c r="P60" s="47">
        <f>'Equations and POD'!$D$5/I60</f>
        <v>676.66441101958878</v>
      </c>
      <c r="Q60" s="47">
        <f>'Equations and POD'!$D$5/J60</f>
        <v>1208.5926131663084</v>
      </c>
      <c r="R60" s="47">
        <f>'Equations and POD'!$D$5/K60</f>
        <v>1523.4878704818925</v>
      </c>
      <c r="S60" s="47">
        <f>'Equations and POD'!$D$5/L60</f>
        <v>3403.9663329068071</v>
      </c>
      <c r="T60" s="48">
        <v>330</v>
      </c>
      <c r="U60" s="48">
        <v>270</v>
      </c>
      <c r="V60" s="48">
        <v>240</v>
      </c>
      <c r="W60" s="48">
        <v>680</v>
      </c>
      <c r="X60" s="48">
        <v>1200</v>
      </c>
      <c r="Y60" s="48">
        <v>1500</v>
      </c>
      <c r="Z60" s="48">
        <v>3400</v>
      </c>
    </row>
    <row r="61" spans="1:26" x14ac:dyDescent="0.3">
      <c r="A61" s="36" t="s">
        <v>83</v>
      </c>
      <c r="B61" s="36" t="s">
        <v>83</v>
      </c>
      <c r="C61" s="36" t="s">
        <v>85</v>
      </c>
      <c r="D61" s="36" t="s">
        <v>71</v>
      </c>
      <c r="E61" s="36" t="s">
        <v>69</v>
      </c>
      <c r="F61" s="50">
        <v>2.99352643428765</v>
      </c>
      <c r="G61" s="50">
        <v>3.7061642686793701</v>
      </c>
      <c r="H61" s="50">
        <v>4.18427183334631</v>
      </c>
      <c r="I61" s="50">
        <v>1.4685377543792699</v>
      </c>
      <c r="J61" s="46">
        <v>0.82220224095026195</v>
      </c>
      <c r="K61" s="46">
        <v>0.65225834572544505</v>
      </c>
      <c r="L61" s="46">
        <v>0.29192680279990502</v>
      </c>
      <c r="M61" s="47">
        <f>'Equations and POD'!$D$5/F61</f>
        <v>1904.1087911276093</v>
      </c>
      <c r="N61" s="47">
        <f>'Equations and POD'!$D$5/G61</f>
        <v>1537.9782402443539</v>
      </c>
      <c r="O61" s="47">
        <f>'Equations and POD'!$D$5/H61</f>
        <v>1362.2441913487032</v>
      </c>
      <c r="P61" s="47">
        <f>'Equations and POD'!$D$5/I61</f>
        <v>3881.411957576337</v>
      </c>
      <c r="Q61" s="47">
        <f>'Equations and POD'!$D$5/J61</f>
        <v>6932.6009053590187</v>
      </c>
      <c r="R61" s="47">
        <f>'Equations and POD'!$D$5/K61</f>
        <v>8738.8686359550229</v>
      </c>
      <c r="S61" s="47">
        <f>'Equations and POD'!$D$5/L61</f>
        <v>19525.442492195358</v>
      </c>
      <c r="T61" s="48">
        <v>1900</v>
      </c>
      <c r="U61" s="48">
        <v>1500</v>
      </c>
      <c r="V61" s="48">
        <v>1400</v>
      </c>
      <c r="W61" s="48">
        <v>3900</v>
      </c>
      <c r="X61" s="48">
        <v>6900</v>
      </c>
      <c r="Y61" s="48">
        <v>8700</v>
      </c>
      <c r="Z61" s="48">
        <v>20000</v>
      </c>
    </row>
    <row r="62" spans="1:26" x14ac:dyDescent="0.3">
      <c r="A62" s="36" t="s">
        <v>83</v>
      </c>
      <c r="B62" s="36" t="s">
        <v>83</v>
      </c>
      <c r="C62" s="36" t="s">
        <v>85</v>
      </c>
      <c r="D62" s="36" t="s">
        <v>71</v>
      </c>
      <c r="E62" s="36" t="s">
        <v>70</v>
      </c>
      <c r="F62" s="74">
        <v>3.2676532726329702E-3</v>
      </c>
      <c r="G62" s="74">
        <v>4.0455474397091198E-3</v>
      </c>
      <c r="H62" s="74">
        <v>4.5674343489641401E-3</v>
      </c>
      <c r="I62" s="74">
        <v>1.60301679483926E-3</v>
      </c>
      <c r="J62" s="74">
        <v>8.9749469894428102E-4</v>
      </c>
      <c r="K62" s="74">
        <v>7.1198851506358996E-4</v>
      </c>
      <c r="L62" s="74">
        <v>3.1866067804091499E-4</v>
      </c>
      <c r="M62" s="47">
        <f>'Equations and POD'!$D$5/F62</f>
        <v>1744371.120319973</v>
      </c>
      <c r="N62" s="47">
        <f>'Equations and POD'!$D$5/G62</f>
        <v>1408956.4107076291</v>
      </c>
      <c r="O62" s="47">
        <f>'Equations and POD'!$D$5/H62</f>
        <v>1247965.3924949612</v>
      </c>
      <c r="P62" s="47">
        <f>'Equations and POD'!$D$5/I62</f>
        <v>3555795.5589426989</v>
      </c>
      <c r="Q62" s="47">
        <f>'Equations and POD'!$D$5/J62</f>
        <v>6351012.4424187513</v>
      </c>
      <c r="R62" s="47">
        <f>'Equations and POD'!$D$5/K62</f>
        <v>8005747.1144614108</v>
      </c>
      <c r="S62" s="47">
        <f>'Equations and POD'!$D$5/L62</f>
        <v>17887365.441644289</v>
      </c>
      <c r="T62" s="48">
        <v>1700000</v>
      </c>
      <c r="U62" s="48">
        <v>1400000</v>
      </c>
      <c r="V62" s="48">
        <v>1200000</v>
      </c>
      <c r="W62" s="48">
        <v>3600000</v>
      </c>
      <c r="X62" s="48">
        <v>6400000</v>
      </c>
      <c r="Y62" s="48">
        <v>8000000</v>
      </c>
      <c r="Z62" s="48">
        <v>18000000</v>
      </c>
    </row>
    <row r="63" spans="1:26" x14ac:dyDescent="0.3">
      <c r="A63" s="36" t="s">
        <v>83</v>
      </c>
      <c r="B63" s="36" t="s">
        <v>83</v>
      </c>
      <c r="C63" s="36" t="s">
        <v>85</v>
      </c>
      <c r="D63" s="36" t="s">
        <v>72</v>
      </c>
      <c r="E63" s="36" t="s">
        <v>67</v>
      </c>
      <c r="F63" s="53">
        <v>193.60555772398001</v>
      </c>
      <c r="G63" s="53">
        <v>182.38204713128599</v>
      </c>
      <c r="H63" s="53">
        <v>148.258954442206</v>
      </c>
      <c r="I63" s="53">
        <v>103.23512101770901</v>
      </c>
      <c r="J63" s="53">
        <v>72.824380791154198</v>
      </c>
      <c r="K63" s="53">
        <v>62.356320024774803</v>
      </c>
      <c r="L63" s="53">
        <v>50.063871937537897</v>
      </c>
      <c r="M63" s="47">
        <f>'Equations and POD'!$D$5/F63</f>
        <v>29.441303581410551</v>
      </c>
      <c r="N63" s="47">
        <f>'Equations and POD'!$D$5/G63</f>
        <v>31.253076109497275</v>
      </c>
      <c r="O63" s="47">
        <f>'Equations and POD'!$D$5/H63</f>
        <v>38.446244420413485</v>
      </c>
      <c r="P63" s="47">
        <f>'Equations and POD'!$D$5/I63</f>
        <v>55.213767793445207</v>
      </c>
      <c r="Q63" s="47">
        <f>'Equations and POD'!$D$5/J63</f>
        <v>78.270490432956279</v>
      </c>
      <c r="R63" s="47">
        <f>'Equations and POD'!$D$5/K63</f>
        <v>91.410140908497027</v>
      </c>
      <c r="S63" s="47">
        <f>'Equations and POD'!$D$5/L63</f>
        <v>113.8545577759466</v>
      </c>
      <c r="T63" s="55">
        <v>29</v>
      </c>
      <c r="U63" s="48">
        <v>31</v>
      </c>
      <c r="V63" s="48">
        <v>38</v>
      </c>
      <c r="W63" s="48">
        <v>55</v>
      </c>
      <c r="X63" s="48">
        <v>78</v>
      </c>
      <c r="Y63" s="48">
        <v>91</v>
      </c>
      <c r="Z63" s="48">
        <v>110</v>
      </c>
    </row>
    <row r="64" spans="1:26" x14ac:dyDescent="0.3">
      <c r="A64" s="36" t="s">
        <v>83</v>
      </c>
      <c r="B64" s="36" t="s">
        <v>83</v>
      </c>
      <c r="C64" s="36" t="s">
        <v>85</v>
      </c>
      <c r="D64" s="36" t="s">
        <v>72</v>
      </c>
      <c r="E64" s="36" t="s">
        <v>69</v>
      </c>
      <c r="F64" s="53">
        <v>33.739709705078901</v>
      </c>
      <c r="G64" s="53">
        <v>31.7837845047844</v>
      </c>
      <c r="H64" s="53">
        <v>25.8371409522764</v>
      </c>
      <c r="I64" s="53">
        <v>17.990821417802501</v>
      </c>
      <c r="J64" s="53">
        <v>12.6911308550794</v>
      </c>
      <c r="K64" s="53">
        <v>10.866858165881601</v>
      </c>
      <c r="L64" s="50">
        <v>8.7246488465633298</v>
      </c>
      <c r="M64" s="47">
        <f>'Equations and POD'!$D$5/F64</f>
        <v>168.94039841551952</v>
      </c>
      <c r="N64" s="47">
        <f>'Equations and POD'!$D$5/G64</f>
        <v>179.33673062570574</v>
      </c>
      <c r="O64" s="47">
        <f>'Equations and POD'!$D$5/H64</f>
        <v>220.61264481733602</v>
      </c>
      <c r="P64" s="47">
        <f>'Equations and POD'!$D$5/I64</f>
        <v>316.82822410541331</v>
      </c>
      <c r="Q64" s="47">
        <f>'Equations and POD'!$D$5/J64</f>
        <v>449.13255288977467</v>
      </c>
      <c r="R64" s="47">
        <f>'Equations and POD'!$D$5/K64</f>
        <v>524.53063369283177</v>
      </c>
      <c r="S64" s="47">
        <f>'Equations and POD'!$D$5/L64</f>
        <v>653.3214230444645</v>
      </c>
      <c r="T64" s="48">
        <v>170</v>
      </c>
      <c r="U64" s="48">
        <v>180</v>
      </c>
      <c r="V64" s="48">
        <v>220</v>
      </c>
      <c r="W64" s="48">
        <v>320</v>
      </c>
      <c r="X64" s="48">
        <v>450</v>
      </c>
      <c r="Y64" s="48">
        <v>520</v>
      </c>
      <c r="Z64" s="48">
        <v>650</v>
      </c>
    </row>
    <row r="65" spans="1:26" x14ac:dyDescent="0.3">
      <c r="A65" s="36" t="s">
        <v>83</v>
      </c>
      <c r="B65" s="36" t="s">
        <v>83</v>
      </c>
      <c r="C65" s="36" t="s">
        <v>85</v>
      </c>
      <c r="D65" s="36" t="s">
        <v>72</v>
      </c>
      <c r="E65" s="36" t="s">
        <v>70</v>
      </c>
      <c r="F65" s="46">
        <v>3.6802244242233398E-2</v>
      </c>
      <c r="G65" s="46">
        <v>3.4668780807900999E-2</v>
      </c>
      <c r="H65" s="46">
        <v>2.8182363753519599E-2</v>
      </c>
      <c r="I65" s="46">
        <v>1.9623838193151499E-2</v>
      </c>
      <c r="J65" s="46">
        <v>1.3843097688788599E-2</v>
      </c>
      <c r="K65" s="46">
        <v>1.18532367901874E-2</v>
      </c>
      <c r="L65" s="46">
        <v>9.5165803317688296E-3</v>
      </c>
      <c r="M65" s="47">
        <f>'Equations and POD'!$D$5/F65</f>
        <v>154881.85890193112</v>
      </c>
      <c r="N65" s="47">
        <f>'Equations and POD'!$D$5/G65</f>
        <v>164413.05021897316</v>
      </c>
      <c r="O65" s="47">
        <f>'Equations and POD'!$D$5/H65</f>
        <v>202254.14907889499</v>
      </c>
      <c r="P65" s="47">
        <f>'Equations and POD'!$D$5/I65</f>
        <v>290463.05538685271</v>
      </c>
      <c r="Q65" s="47">
        <f>'Equations and POD'!$D$5/J65</f>
        <v>411757.55081294983</v>
      </c>
      <c r="R65" s="47">
        <f>'Equations and POD'!$D$5/K65</f>
        <v>480881.30701300898</v>
      </c>
      <c r="S65" s="47">
        <f>'Equations and POD'!$D$5/L65</f>
        <v>598954.64560645923</v>
      </c>
      <c r="T65" s="48">
        <v>150000</v>
      </c>
      <c r="U65" s="48">
        <v>160000</v>
      </c>
      <c r="V65" s="48">
        <v>200000</v>
      </c>
      <c r="W65" s="48">
        <v>290000</v>
      </c>
      <c r="X65" s="48">
        <v>410000</v>
      </c>
      <c r="Y65" s="48">
        <v>480000</v>
      </c>
      <c r="Z65" s="48">
        <v>600000</v>
      </c>
    </row>
    <row r="66" spans="1:26" x14ac:dyDescent="0.3">
      <c r="A66" s="36" t="s">
        <v>86</v>
      </c>
      <c r="B66" s="36" t="s">
        <v>86</v>
      </c>
      <c r="C66" s="36" t="s">
        <v>87</v>
      </c>
      <c r="D66" s="22" t="s">
        <v>66</v>
      </c>
      <c r="E66" s="22" t="s">
        <v>67</v>
      </c>
      <c r="F66" s="47">
        <v>3.768085106382979</v>
      </c>
      <c r="G66" s="47">
        <v>3.2222222222222214</v>
      </c>
      <c r="H66" s="47">
        <v>2.7849462365591395</v>
      </c>
      <c r="I66" s="47">
        <v>2.2452830188679243</v>
      </c>
      <c r="J66" s="47">
        <v>1.7746478873239437</v>
      </c>
      <c r="K66" s="47">
        <v>1.6229050279329609</v>
      </c>
      <c r="L66" s="47">
        <v>1.7342908438061047</v>
      </c>
      <c r="M66" s="47">
        <f>'Equations and POD'!$D$5/F66</f>
        <v>1512.70468661773</v>
      </c>
      <c r="N66" s="47">
        <f>'Equations and POD'!$D$5/G66</f>
        <v>1768.9655172413798</v>
      </c>
      <c r="O66" s="47">
        <f>'Equations and POD'!$D$5/H66</f>
        <v>2046.718146718147</v>
      </c>
      <c r="P66" s="47">
        <f>'Equations and POD'!$D$5/I66</f>
        <v>2538.6554621848741</v>
      </c>
      <c r="Q66" s="47">
        <f>'Equations and POD'!$D$5/J66</f>
        <v>3211.9047619047619</v>
      </c>
      <c r="R66" s="47">
        <f>'Equations and POD'!$D$5/K66</f>
        <v>3512.2203098106711</v>
      </c>
      <c r="S66" s="47">
        <f>'Equations and POD'!$D$5/L66</f>
        <v>3286.6459627329182</v>
      </c>
      <c r="T66" s="48">
        <v>1500</v>
      </c>
      <c r="U66" s="48">
        <v>1800</v>
      </c>
      <c r="V66" s="48">
        <v>2000</v>
      </c>
      <c r="W66" s="48">
        <v>2500</v>
      </c>
      <c r="X66" s="48">
        <v>3200</v>
      </c>
      <c r="Y66" s="48">
        <v>3500</v>
      </c>
      <c r="Z66" s="48">
        <v>3300</v>
      </c>
    </row>
    <row r="67" spans="1:26" x14ac:dyDescent="0.3">
      <c r="A67" s="36" t="s">
        <v>86</v>
      </c>
      <c r="B67" s="36" t="s">
        <v>86</v>
      </c>
      <c r="C67" s="36" t="s">
        <v>87</v>
      </c>
      <c r="D67" s="22" t="s">
        <v>66</v>
      </c>
      <c r="E67" s="22" t="s">
        <v>69</v>
      </c>
      <c r="F67" s="47">
        <v>0.94202127659574475</v>
      </c>
      <c r="G67" s="47">
        <v>0.80555555555555536</v>
      </c>
      <c r="H67" s="47">
        <v>0.69623655913978488</v>
      </c>
      <c r="I67" s="47">
        <v>0.56132075471698106</v>
      </c>
      <c r="J67" s="47">
        <v>0.44366197183098594</v>
      </c>
      <c r="K67" s="47">
        <v>0.40572625698324022</v>
      </c>
      <c r="L67" s="47">
        <v>0.43357271095152616</v>
      </c>
      <c r="M67" s="47">
        <f>'Equations and POD'!$D$5/F67</f>
        <v>6050.8187464709199</v>
      </c>
      <c r="N67" s="47">
        <f>'Equations and POD'!$D$5/G67</f>
        <v>7075.862068965519</v>
      </c>
      <c r="O67" s="47">
        <f>'Equations and POD'!$D$5/H67</f>
        <v>8186.8725868725878</v>
      </c>
      <c r="P67" s="47">
        <f>'Equations and POD'!$D$5/I67</f>
        <v>10154.621848739496</v>
      </c>
      <c r="Q67" s="47">
        <f>'Equations and POD'!$D$5/J67</f>
        <v>12847.619047619048</v>
      </c>
      <c r="R67" s="47">
        <f>'Equations and POD'!$D$5/K67</f>
        <v>14048.881239242684</v>
      </c>
      <c r="S67" s="47">
        <f>'Equations and POD'!$D$5/L67</f>
        <v>13146.583850931673</v>
      </c>
      <c r="T67" s="48">
        <v>6100</v>
      </c>
      <c r="U67" s="48">
        <v>7100</v>
      </c>
      <c r="V67" s="48">
        <v>8200</v>
      </c>
      <c r="W67" s="48">
        <v>10000</v>
      </c>
      <c r="X67" s="48">
        <v>13000</v>
      </c>
      <c r="Y67" s="48">
        <v>14000</v>
      </c>
      <c r="Z67" s="48">
        <v>13000</v>
      </c>
    </row>
    <row r="68" spans="1:26" x14ac:dyDescent="0.3">
      <c r="A68" s="36" t="s">
        <v>86</v>
      </c>
      <c r="B68" s="36" t="s">
        <v>86</v>
      </c>
      <c r="C68" s="36" t="s">
        <v>87</v>
      </c>
      <c r="D68" s="22" t="s">
        <v>66</v>
      </c>
      <c r="E68" s="22" t="s">
        <v>70</v>
      </c>
      <c r="F68" s="47">
        <v>9.4202127659574461E-2</v>
      </c>
      <c r="G68" s="47">
        <v>8.0555555555555547E-2</v>
      </c>
      <c r="H68" s="47">
        <v>6.9623655913978483E-2</v>
      </c>
      <c r="I68" s="47">
        <v>5.6132075471698101E-2</v>
      </c>
      <c r="J68" s="47">
        <v>4.4366197183098588E-2</v>
      </c>
      <c r="K68" s="47">
        <v>4.0572625698324032E-2</v>
      </c>
      <c r="L68" s="47">
        <v>4.3357271095152611E-2</v>
      </c>
      <c r="M68" s="47">
        <f>'Equations and POD'!$D$5/F68</f>
        <v>60508.187464709212</v>
      </c>
      <c r="N68" s="47">
        <f>'Equations and POD'!$D$5/G68</f>
        <v>70758.620689655174</v>
      </c>
      <c r="O68" s="47">
        <f>'Equations and POD'!$D$5/H68</f>
        <v>81868.725868725887</v>
      </c>
      <c r="P68" s="47">
        <f>'Equations and POD'!$D$5/I68</f>
        <v>101546.21848739497</v>
      </c>
      <c r="Q68" s="47">
        <f>'Equations and POD'!$D$5/J68</f>
        <v>128476.19047619049</v>
      </c>
      <c r="R68" s="47">
        <f>'Equations and POD'!$D$5/K68</f>
        <v>140488.81239242683</v>
      </c>
      <c r="S68" s="47">
        <f>'Equations and POD'!$D$5/L68</f>
        <v>131465.83850931676</v>
      </c>
      <c r="T68" s="48">
        <v>61000</v>
      </c>
      <c r="U68" s="48">
        <v>71000</v>
      </c>
      <c r="V68" s="48">
        <v>82000</v>
      </c>
      <c r="W68" s="48">
        <v>100000</v>
      </c>
      <c r="X68" s="48">
        <v>130000</v>
      </c>
      <c r="Y68" s="48">
        <v>140000</v>
      </c>
      <c r="Z68" s="48">
        <v>130000</v>
      </c>
    </row>
    <row r="69" spans="1:26" x14ac:dyDescent="0.3">
      <c r="A69" s="36" t="s">
        <v>86</v>
      </c>
      <c r="B69" s="36" t="s">
        <v>86</v>
      </c>
      <c r="C69" s="36" t="s">
        <v>87</v>
      </c>
      <c r="D69" s="22" t="s">
        <v>71</v>
      </c>
      <c r="E69" s="22" t="s">
        <v>67</v>
      </c>
      <c r="F69" s="56" t="s">
        <v>68</v>
      </c>
      <c r="G69" s="56" t="s">
        <v>68</v>
      </c>
      <c r="H69" s="56" t="s">
        <v>68</v>
      </c>
      <c r="I69" s="56" t="s">
        <v>68</v>
      </c>
      <c r="J69" s="56" t="s">
        <v>68</v>
      </c>
      <c r="K69" s="56" t="s">
        <v>68</v>
      </c>
      <c r="L69" s="56" t="s">
        <v>68</v>
      </c>
      <c r="M69" s="35" t="s">
        <v>68</v>
      </c>
      <c r="N69" s="35" t="s">
        <v>68</v>
      </c>
      <c r="O69" s="35" t="s">
        <v>68</v>
      </c>
      <c r="P69" s="35" t="s">
        <v>68</v>
      </c>
      <c r="Q69" s="35" t="s">
        <v>68</v>
      </c>
      <c r="R69" s="35" t="s">
        <v>68</v>
      </c>
      <c r="S69" s="35" t="s">
        <v>68</v>
      </c>
      <c r="T69" s="57" t="s">
        <v>68</v>
      </c>
      <c r="U69" s="57" t="s">
        <v>68</v>
      </c>
      <c r="V69" s="57" t="s">
        <v>68</v>
      </c>
      <c r="W69" s="57" t="s">
        <v>68</v>
      </c>
      <c r="X69" s="57" t="s">
        <v>68</v>
      </c>
      <c r="Y69" s="57" t="s">
        <v>68</v>
      </c>
      <c r="Z69" s="57" t="s">
        <v>68</v>
      </c>
    </row>
    <row r="70" spans="1:26" x14ac:dyDescent="0.3">
      <c r="A70" s="36" t="s">
        <v>86</v>
      </c>
      <c r="B70" s="36" t="s">
        <v>86</v>
      </c>
      <c r="C70" s="36" t="s">
        <v>87</v>
      </c>
      <c r="D70" s="22" t="s">
        <v>71</v>
      </c>
      <c r="E70" s="22" t="s">
        <v>69</v>
      </c>
      <c r="F70" s="56" t="s">
        <v>68</v>
      </c>
      <c r="G70" s="56" t="s">
        <v>68</v>
      </c>
      <c r="H70" s="56" t="s">
        <v>68</v>
      </c>
      <c r="I70" s="56" t="s">
        <v>68</v>
      </c>
      <c r="J70" s="56" t="s">
        <v>68</v>
      </c>
      <c r="K70" s="56" t="s">
        <v>68</v>
      </c>
      <c r="L70" s="56" t="s">
        <v>68</v>
      </c>
      <c r="M70" s="35" t="s">
        <v>68</v>
      </c>
      <c r="N70" s="35" t="s">
        <v>68</v>
      </c>
      <c r="O70" s="35" t="s">
        <v>68</v>
      </c>
      <c r="P70" s="35" t="s">
        <v>68</v>
      </c>
      <c r="Q70" s="35" t="s">
        <v>68</v>
      </c>
      <c r="R70" s="35" t="s">
        <v>68</v>
      </c>
      <c r="S70" s="35" t="s">
        <v>68</v>
      </c>
      <c r="T70" s="57" t="s">
        <v>68</v>
      </c>
      <c r="U70" s="57" t="s">
        <v>68</v>
      </c>
      <c r="V70" s="57" t="s">
        <v>68</v>
      </c>
      <c r="W70" s="57" t="s">
        <v>68</v>
      </c>
      <c r="X70" s="57" t="s">
        <v>68</v>
      </c>
      <c r="Y70" s="57" t="s">
        <v>68</v>
      </c>
      <c r="Z70" s="57" t="s">
        <v>68</v>
      </c>
    </row>
    <row r="71" spans="1:26" x14ac:dyDescent="0.3">
      <c r="A71" s="36" t="s">
        <v>86</v>
      </c>
      <c r="B71" s="36" t="s">
        <v>86</v>
      </c>
      <c r="C71" s="36" t="s">
        <v>87</v>
      </c>
      <c r="D71" s="22" t="s">
        <v>71</v>
      </c>
      <c r="E71" s="22" t="s">
        <v>70</v>
      </c>
      <c r="F71" s="56" t="s">
        <v>68</v>
      </c>
      <c r="G71" s="56" t="s">
        <v>68</v>
      </c>
      <c r="H71" s="56" t="s">
        <v>68</v>
      </c>
      <c r="I71" s="56" t="s">
        <v>68</v>
      </c>
      <c r="J71" s="56" t="s">
        <v>68</v>
      </c>
      <c r="K71" s="56" t="s">
        <v>68</v>
      </c>
      <c r="L71" s="56" t="s">
        <v>68</v>
      </c>
      <c r="M71" s="35" t="s">
        <v>68</v>
      </c>
      <c r="N71" s="35" t="s">
        <v>68</v>
      </c>
      <c r="O71" s="35" t="s">
        <v>68</v>
      </c>
      <c r="P71" s="35" t="s">
        <v>68</v>
      </c>
      <c r="Q71" s="35" t="s">
        <v>68</v>
      </c>
      <c r="R71" s="35" t="s">
        <v>68</v>
      </c>
      <c r="S71" s="35" t="s">
        <v>68</v>
      </c>
      <c r="T71" s="57" t="s">
        <v>68</v>
      </c>
      <c r="U71" s="57" t="s">
        <v>68</v>
      </c>
      <c r="V71" s="57" t="s">
        <v>68</v>
      </c>
      <c r="W71" s="57" t="s">
        <v>68</v>
      </c>
      <c r="X71" s="57" t="s">
        <v>68</v>
      </c>
      <c r="Y71" s="57" t="s">
        <v>68</v>
      </c>
      <c r="Z71" s="57" t="s">
        <v>68</v>
      </c>
    </row>
    <row r="72" spans="1:26" x14ac:dyDescent="0.3">
      <c r="A72" s="36" t="s">
        <v>86</v>
      </c>
      <c r="B72" s="36" t="s">
        <v>86</v>
      </c>
      <c r="C72" s="36" t="s">
        <v>87</v>
      </c>
      <c r="D72" s="22" t="s">
        <v>72</v>
      </c>
      <c r="E72" s="22" t="s">
        <v>67</v>
      </c>
      <c r="F72" s="56" t="s">
        <v>68</v>
      </c>
      <c r="G72" s="56" t="s">
        <v>68</v>
      </c>
      <c r="H72" s="56" t="s">
        <v>68</v>
      </c>
      <c r="I72" s="56" t="s">
        <v>68</v>
      </c>
      <c r="J72" s="56" t="s">
        <v>68</v>
      </c>
      <c r="K72" s="56" t="s">
        <v>68</v>
      </c>
      <c r="L72" s="56" t="s">
        <v>68</v>
      </c>
      <c r="M72" s="35" t="s">
        <v>68</v>
      </c>
      <c r="N72" s="35" t="s">
        <v>68</v>
      </c>
      <c r="O72" s="35" t="s">
        <v>68</v>
      </c>
      <c r="P72" s="35" t="s">
        <v>68</v>
      </c>
      <c r="Q72" s="35" t="s">
        <v>68</v>
      </c>
      <c r="R72" s="35" t="s">
        <v>68</v>
      </c>
      <c r="S72" s="35" t="s">
        <v>68</v>
      </c>
      <c r="T72" s="57" t="s">
        <v>68</v>
      </c>
      <c r="U72" s="57" t="s">
        <v>68</v>
      </c>
      <c r="V72" s="57" t="s">
        <v>68</v>
      </c>
      <c r="W72" s="57" t="s">
        <v>68</v>
      </c>
      <c r="X72" s="57" t="s">
        <v>68</v>
      </c>
      <c r="Y72" s="57" t="s">
        <v>68</v>
      </c>
      <c r="Z72" s="57" t="s">
        <v>68</v>
      </c>
    </row>
    <row r="73" spans="1:26" x14ac:dyDescent="0.3">
      <c r="A73" s="36" t="s">
        <v>86</v>
      </c>
      <c r="B73" s="36" t="s">
        <v>86</v>
      </c>
      <c r="C73" s="36" t="s">
        <v>87</v>
      </c>
      <c r="D73" s="22" t="s">
        <v>72</v>
      </c>
      <c r="E73" s="22" t="s">
        <v>69</v>
      </c>
      <c r="F73" s="56" t="s">
        <v>68</v>
      </c>
      <c r="G73" s="56" t="s">
        <v>68</v>
      </c>
      <c r="H73" s="56" t="s">
        <v>68</v>
      </c>
      <c r="I73" s="56" t="s">
        <v>68</v>
      </c>
      <c r="J73" s="56" t="s">
        <v>68</v>
      </c>
      <c r="K73" s="56" t="s">
        <v>68</v>
      </c>
      <c r="L73" s="56" t="s">
        <v>68</v>
      </c>
      <c r="M73" s="35" t="s">
        <v>68</v>
      </c>
      <c r="N73" s="35" t="s">
        <v>68</v>
      </c>
      <c r="O73" s="35" t="s">
        <v>68</v>
      </c>
      <c r="P73" s="35" t="s">
        <v>68</v>
      </c>
      <c r="Q73" s="35" t="s">
        <v>68</v>
      </c>
      <c r="R73" s="35" t="s">
        <v>68</v>
      </c>
      <c r="S73" s="35" t="s">
        <v>68</v>
      </c>
      <c r="T73" s="57" t="s">
        <v>68</v>
      </c>
      <c r="U73" s="57" t="s">
        <v>68</v>
      </c>
      <c r="V73" s="57" t="s">
        <v>68</v>
      </c>
      <c r="W73" s="57" t="s">
        <v>68</v>
      </c>
      <c r="X73" s="57" t="s">
        <v>68</v>
      </c>
      <c r="Y73" s="57" t="s">
        <v>68</v>
      </c>
      <c r="Z73" s="57" t="s">
        <v>68</v>
      </c>
    </row>
    <row r="74" spans="1:26" x14ac:dyDescent="0.3">
      <c r="A74" s="36" t="s">
        <v>86</v>
      </c>
      <c r="B74" s="36" t="s">
        <v>86</v>
      </c>
      <c r="C74" s="36" t="s">
        <v>87</v>
      </c>
      <c r="D74" s="22" t="s">
        <v>72</v>
      </c>
      <c r="E74" s="22" t="s">
        <v>70</v>
      </c>
      <c r="F74" s="56" t="s">
        <v>68</v>
      </c>
      <c r="G74" s="56" t="s">
        <v>68</v>
      </c>
      <c r="H74" s="56" t="s">
        <v>68</v>
      </c>
      <c r="I74" s="56" t="s">
        <v>68</v>
      </c>
      <c r="J74" s="56" t="s">
        <v>68</v>
      </c>
      <c r="K74" s="56" t="s">
        <v>68</v>
      </c>
      <c r="L74" s="56" t="s">
        <v>68</v>
      </c>
      <c r="M74" s="35" t="s">
        <v>68</v>
      </c>
      <c r="N74" s="35" t="s">
        <v>68</v>
      </c>
      <c r="O74" s="35" t="s">
        <v>68</v>
      </c>
      <c r="P74" s="35" t="s">
        <v>68</v>
      </c>
      <c r="Q74" s="35" t="s">
        <v>68</v>
      </c>
      <c r="R74" s="35" t="s">
        <v>68</v>
      </c>
      <c r="S74" s="35" t="s">
        <v>68</v>
      </c>
      <c r="T74" s="57" t="s">
        <v>68</v>
      </c>
      <c r="U74" s="57" t="s">
        <v>68</v>
      </c>
      <c r="V74" s="57" t="s">
        <v>68</v>
      </c>
      <c r="W74" s="57" t="s">
        <v>68</v>
      </c>
      <c r="X74" s="57" t="s">
        <v>68</v>
      </c>
      <c r="Y74" s="57" t="s">
        <v>68</v>
      </c>
      <c r="Z74" s="57" t="s">
        <v>68</v>
      </c>
    </row>
    <row r="75" spans="1:26" x14ac:dyDescent="0.3">
      <c r="A75" s="36" t="s">
        <v>88</v>
      </c>
      <c r="B75" s="36" t="s">
        <v>88</v>
      </c>
      <c r="C75" s="36" t="s">
        <v>89</v>
      </c>
      <c r="D75" s="36" t="s">
        <v>66</v>
      </c>
      <c r="E75" s="36" t="s">
        <v>67</v>
      </c>
      <c r="F75" s="56" t="s">
        <v>68</v>
      </c>
      <c r="G75" s="56" t="s">
        <v>68</v>
      </c>
      <c r="H75" s="47">
        <v>2.7039239946973042</v>
      </c>
      <c r="I75" s="47">
        <v>2.0777100025846469</v>
      </c>
      <c r="J75" s="47">
        <v>1.614625699401891</v>
      </c>
      <c r="K75" s="47">
        <v>1.470253118542894</v>
      </c>
      <c r="L75" s="47">
        <v>1.5534963566351749</v>
      </c>
      <c r="M75" s="56" t="s">
        <v>68</v>
      </c>
      <c r="N75" s="56" t="s">
        <v>68</v>
      </c>
      <c r="O75" s="47">
        <f>'Equations and POD'!$D$5/H75</f>
        <v>2108.0474196679843</v>
      </c>
      <c r="P75" s="47">
        <f>'Equations and POD'!$D$5/I75</f>
        <v>2743.4049953599238</v>
      </c>
      <c r="Q75" s="47">
        <f>'Equations and POD'!$D$5/J75</f>
        <v>3530.2299487190512</v>
      </c>
      <c r="R75" s="47">
        <f>'Equations and POD'!$D$5/K75</f>
        <v>3876.8834618416113</v>
      </c>
      <c r="S75" s="47">
        <f>'Equations and POD'!$D$5/L75</f>
        <v>3669.142818169219</v>
      </c>
      <c r="T75" s="57" t="s">
        <v>68</v>
      </c>
      <c r="U75" s="57" t="s">
        <v>68</v>
      </c>
      <c r="V75" s="48">
        <v>2100</v>
      </c>
      <c r="W75" s="48">
        <v>2700</v>
      </c>
      <c r="X75" s="48">
        <v>3500</v>
      </c>
      <c r="Y75" s="48">
        <v>3900</v>
      </c>
      <c r="Z75" s="48">
        <v>3700</v>
      </c>
    </row>
    <row r="76" spans="1:26" x14ac:dyDescent="0.3">
      <c r="A76" s="36" t="s">
        <v>88</v>
      </c>
      <c r="B76" s="36" t="s">
        <v>88</v>
      </c>
      <c r="C76" s="36" t="s">
        <v>89</v>
      </c>
      <c r="D76" s="36" t="s">
        <v>66</v>
      </c>
      <c r="E76" s="36" t="s">
        <v>69</v>
      </c>
      <c r="F76" s="56" t="s">
        <v>68</v>
      </c>
      <c r="G76" s="56" t="s">
        <v>68</v>
      </c>
      <c r="H76" s="47">
        <v>1.5144498453380464</v>
      </c>
      <c r="I76" s="47">
        <v>1.1637115533729645</v>
      </c>
      <c r="J76" s="47">
        <v>0.90434111518425619</v>
      </c>
      <c r="K76" s="47">
        <v>0.82347899288283455</v>
      </c>
      <c r="L76" s="47">
        <v>0.87010297687851101</v>
      </c>
      <c r="M76" s="47" t="e">
        <f>'Equations and POD'!$D$5/F76</f>
        <v>#VALUE!</v>
      </c>
      <c r="N76" s="47" t="e">
        <f>'Equations and POD'!$D$5/G76</f>
        <v>#VALUE!</v>
      </c>
      <c r="O76" s="47">
        <f>'Equations and POD'!$D$5/H76</f>
        <v>3763.7429971988809</v>
      </c>
      <c r="P76" s="47">
        <f>'Equations and POD'!$D$5/I76</f>
        <v>4898.1210021321967</v>
      </c>
      <c r="Q76" s="47">
        <f>'Equations and POD'!$D$5/J76</f>
        <v>6302.9313876088072</v>
      </c>
      <c r="R76" s="47">
        <f>'Equations and POD'!$D$5/K76</f>
        <v>6921.8523474963758</v>
      </c>
      <c r="S76" s="47">
        <f>'Equations and POD'!$D$5/L76</f>
        <v>6550.9487399396266</v>
      </c>
      <c r="T76" s="57" t="e">
        <v>#VALUE!</v>
      </c>
      <c r="U76" s="57" t="e">
        <v>#VALUE!</v>
      </c>
      <c r="V76" s="48">
        <v>3800</v>
      </c>
      <c r="W76" s="48">
        <v>4900</v>
      </c>
      <c r="X76" s="48">
        <v>6300</v>
      </c>
      <c r="Y76" s="48">
        <v>6900</v>
      </c>
      <c r="Z76" s="48">
        <v>6600</v>
      </c>
    </row>
    <row r="77" spans="1:26" x14ac:dyDescent="0.3">
      <c r="A77" s="36" t="s">
        <v>88</v>
      </c>
      <c r="B77" s="36" t="s">
        <v>88</v>
      </c>
      <c r="C77" s="36" t="s">
        <v>89</v>
      </c>
      <c r="D77" s="36" t="s">
        <v>66</v>
      </c>
      <c r="E77" s="36" t="s">
        <v>70</v>
      </c>
      <c r="F77" s="56" t="s">
        <v>68</v>
      </c>
      <c r="G77" s="56" t="s">
        <v>68</v>
      </c>
      <c r="H77" s="47">
        <v>0.3786124613345116</v>
      </c>
      <c r="I77" s="47">
        <v>0.29092788834324113</v>
      </c>
      <c r="J77" s="47">
        <v>0.22608527879606405</v>
      </c>
      <c r="K77" s="47">
        <v>0.20586974822070864</v>
      </c>
      <c r="L77" s="47">
        <v>0.21752574421962775</v>
      </c>
      <c r="M77" s="47" t="e">
        <f>'Equations and POD'!$D$5/F77</f>
        <v>#VALUE!</v>
      </c>
      <c r="N77" s="47" t="e">
        <f>'Equations and POD'!$D$5/G77</f>
        <v>#VALUE!</v>
      </c>
      <c r="O77" s="47">
        <f>'Equations and POD'!$D$5/H77</f>
        <v>15054.971988795523</v>
      </c>
      <c r="P77" s="47">
        <f>'Equations and POD'!$D$5/I77</f>
        <v>19592.484008528787</v>
      </c>
      <c r="Q77" s="47">
        <f>'Equations and POD'!$D$5/J77</f>
        <v>25211.725550435229</v>
      </c>
      <c r="R77" s="47">
        <f>'Equations and POD'!$D$5/K77</f>
        <v>27687.409389985503</v>
      </c>
      <c r="S77" s="47">
        <f>'Equations and POD'!$D$5/L77</f>
        <v>26203.794959758507</v>
      </c>
      <c r="T77" s="57" t="e">
        <v>#VALUE!</v>
      </c>
      <c r="U77" s="57" t="e">
        <v>#VALUE!</v>
      </c>
      <c r="V77" s="48">
        <v>15000</v>
      </c>
      <c r="W77" s="48">
        <v>20000</v>
      </c>
      <c r="X77" s="48">
        <v>25000</v>
      </c>
      <c r="Y77" s="48">
        <v>28000</v>
      </c>
      <c r="Z77" s="48">
        <v>26000</v>
      </c>
    </row>
    <row r="78" spans="1:26" x14ac:dyDescent="0.3">
      <c r="A78" s="22" t="s">
        <v>88</v>
      </c>
      <c r="B78" s="22" t="s">
        <v>88</v>
      </c>
      <c r="C78" s="22" t="s">
        <v>89</v>
      </c>
      <c r="D78" s="22" t="s">
        <v>71</v>
      </c>
      <c r="E78" s="22" t="s">
        <v>67</v>
      </c>
      <c r="F78" s="46">
        <v>9.0053473164026596E-5</v>
      </c>
      <c r="G78" s="46">
        <v>1.11482310238881E-4</v>
      </c>
      <c r="H78" s="46">
        <v>1.25854585289096E-4</v>
      </c>
      <c r="I78" s="46">
        <v>4.4178971653352297E-5</v>
      </c>
      <c r="J78" s="46">
        <v>2.4737269886169301E-5</v>
      </c>
      <c r="K78" s="46">
        <v>1.9624976620903001E-5</v>
      </c>
      <c r="L78" s="46">
        <v>8.7869963031050106E-6</v>
      </c>
      <c r="M78" s="47">
        <f>'Equations and POD'!$D$5/F78</f>
        <v>63295726.413769931</v>
      </c>
      <c r="N78" s="47">
        <f>'Equations and POD'!$D$5/G78</f>
        <v>51129188.010063738</v>
      </c>
      <c r="O78" s="47">
        <f>'Equations and POD'!$D$5/H78</f>
        <v>45290364.168351412</v>
      </c>
      <c r="P78" s="47">
        <f>'Equations and POD'!$D$5/I78</f>
        <v>129020658.1702425</v>
      </c>
      <c r="Q78" s="47">
        <f>'Equations and POD'!$D$5/J78</f>
        <v>230421547.17270926</v>
      </c>
      <c r="R78" s="47">
        <f>'Equations and POD'!$D$5/K78</f>
        <v>290446205.87872714</v>
      </c>
      <c r="S78" s="47">
        <f>'Equations and POD'!$D$5/L78</f>
        <v>648685831.12818921</v>
      </c>
      <c r="T78" s="48">
        <v>63000000</v>
      </c>
      <c r="U78" s="48">
        <v>51000000</v>
      </c>
      <c r="V78" s="48">
        <v>45000000</v>
      </c>
      <c r="W78" s="48">
        <v>130000000</v>
      </c>
      <c r="X78" s="48">
        <v>230000000</v>
      </c>
      <c r="Y78" s="48">
        <v>290000000</v>
      </c>
      <c r="Z78" s="48">
        <v>650000000</v>
      </c>
    </row>
    <row r="79" spans="1:26" x14ac:dyDescent="0.3">
      <c r="A79" s="22" t="s">
        <v>88</v>
      </c>
      <c r="B79" s="22" t="s">
        <v>88</v>
      </c>
      <c r="C79" s="22" t="s">
        <v>89</v>
      </c>
      <c r="D79" s="22" t="s">
        <v>71</v>
      </c>
      <c r="E79" s="22" t="s">
        <v>69</v>
      </c>
      <c r="F79" s="46">
        <v>7.3928299152814405E-5</v>
      </c>
      <c r="G79" s="46">
        <v>9.1519105951011896E-5</v>
      </c>
      <c r="H79" s="46">
        <v>1.033167881489E-4</v>
      </c>
      <c r="I79" s="46">
        <v>3.6268322074978801E-5</v>
      </c>
      <c r="J79" s="46">
        <v>2.0308080306086101E-5</v>
      </c>
      <c r="K79" s="46">
        <v>1.6111214111539298E-5</v>
      </c>
      <c r="L79" s="46">
        <v>7.2140862224492598E-6</v>
      </c>
      <c r="M79" s="47">
        <f>'Equations and POD'!$D$5/F79</f>
        <v>77101733.237738162</v>
      </c>
      <c r="N79" s="47">
        <f>'Equations and POD'!$D$5/G79</f>
        <v>62282076.958346605</v>
      </c>
      <c r="O79" s="47">
        <f>'Equations and POD'!$D$5/H79</f>
        <v>55170123.86975453</v>
      </c>
      <c r="P79" s="47">
        <f>'Equations and POD'!$D$5/I79</f>
        <v>157161943.91943982</v>
      </c>
      <c r="Q79" s="47">
        <f>'Equations and POD'!$D$5/J79</f>
        <v>280676455.58264679</v>
      </c>
      <c r="R79" s="47">
        <f>'Equations and POD'!$D$5/K79</f>
        <v>353790841.61742359</v>
      </c>
      <c r="S79" s="47">
        <f>'Equations and POD'!$D$5/L79</f>
        <v>790120858.58668721</v>
      </c>
      <c r="T79" s="48">
        <v>77000000</v>
      </c>
      <c r="U79" s="48">
        <v>62000000</v>
      </c>
      <c r="V79" s="48">
        <v>55000000</v>
      </c>
      <c r="W79" s="48">
        <v>160000000</v>
      </c>
      <c r="X79" s="48">
        <v>280000000</v>
      </c>
      <c r="Y79" s="48">
        <v>350000000</v>
      </c>
      <c r="Z79" s="48">
        <v>790000000</v>
      </c>
    </row>
    <row r="80" spans="1:26" x14ac:dyDescent="0.3">
      <c r="A80" s="22" t="s">
        <v>88</v>
      </c>
      <c r="B80" s="22" t="s">
        <v>88</v>
      </c>
      <c r="C80" s="22" t="s">
        <v>89</v>
      </c>
      <c r="D80" s="22" t="s">
        <v>71</v>
      </c>
      <c r="E80" s="22" t="s">
        <v>70</v>
      </c>
      <c r="F80" s="46">
        <v>4.9120342106854602E-5</v>
      </c>
      <c r="G80" s="46">
        <v>6.0806487648078297E-5</v>
      </c>
      <c r="H80" s="46">
        <v>6.8643258239755805E-5</v>
      </c>
      <c r="I80" s="46">
        <v>2.4098093412066401E-5</v>
      </c>
      <c r="J80" s="46">
        <v>1.3493943306747301E-5</v>
      </c>
      <c r="K80" s="46">
        <v>1.0705426283089701E-5</v>
      </c>
      <c r="L80" s="46">
        <v>4.7942248497859598E-6</v>
      </c>
      <c r="M80" s="47">
        <f>'Equations and POD'!$D$5/F80</f>
        <v>116041537.08051193</v>
      </c>
      <c r="N80" s="47">
        <f>'Equations and POD'!$D$5/G80</f>
        <v>93739997.49811466</v>
      </c>
      <c r="O80" s="47">
        <f>'Equations and POD'!$D$5/H80</f>
        <v>83038016.349561289</v>
      </c>
      <c r="P80" s="47">
        <f>'Equations and POD'!$D$5/I80</f>
        <v>236533235.32831419</v>
      </c>
      <c r="Q80" s="47">
        <f>'Equations and POD'!$D$5/J80</f>
        <v>422411734.68913722</v>
      </c>
      <c r="R80" s="47">
        <f>'Equations and POD'!$D$5/K80</f>
        <v>532440264.33620155</v>
      </c>
      <c r="S80" s="47">
        <f>'Equations and POD'!$D$5/L80</f>
        <v>1188930469.1778231</v>
      </c>
      <c r="T80" s="48">
        <v>120000000</v>
      </c>
      <c r="U80" s="48">
        <v>94000000</v>
      </c>
      <c r="V80" s="48">
        <v>83000000</v>
      </c>
      <c r="W80" s="48">
        <v>240000000</v>
      </c>
      <c r="X80" s="48">
        <v>420000000</v>
      </c>
      <c r="Y80" s="48">
        <v>530000000</v>
      </c>
      <c r="Z80" s="48">
        <v>1200000000</v>
      </c>
    </row>
    <row r="81" spans="1:27" x14ac:dyDescent="0.3">
      <c r="A81" s="22" t="s">
        <v>88</v>
      </c>
      <c r="B81" s="22" t="s">
        <v>88</v>
      </c>
      <c r="C81" s="22" t="s">
        <v>89</v>
      </c>
      <c r="D81" s="22" t="s">
        <v>72</v>
      </c>
      <c r="E81" s="22" t="s">
        <v>67</v>
      </c>
      <c r="F81" s="46">
        <v>2.0915213287998201E-3</v>
      </c>
      <c r="G81" s="46">
        <v>1.9702737155360599E-3</v>
      </c>
      <c r="H81" s="46">
        <v>1.6016418590809301E-3</v>
      </c>
      <c r="I81" s="46">
        <v>1.1152492729449401E-3</v>
      </c>
      <c r="J81" s="46">
        <v>7.8672196951334395E-4</v>
      </c>
      <c r="K81" s="46">
        <v>6.7363548263020697E-4</v>
      </c>
      <c r="L81" s="46">
        <v>5.4084013491464901E-4</v>
      </c>
      <c r="M81" s="47">
        <f>'Equations and POD'!$D$5/F81</f>
        <v>2725288.9662238527</v>
      </c>
      <c r="N81" s="47">
        <f>'Equations and POD'!$D$5/G81</f>
        <v>2892999.0564530161</v>
      </c>
      <c r="O81" s="47">
        <f>'Equations and POD'!$D$5/H81</f>
        <v>3558848.0456366381</v>
      </c>
      <c r="P81" s="47">
        <f>'Equations and POD'!$D$5/I81</f>
        <v>5110964.9997336594</v>
      </c>
      <c r="Q81" s="47">
        <f>'Equations and POD'!$D$5/J81</f>
        <v>7245253.3688946636</v>
      </c>
      <c r="R81" s="47">
        <f>'Equations and POD'!$D$5/K81</f>
        <v>8461549.5278609339</v>
      </c>
      <c r="S81" s="47">
        <f>'Equations and POD'!$D$5/L81</f>
        <v>10539158.675602963</v>
      </c>
      <c r="T81" s="48">
        <v>2700000</v>
      </c>
      <c r="U81" s="48">
        <v>2900000</v>
      </c>
      <c r="V81" s="48">
        <v>3600000</v>
      </c>
      <c r="W81" s="48">
        <v>5100000</v>
      </c>
      <c r="X81" s="48">
        <v>7200000</v>
      </c>
      <c r="Y81" s="48">
        <v>8500000</v>
      </c>
      <c r="Z81" s="48">
        <v>11000000</v>
      </c>
    </row>
    <row r="82" spans="1:27" x14ac:dyDescent="0.3">
      <c r="A82" s="22" t="s">
        <v>88</v>
      </c>
      <c r="B82" s="22" t="s">
        <v>88</v>
      </c>
      <c r="C82" s="22" t="s">
        <v>89</v>
      </c>
      <c r="D82" s="22" t="s">
        <v>72</v>
      </c>
      <c r="E82" s="22" t="s">
        <v>69</v>
      </c>
      <c r="F82" s="46">
        <v>1.71391029850001E-3</v>
      </c>
      <c r="G82" s="46">
        <v>1.61455317974639E-3</v>
      </c>
      <c r="H82" s="46">
        <v>1.3124754880518999E-3</v>
      </c>
      <c r="I82" s="46">
        <v>9.1389802627154105E-4</v>
      </c>
      <c r="J82" s="46">
        <v>6.4468426261704397E-4</v>
      </c>
      <c r="K82" s="46">
        <v>5.5201483017027397E-4</v>
      </c>
      <c r="L82" s="46">
        <v>4.43194847840384E-4</v>
      </c>
      <c r="M82" s="47">
        <f>'Equations and POD'!$D$5/F82</f>
        <v>3325728.3096954138</v>
      </c>
      <c r="N82" s="47">
        <f>'Equations and POD'!$D$5/G82</f>
        <v>3530388.5133689693</v>
      </c>
      <c r="O82" s="47">
        <f>'Equations and POD'!$D$5/H82</f>
        <v>4342938.2505729524</v>
      </c>
      <c r="P82" s="47">
        <f>'Equations and POD'!$D$5/I82</f>
        <v>6237019.7069518492</v>
      </c>
      <c r="Q82" s="47">
        <f>'Equations and POD'!$D$5/J82</f>
        <v>8841537.370342046</v>
      </c>
      <c r="R82" s="47">
        <f>'Equations and POD'!$D$5/K82</f>
        <v>10325809.54073604</v>
      </c>
      <c r="S82" s="47">
        <f>'Equations and POD'!$D$5/L82</f>
        <v>12861160.340141967</v>
      </c>
      <c r="T82" s="48">
        <v>3300000</v>
      </c>
      <c r="U82" s="48">
        <v>3500000</v>
      </c>
      <c r="V82" s="48">
        <v>4300000</v>
      </c>
      <c r="W82" s="48">
        <v>6200000</v>
      </c>
      <c r="X82" s="48">
        <v>8800000</v>
      </c>
      <c r="Y82" s="48">
        <v>10000000</v>
      </c>
      <c r="Z82" s="48">
        <v>13000000</v>
      </c>
    </row>
    <row r="83" spans="1:27" x14ac:dyDescent="0.3">
      <c r="A83" s="22" t="s">
        <v>88</v>
      </c>
      <c r="B83" s="22" t="s">
        <v>88</v>
      </c>
      <c r="C83" s="22" t="s">
        <v>89</v>
      </c>
      <c r="D83" s="22" t="s">
        <v>72</v>
      </c>
      <c r="E83" s="22" t="s">
        <v>70</v>
      </c>
      <c r="F83" s="46">
        <v>1.13297025151511E-3</v>
      </c>
      <c r="G83" s="46">
        <v>1.0672908166446699E-3</v>
      </c>
      <c r="H83" s="46">
        <v>8.6760414772405403E-4</v>
      </c>
      <c r="I83" s="46">
        <v>6.0412687734603997E-4</v>
      </c>
      <c r="J83" s="46">
        <v>4.2616471340670999E-4</v>
      </c>
      <c r="K83" s="46">
        <v>3.6490613395895999E-4</v>
      </c>
      <c r="L83" s="46">
        <v>2.92971329168962E-4</v>
      </c>
      <c r="M83" s="47">
        <f>'Equations and POD'!$D$5/F83</f>
        <v>5031023.5351523533</v>
      </c>
      <c r="N83" s="47">
        <f>'Equations and POD'!$D$5/G83</f>
        <v>5340624.9834694164</v>
      </c>
      <c r="O83" s="47">
        <f>'Equations and POD'!$D$5/H83</f>
        <v>6569816.447918728</v>
      </c>
      <c r="P83" s="47">
        <f>'Equations and POD'!$D$5/I83</f>
        <v>9435104.137462629</v>
      </c>
      <c r="Q83" s="47">
        <f>'Equations and POD'!$D$5/J83</f>
        <v>13375110.187877543</v>
      </c>
      <c r="R83" s="47">
        <f>'Equations and POD'!$D$5/K83</f>
        <v>15620455.425506944</v>
      </c>
      <c r="S83" s="47">
        <f>'Equations and POD'!$D$5/L83</f>
        <v>19455828.719378557</v>
      </c>
      <c r="T83" s="48">
        <v>5000000</v>
      </c>
      <c r="U83" s="48">
        <v>5300000</v>
      </c>
      <c r="V83" s="48">
        <v>6600000</v>
      </c>
      <c r="W83" s="48">
        <v>9400000</v>
      </c>
      <c r="X83" s="48">
        <v>13000000</v>
      </c>
      <c r="Y83" s="48">
        <v>16000000</v>
      </c>
      <c r="Z83" s="48">
        <v>19000000</v>
      </c>
    </row>
    <row r="84" spans="1:27" x14ac:dyDescent="0.3">
      <c r="A84" s="22" t="s">
        <v>88</v>
      </c>
      <c r="B84" s="22" t="s">
        <v>88</v>
      </c>
      <c r="C84" s="22" t="s">
        <v>90</v>
      </c>
      <c r="D84" s="22" t="s">
        <v>66</v>
      </c>
      <c r="E84" s="22" t="s">
        <v>67</v>
      </c>
      <c r="F84" s="31" t="s">
        <v>68</v>
      </c>
      <c r="G84" s="31" t="s">
        <v>68</v>
      </c>
      <c r="H84" s="31" t="s">
        <v>68</v>
      </c>
      <c r="I84" s="31" t="s">
        <v>68</v>
      </c>
      <c r="J84" s="47">
        <v>1.264132741655412E-2</v>
      </c>
      <c r="K84" s="47">
        <v>1.1560419377056709E-2</v>
      </c>
      <c r="L84" s="47">
        <v>1.2353852586016087E-2</v>
      </c>
      <c r="M84" s="31" t="s">
        <v>68</v>
      </c>
      <c r="N84" s="31" t="s">
        <v>68</v>
      </c>
      <c r="O84" s="31" t="s">
        <v>68</v>
      </c>
      <c r="P84" s="31" t="s">
        <v>68</v>
      </c>
      <c r="Q84" s="47">
        <f>'Equations and POD'!$D$5/J84</f>
        <v>450902.01465201459</v>
      </c>
      <c r="R84" s="47">
        <f>'Equations and POD'!$D$5/K84</f>
        <v>493061.69733880571</v>
      </c>
      <c r="S84" s="47">
        <f>'Equations and POD'!$D$5/L84</f>
        <v>461394.52938365971</v>
      </c>
      <c r="T84" s="33" t="s">
        <v>68</v>
      </c>
      <c r="U84" s="33" t="s">
        <v>68</v>
      </c>
      <c r="V84" s="33" t="s">
        <v>68</v>
      </c>
      <c r="W84" s="33" t="s">
        <v>68</v>
      </c>
      <c r="X84" s="48">
        <v>450000</v>
      </c>
      <c r="Y84" s="48">
        <v>490000</v>
      </c>
      <c r="Z84" s="48">
        <v>460000</v>
      </c>
      <c r="AA84" s="52"/>
    </row>
    <row r="85" spans="1:27" x14ac:dyDescent="0.3">
      <c r="A85" s="22" t="s">
        <v>88</v>
      </c>
      <c r="B85" s="22" t="s">
        <v>88</v>
      </c>
      <c r="C85" s="22" t="s">
        <v>90</v>
      </c>
      <c r="D85" s="22" t="s">
        <v>66</v>
      </c>
      <c r="E85" s="22" t="s">
        <v>69</v>
      </c>
      <c r="F85" s="31" t="s">
        <v>68</v>
      </c>
      <c r="G85" s="31" t="s">
        <v>68</v>
      </c>
      <c r="H85" s="31" t="s">
        <v>68</v>
      </c>
      <c r="I85" s="31" t="s">
        <v>68</v>
      </c>
      <c r="J85" s="47">
        <v>6.3206637082770601E-3</v>
      </c>
      <c r="K85" s="47">
        <v>5.7802096885283547E-3</v>
      </c>
      <c r="L85" s="47">
        <v>6.1769262930080433E-3</v>
      </c>
      <c r="M85" s="31" t="s">
        <v>68</v>
      </c>
      <c r="N85" s="31" t="s">
        <v>68</v>
      </c>
      <c r="O85" s="31" t="s">
        <v>68</v>
      </c>
      <c r="P85" s="31" t="s">
        <v>68</v>
      </c>
      <c r="Q85" s="47">
        <f>'Equations and POD'!$D$5/J85</f>
        <v>901804.02930402919</v>
      </c>
      <c r="R85" s="47">
        <f>'Equations and POD'!$D$5/K85</f>
        <v>986123.39467761142</v>
      </c>
      <c r="S85" s="47">
        <f>'Equations and POD'!$D$5/L85</f>
        <v>922789.05876731942</v>
      </c>
      <c r="T85" s="33" t="s">
        <v>68</v>
      </c>
      <c r="U85" s="33" t="s">
        <v>68</v>
      </c>
      <c r="V85" s="33" t="s">
        <v>68</v>
      </c>
      <c r="W85" s="33" t="s">
        <v>68</v>
      </c>
      <c r="X85" s="48">
        <v>900000</v>
      </c>
      <c r="Y85" s="48">
        <v>990000</v>
      </c>
      <c r="Z85" s="48">
        <v>920000</v>
      </c>
      <c r="AA85" s="52"/>
    </row>
    <row r="86" spans="1:27" x14ac:dyDescent="0.3">
      <c r="A86" s="22" t="s">
        <v>88</v>
      </c>
      <c r="B86" s="22" t="s">
        <v>88</v>
      </c>
      <c r="C86" s="22" t="s">
        <v>90</v>
      </c>
      <c r="D86" s="22" t="s">
        <v>66</v>
      </c>
      <c r="E86" s="22" t="s">
        <v>70</v>
      </c>
      <c r="F86" s="31" t="s">
        <v>68</v>
      </c>
      <c r="G86" s="31" t="s">
        <v>68</v>
      </c>
      <c r="H86" s="31" t="s">
        <v>68</v>
      </c>
      <c r="I86" s="31" t="s">
        <v>68</v>
      </c>
      <c r="J86" s="47">
        <v>3.16033185413853E-3</v>
      </c>
      <c r="K86" s="47">
        <v>2.8901048442641773E-3</v>
      </c>
      <c r="L86" s="47">
        <v>3.0884631465040216E-3</v>
      </c>
      <c r="M86" s="31" t="s">
        <v>68</v>
      </c>
      <c r="N86" s="31" t="s">
        <v>68</v>
      </c>
      <c r="O86" s="31" t="s">
        <v>68</v>
      </c>
      <c r="P86" s="31" t="s">
        <v>68</v>
      </c>
      <c r="Q86" s="47">
        <f>'Equations and POD'!$D$5/J86</f>
        <v>1803608.0586080584</v>
      </c>
      <c r="R86" s="47">
        <f>'Equations and POD'!$D$5/K86</f>
        <v>1972246.7893552228</v>
      </c>
      <c r="S86" s="47">
        <f>'Equations and POD'!$D$5/L86</f>
        <v>1845578.1175346388</v>
      </c>
      <c r="T86" s="33" t="s">
        <v>68</v>
      </c>
      <c r="U86" s="33" t="s">
        <v>68</v>
      </c>
      <c r="V86" s="33" t="s">
        <v>68</v>
      </c>
      <c r="W86" s="33" t="s">
        <v>68</v>
      </c>
      <c r="X86" s="48">
        <v>1800000</v>
      </c>
      <c r="Y86" s="48">
        <v>2000000</v>
      </c>
      <c r="Z86" s="48">
        <v>1800000</v>
      </c>
      <c r="AA86" s="52"/>
    </row>
    <row r="87" spans="1:27" x14ac:dyDescent="0.3">
      <c r="A87" s="22" t="s">
        <v>88</v>
      </c>
      <c r="B87" s="22" t="s">
        <v>88</v>
      </c>
      <c r="C87" s="22" t="s">
        <v>90</v>
      </c>
      <c r="D87" s="22" t="s">
        <v>71</v>
      </c>
      <c r="E87" s="22" t="s">
        <v>67</v>
      </c>
      <c r="F87" s="46">
        <v>2.3801109512963701E-5</v>
      </c>
      <c r="G87" s="46">
        <v>2.88920938858171E-5</v>
      </c>
      <c r="H87" s="46">
        <v>3.2040781551425999E-5</v>
      </c>
      <c r="I87" s="46">
        <v>1.1758999697507999E-5</v>
      </c>
      <c r="J87" s="46">
        <v>6.7343760001928699E-6</v>
      </c>
      <c r="K87" s="46">
        <v>5.3884240123478902E-6</v>
      </c>
      <c r="L87" s="46">
        <v>2.6339754124635399E-6</v>
      </c>
      <c r="M87" s="47">
        <f>'Equations and POD'!$D$5/F87</f>
        <v>239484633.9787392</v>
      </c>
      <c r="N87" s="47">
        <f>'Equations and POD'!$D$5/G87</f>
        <v>197285804.98618984</v>
      </c>
      <c r="O87" s="47">
        <f>'Equations and POD'!$D$5/H87</f>
        <v>177898282.2516799</v>
      </c>
      <c r="P87" s="47">
        <f>'Equations and POD'!$D$5/I87</f>
        <v>484735108.9912827</v>
      </c>
      <c r="Q87" s="47">
        <f>'Equations and POD'!$D$5/J87</f>
        <v>846403586.58868384</v>
      </c>
      <c r="R87" s="47">
        <f>'Equations and POD'!$D$5/K87</f>
        <v>1057823212.6755643</v>
      </c>
      <c r="S87" s="47">
        <f>'Equations and POD'!$D$5/L87</f>
        <v>2164029312.1296935</v>
      </c>
      <c r="T87" s="48">
        <v>240000000</v>
      </c>
      <c r="U87" s="48">
        <v>200000000</v>
      </c>
      <c r="V87" s="48">
        <v>180000000</v>
      </c>
      <c r="W87" s="48">
        <v>480000000</v>
      </c>
      <c r="X87" s="48">
        <v>850000000</v>
      </c>
      <c r="Y87" s="48">
        <v>1100000000</v>
      </c>
      <c r="Z87" s="48">
        <v>2200000000</v>
      </c>
    </row>
    <row r="88" spans="1:27" x14ac:dyDescent="0.3">
      <c r="A88" s="22" t="s">
        <v>88</v>
      </c>
      <c r="B88" s="22" t="s">
        <v>88</v>
      </c>
      <c r="C88" s="22" t="s">
        <v>90</v>
      </c>
      <c r="D88" s="22" t="s">
        <v>71</v>
      </c>
      <c r="E88" s="22" t="s">
        <v>69</v>
      </c>
      <c r="F88" s="46">
        <v>1.58674063407215E-5</v>
      </c>
      <c r="G88" s="46">
        <v>1.9261395922554999E-5</v>
      </c>
      <c r="H88" s="46">
        <v>2.1360521033021499E-5</v>
      </c>
      <c r="I88" s="46">
        <v>7.8393331310235997E-6</v>
      </c>
      <c r="J88" s="46">
        <v>4.4895839997052797E-6</v>
      </c>
      <c r="K88" s="46">
        <v>3.5922826745443999E-6</v>
      </c>
      <c r="L88" s="46">
        <v>1.7559836080616501E-6</v>
      </c>
      <c r="M88" s="47">
        <f>'Equations and POD'!$D$5/F88</f>
        <v>359226950.99650532</v>
      </c>
      <c r="N88" s="47">
        <f>'Equations and POD'!$D$5/G88</f>
        <v>295928707.49961215</v>
      </c>
      <c r="O88" s="47">
        <f>'Equations and POD'!$D$5/H88</f>
        <v>266847423.39329168</v>
      </c>
      <c r="P88" s="47">
        <f>'Equations and POD'!$D$5/I88</f>
        <v>727102663.54706347</v>
      </c>
      <c r="Q88" s="47">
        <f>'Equations and POD'!$D$5/J88</f>
        <v>1269605380.0027304</v>
      </c>
      <c r="R88" s="47">
        <f>'Equations and POD'!$D$5/K88</f>
        <v>1586734819.1697962</v>
      </c>
      <c r="S88" s="47">
        <f>'Equations and POD'!$D$5/L88</f>
        <v>3246043968.6518312</v>
      </c>
      <c r="T88" s="48">
        <v>360000000</v>
      </c>
      <c r="U88" s="48">
        <v>300000000</v>
      </c>
      <c r="V88" s="48">
        <v>270000000</v>
      </c>
      <c r="W88" s="48">
        <v>730000000</v>
      </c>
      <c r="X88" s="48">
        <v>1300000000</v>
      </c>
      <c r="Y88" s="48">
        <v>1600000000</v>
      </c>
      <c r="Z88" s="48">
        <v>3200000000</v>
      </c>
    </row>
    <row r="89" spans="1:27" x14ac:dyDescent="0.3">
      <c r="A89" s="22" t="s">
        <v>88</v>
      </c>
      <c r="B89" s="22" t="s">
        <v>88</v>
      </c>
      <c r="C89" s="22" t="s">
        <v>90</v>
      </c>
      <c r="D89" s="22" t="s">
        <v>71</v>
      </c>
      <c r="E89" s="22" t="s">
        <v>70</v>
      </c>
      <c r="F89" s="46">
        <v>7.9337031273991897E-6</v>
      </c>
      <c r="G89" s="46">
        <v>9.6306979078984098E-6</v>
      </c>
      <c r="H89" s="46">
        <v>1.06802604560543E-5</v>
      </c>
      <c r="I89" s="46">
        <v>3.9196665444634902E-6</v>
      </c>
      <c r="J89" s="46">
        <v>2.244791988118E-6</v>
      </c>
      <c r="K89" s="46">
        <v>1.79614132797824E-6</v>
      </c>
      <c r="L89" s="46">
        <v>8.7799179994469204E-7</v>
      </c>
      <c r="M89" s="47">
        <f>'Equations and POD'!$D$5/F89</f>
        <v>718453905.88348901</v>
      </c>
      <c r="N89" s="47">
        <f>'Equations and POD'!$D$5/G89</f>
        <v>591857418.27965212</v>
      </c>
      <c r="O89" s="47">
        <f>'Equations and POD'!$D$5/H89</f>
        <v>533694849.80760479</v>
      </c>
      <c r="P89" s="47">
        <f>'Equations and POD'!$D$5/I89</f>
        <v>1454205334.9030983</v>
      </c>
      <c r="Q89" s="47">
        <f>'Equations and POD'!$D$5/J89</f>
        <v>2539210773.2791734</v>
      </c>
      <c r="R89" s="47">
        <f>'Equations and POD'!$D$5/K89</f>
        <v>3173469654.7604046</v>
      </c>
      <c r="S89" s="47">
        <f>'Equations and POD'!$D$5/L89</f>
        <v>6492087967.5175371</v>
      </c>
      <c r="T89" s="48">
        <v>720000000</v>
      </c>
      <c r="U89" s="48">
        <v>590000000</v>
      </c>
      <c r="V89" s="48">
        <v>530000000</v>
      </c>
      <c r="W89" s="48">
        <v>1500000000</v>
      </c>
      <c r="X89" s="48">
        <v>2500000000</v>
      </c>
      <c r="Y89" s="48">
        <v>3200000000</v>
      </c>
      <c r="Z89" s="48">
        <v>6500000000</v>
      </c>
    </row>
    <row r="90" spans="1:27" x14ac:dyDescent="0.3">
      <c r="A90" s="22" t="s">
        <v>88</v>
      </c>
      <c r="B90" s="22" t="s">
        <v>88</v>
      </c>
      <c r="C90" s="22" t="s">
        <v>90</v>
      </c>
      <c r="D90" s="22" t="s">
        <v>72</v>
      </c>
      <c r="E90" s="22" t="s">
        <v>67</v>
      </c>
      <c r="F90" s="46">
        <v>5.7155038939755098E-4</v>
      </c>
      <c r="G90" s="46">
        <v>5.38417033490446E-4</v>
      </c>
      <c r="H90" s="46">
        <v>4.3768094335352401E-4</v>
      </c>
      <c r="I90" s="46">
        <v>3.0476435857949797E-4</v>
      </c>
      <c r="J90" s="46">
        <v>2.1498764647118499E-4</v>
      </c>
      <c r="K90" s="46">
        <v>1.8408448295874501E-4</v>
      </c>
      <c r="L90" s="46">
        <v>1.47795475693127E-4</v>
      </c>
      <c r="M90" s="47">
        <f>'Equations and POD'!$D$5/F90</f>
        <v>9972873.9683095105</v>
      </c>
      <c r="N90" s="47">
        <f>'Equations and POD'!$D$5/G90</f>
        <v>10586589.28943626</v>
      </c>
      <c r="O90" s="47">
        <f>'Equations and POD'!$D$5/H90</f>
        <v>13023185.237004919</v>
      </c>
      <c r="P90" s="47">
        <f>'Equations and POD'!$D$5/I90</f>
        <v>18702974.411337379</v>
      </c>
      <c r="Q90" s="47">
        <f>'Equations and POD'!$D$5/J90</f>
        <v>26513151.306877423</v>
      </c>
      <c r="R90" s="47">
        <f>'Equations and POD'!$D$5/K90</f>
        <v>30964043.836749788</v>
      </c>
      <c r="S90" s="47">
        <f>'Equations and POD'!$D$5/L90</f>
        <v>38566809.79758212</v>
      </c>
      <c r="T90" s="48">
        <v>10000000</v>
      </c>
      <c r="U90" s="48">
        <v>11000000</v>
      </c>
      <c r="V90" s="48">
        <v>13000000</v>
      </c>
      <c r="W90" s="48">
        <v>19000000</v>
      </c>
      <c r="X90" s="48">
        <v>27000000</v>
      </c>
      <c r="Y90" s="48">
        <v>31000000</v>
      </c>
      <c r="Z90" s="48">
        <v>39000000</v>
      </c>
    </row>
    <row r="91" spans="1:27" x14ac:dyDescent="0.3">
      <c r="A91" s="22" t="s">
        <v>88</v>
      </c>
      <c r="B91" s="22" t="s">
        <v>88</v>
      </c>
      <c r="C91" s="22" t="s">
        <v>90</v>
      </c>
      <c r="D91" s="22" t="s">
        <v>72</v>
      </c>
      <c r="E91" s="22" t="s">
        <v>69</v>
      </c>
      <c r="F91" s="46">
        <v>3.8103359299109798E-4</v>
      </c>
      <c r="G91" s="46">
        <v>3.5894468904958501E-4</v>
      </c>
      <c r="H91" s="46">
        <v>2.9178729561450098E-4</v>
      </c>
      <c r="I91" s="46">
        <v>2.0317623908467099E-4</v>
      </c>
      <c r="J91" s="46">
        <v>1.4332509766979901E-4</v>
      </c>
      <c r="K91" s="46">
        <v>1.2272298865829401E-4</v>
      </c>
      <c r="L91" s="46">
        <v>9.8530317144111096E-5</v>
      </c>
      <c r="M91" s="47">
        <f>'Equations and POD'!$D$5/F91</f>
        <v>14959310.950132336</v>
      </c>
      <c r="N91" s="47">
        <f>'Equations and POD'!$D$5/G91</f>
        <v>15879883.931678943</v>
      </c>
      <c r="O91" s="47">
        <f>'Equations and POD'!$D$5/H91</f>
        <v>19534777.852462217</v>
      </c>
      <c r="P91" s="47">
        <f>'Equations and POD'!$D$5/I91</f>
        <v>28054461.61263277</v>
      </c>
      <c r="Q91" s="47">
        <f>'Equations and POD'!$D$5/J91</f>
        <v>39769726.954116598</v>
      </c>
      <c r="R91" s="47">
        <f>'Equations and POD'!$D$5/K91</f>
        <v>46446065.747884437</v>
      </c>
      <c r="S91" s="47">
        <f>'Equations and POD'!$D$5/L91</f>
        <v>57850214.687354982</v>
      </c>
      <c r="T91" s="48">
        <v>15000000</v>
      </c>
      <c r="U91" s="48">
        <v>16000000</v>
      </c>
      <c r="V91" s="48">
        <v>20000000</v>
      </c>
      <c r="W91" s="48">
        <v>28000000</v>
      </c>
      <c r="X91" s="48">
        <v>40000000</v>
      </c>
      <c r="Y91" s="48">
        <v>46000000</v>
      </c>
      <c r="Z91" s="48">
        <v>58000000</v>
      </c>
    </row>
    <row r="92" spans="1:27" x14ac:dyDescent="0.3">
      <c r="A92" s="22" t="s">
        <v>88</v>
      </c>
      <c r="B92" s="22" t="s">
        <v>88</v>
      </c>
      <c r="C92" s="22" t="s">
        <v>90</v>
      </c>
      <c r="D92" s="22" t="s">
        <v>72</v>
      </c>
      <c r="E92" s="22" t="s">
        <v>70</v>
      </c>
      <c r="F92" s="46">
        <v>1.9051679643982799E-4</v>
      </c>
      <c r="G92" s="46">
        <v>1.7947234447230199E-4</v>
      </c>
      <c r="H92" s="46">
        <v>1.4589364776458101E-4</v>
      </c>
      <c r="I92" s="46">
        <v>1.01588119512624E-4</v>
      </c>
      <c r="J92" s="46">
        <v>7.1662548813940195E-5</v>
      </c>
      <c r="K92" s="46">
        <v>6.1361494311200395E-5</v>
      </c>
      <c r="L92" s="46">
        <v>4.9265158557646799E-5</v>
      </c>
      <c r="M92" s="47">
        <f>'Equations and POD'!$D$5/F92</f>
        <v>29918621.909015059</v>
      </c>
      <c r="N92" s="47">
        <f>'Equations and POD'!$D$5/G92</f>
        <v>31759767.872646708</v>
      </c>
      <c r="O92" s="47">
        <f>'Equations and POD'!$D$5/H92</f>
        <v>39069555.716351099</v>
      </c>
      <c r="P92" s="47">
        <f>'Equations and POD'!$D$5/I92</f>
        <v>56108923.24167572</v>
      </c>
      <c r="Q92" s="47">
        <f>'Equations and POD'!$D$5/J92</f>
        <v>79539453.931496292</v>
      </c>
      <c r="R92" s="47">
        <f>'Equations and POD'!$D$5/K92</f>
        <v>92892131.522937372</v>
      </c>
      <c r="S92" s="47">
        <f>'Equations and POD'!$D$5/L92</f>
        <v>115700429.40854926</v>
      </c>
      <c r="T92" s="48">
        <v>30000000</v>
      </c>
      <c r="U92" s="48">
        <v>32000000</v>
      </c>
      <c r="V92" s="48">
        <v>39000000</v>
      </c>
      <c r="W92" s="48">
        <v>56000000</v>
      </c>
      <c r="X92" s="48">
        <v>80000000</v>
      </c>
      <c r="Y92" s="48">
        <v>93000000</v>
      </c>
      <c r="Z92" s="48">
        <v>120000000</v>
      </c>
    </row>
    <row r="93" spans="1:27" x14ac:dyDescent="0.3">
      <c r="A93" s="22" t="s">
        <v>88</v>
      </c>
      <c r="B93" s="22" t="s">
        <v>88</v>
      </c>
      <c r="C93" s="22" t="s">
        <v>91</v>
      </c>
      <c r="D93" s="22" t="s">
        <v>66</v>
      </c>
      <c r="E93" s="22" t="s">
        <v>67</v>
      </c>
      <c r="F93" s="47">
        <v>1.5072340425531914</v>
      </c>
      <c r="G93" s="47">
        <v>1.2888888888888888</v>
      </c>
      <c r="H93" s="47">
        <v>1.1139784946236557</v>
      </c>
      <c r="I93" s="47">
        <v>0.89811320754716961</v>
      </c>
      <c r="J93" s="47">
        <v>0.70985915492957741</v>
      </c>
      <c r="K93" s="47">
        <v>0.64916201117318451</v>
      </c>
      <c r="L93" s="47">
        <v>0.69371633752244177</v>
      </c>
      <c r="M93" s="47">
        <f>'Equations and POD'!$D$5/F93</f>
        <v>3781.7617165443257</v>
      </c>
      <c r="N93" s="47">
        <f>'Equations and POD'!$D$5/G93</f>
        <v>4422.4137931034484</v>
      </c>
      <c r="O93" s="47">
        <f>'Equations and POD'!$D$5/H93</f>
        <v>5116.795366795368</v>
      </c>
      <c r="P93" s="47">
        <f>'Equations and POD'!$D$5/I93</f>
        <v>6346.6386554621859</v>
      </c>
      <c r="Q93" s="47">
        <f>'Equations and POD'!$D$5/J93</f>
        <v>8029.7619047619055</v>
      </c>
      <c r="R93" s="47">
        <f>'Equations and POD'!$D$5/K93</f>
        <v>8780.5507745266768</v>
      </c>
      <c r="S93" s="47">
        <f>'Equations and POD'!$D$5/L93</f>
        <v>8216.6149068322975</v>
      </c>
      <c r="T93" s="48">
        <v>3800</v>
      </c>
      <c r="U93" s="48">
        <v>4400</v>
      </c>
      <c r="V93" s="48">
        <v>5100</v>
      </c>
      <c r="W93" s="48">
        <v>6300</v>
      </c>
      <c r="X93" s="48">
        <v>8000</v>
      </c>
      <c r="Y93" s="48">
        <v>8800</v>
      </c>
      <c r="Z93" s="48">
        <v>8200</v>
      </c>
    </row>
    <row r="94" spans="1:27" x14ac:dyDescent="0.3">
      <c r="A94" s="22" t="s">
        <v>88</v>
      </c>
      <c r="B94" s="22" t="s">
        <v>88</v>
      </c>
      <c r="C94" s="22" t="s">
        <v>91</v>
      </c>
      <c r="D94" s="22" t="s">
        <v>66</v>
      </c>
      <c r="E94" s="22" t="s">
        <v>69</v>
      </c>
      <c r="F94" s="47">
        <v>0.75361702127659569</v>
      </c>
      <c r="G94" s="47">
        <v>0.64444444444444438</v>
      </c>
      <c r="H94" s="47">
        <v>0.55698924731182786</v>
      </c>
      <c r="I94" s="47">
        <v>0.44905660377358481</v>
      </c>
      <c r="J94" s="47">
        <v>0.3549295774647887</v>
      </c>
      <c r="K94" s="47">
        <v>0.32458100558659225</v>
      </c>
      <c r="L94" s="47">
        <v>0.34685816876122089</v>
      </c>
      <c r="M94" s="47">
        <f>'Equations and POD'!$D$5/F94</f>
        <v>7563.5234330886515</v>
      </c>
      <c r="N94" s="47">
        <f>'Equations and POD'!$D$5/G94</f>
        <v>8844.8275862068967</v>
      </c>
      <c r="O94" s="47">
        <f>'Equations and POD'!$D$5/H94</f>
        <v>10233.590733590736</v>
      </c>
      <c r="P94" s="47">
        <f>'Equations and POD'!$D$5/I94</f>
        <v>12693.277310924372</v>
      </c>
      <c r="Q94" s="47">
        <f>'Equations and POD'!$D$5/J94</f>
        <v>16059.523809523811</v>
      </c>
      <c r="R94" s="47">
        <f>'Equations and POD'!$D$5/K94</f>
        <v>17561.101549053354</v>
      </c>
      <c r="S94" s="47">
        <f>'Equations and POD'!$D$5/L94</f>
        <v>16433.229813664595</v>
      </c>
      <c r="T94" s="48">
        <v>7600</v>
      </c>
      <c r="U94" s="48">
        <v>8800</v>
      </c>
      <c r="V94" s="48">
        <v>10000</v>
      </c>
      <c r="W94" s="48">
        <v>13000</v>
      </c>
      <c r="X94" s="48">
        <v>16000</v>
      </c>
      <c r="Y94" s="48">
        <v>18000</v>
      </c>
      <c r="Z94" s="48">
        <v>16000</v>
      </c>
    </row>
    <row r="95" spans="1:27" x14ac:dyDescent="0.3">
      <c r="A95" s="22" t="s">
        <v>88</v>
      </c>
      <c r="B95" s="22" t="s">
        <v>88</v>
      </c>
      <c r="C95" s="22" t="s">
        <v>91</v>
      </c>
      <c r="D95" s="22" t="s">
        <v>66</v>
      </c>
      <c r="E95" s="22" t="s">
        <v>70</v>
      </c>
      <c r="F95" s="47">
        <v>0.37680851063829784</v>
      </c>
      <c r="G95" s="47">
        <v>0.32222222222222219</v>
      </c>
      <c r="H95" s="47">
        <v>0.27849462365591393</v>
      </c>
      <c r="I95" s="47">
        <v>0.2245283018867924</v>
      </c>
      <c r="J95" s="47">
        <v>0.17746478873239435</v>
      </c>
      <c r="K95" s="47">
        <v>0.16229050279329613</v>
      </c>
      <c r="L95" s="47">
        <v>0.17342908438061044</v>
      </c>
      <c r="M95" s="47">
        <f>'Equations and POD'!$D$5/F95</f>
        <v>15127.046866177303</v>
      </c>
      <c r="N95" s="47">
        <f>'Equations and POD'!$D$5/G95</f>
        <v>17689.655172413793</v>
      </c>
      <c r="O95" s="47">
        <f>'Equations and POD'!$D$5/H95</f>
        <v>20467.181467181472</v>
      </c>
      <c r="P95" s="47">
        <f>'Equations and POD'!$D$5/I95</f>
        <v>25386.554621848743</v>
      </c>
      <c r="Q95" s="47">
        <f>'Equations and POD'!$D$5/J95</f>
        <v>32119.047619047622</v>
      </c>
      <c r="R95" s="47">
        <f>'Equations and POD'!$D$5/K95</f>
        <v>35122.203098106707</v>
      </c>
      <c r="S95" s="47">
        <f>'Equations and POD'!$D$5/L95</f>
        <v>32866.45962732919</v>
      </c>
      <c r="T95" s="48">
        <v>15000</v>
      </c>
      <c r="U95" s="48">
        <v>18000</v>
      </c>
      <c r="V95" s="48">
        <v>20000</v>
      </c>
      <c r="W95" s="48">
        <v>25000</v>
      </c>
      <c r="X95" s="48">
        <v>32000</v>
      </c>
      <c r="Y95" s="48">
        <v>35000</v>
      </c>
      <c r="Z95" s="48">
        <v>33000</v>
      </c>
    </row>
    <row r="96" spans="1:27" x14ac:dyDescent="0.3">
      <c r="A96" s="22" t="s">
        <v>88</v>
      </c>
      <c r="B96" s="22" t="s">
        <v>88</v>
      </c>
      <c r="C96" s="22" t="s">
        <v>91</v>
      </c>
      <c r="D96" s="22" t="s">
        <v>71</v>
      </c>
      <c r="E96" s="22" t="s">
        <v>67</v>
      </c>
      <c r="F96" s="68" t="s">
        <v>68</v>
      </c>
      <c r="G96" s="68" t="s">
        <v>68</v>
      </c>
      <c r="H96" s="68" t="s">
        <v>68</v>
      </c>
      <c r="I96" s="68" t="s">
        <v>68</v>
      </c>
      <c r="J96" s="68" t="s">
        <v>68</v>
      </c>
      <c r="K96" s="68" t="s">
        <v>68</v>
      </c>
      <c r="L96" s="68" t="s">
        <v>68</v>
      </c>
      <c r="M96" s="31" t="s">
        <v>68</v>
      </c>
      <c r="N96" s="31" t="s">
        <v>68</v>
      </c>
      <c r="O96" s="31" t="s">
        <v>68</v>
      </c>
      <c r="P96" s="31" t="s">
        <v>68</v>
      </c>
      <c r="Q96" s="31" t="s">
        <v>68</v>
      </c>
      <c r="R96" s="31" t="s">
        <v>68</v>
      </c>
      <c r="S96" s="31" t="s">
        <v>68</v>
      </c>
      <c r="T96" s="33" t="s">
        <v>68</v>
      </c>
      <c r="U96" s="33" t="s">
        <v>68</v>
      </c>
      <c r="V96" s="33" t="s">
        <v>68</v>
      </c>
      <c r="W96" s="33" t="s">
        <v>68</v>
      </c>
      <c r="X96" s="33" t="s">
        <v>68</v>
      </c>
      <c r="Y96" s="33" t="s">
        <v>68</v>
      </c>
      <c r="Z96" s="33" t="s">
        <v>68</v>
      </c>
    </row>
    <row r="97" spans="1:26" x14ac:dyDescent="0.3">
      <c r="A97" s="22" t="s">
        <v>88</v>
      </c>
      <c r="B97" s="22" t="s">
        <v>88</v>
      </c>
      <c r="C97" s="22" t="s">
        <v>91</v>
      </c>
      <c r="D97" s="22" t="s">
        <v>71</v>
      </c>
      <c r="E97" s="22" t="s">
        <v>69</v>
      </c>
      <c r="F97" s="68" t="s">
        <v>68</v>
      </c>
      <c r="G97" s="68" t="s">
        <v>68</v>
      </c>
      <c r="H97" s="68" t="s">
        <v>68</v>
      </c>
      <c r="I97" s="68" t="s">
        <v>68</v>
      </c>
      <c r="J97" s="68" t="s">
        <v>68</v>
      </c>
      <c r="K97" s="68" t="s">
        <v>68</v>
      </c>
      <c r="L97" s="68" t="s">
        <v>68</v>
      </c>
      <c r="M97" s="31" t="s">
        <v>68</v>
      </c>
      <c r="N97" s="31" t="s">
        <v>68</v>
      </c>
      <c r="O97" s="31" t="s">
        <v>68</v>
      </c>
      <c r="P97" s="31" t="s">
        <v>68</v>
      </c>
      <c r="Q97" s="31" t="s">
        <v>68</v>
      </c>
      <c r="R97" s="31" t="s">
        <v>68</v>
      </c>
      <c r="S97" s="31" t="s">
        <v>68</v>
      </c>
      <c r="T97" s="33" t="s">
        <v>68</v>
      </c>
      <c r="U97" s="33" t="s">
        <v>68</v>
      </c>
      <c r="V97" s="33" t="s">
        <v>68</v>
      </c>
      <c r="W97" s="33" t="s">
        <v>68</v>
      </c>
      <c r="X97" s="33" t="s">
        <v>68</v>
      </c>
      <c r="Y97" s="33" t="s">
        <v>68</v>
      </c>
      <c r="Z97" s="33" t="s">
        <v>68</v>
      </c>
    </row>
    <row r="98" spans="1:26" x14ac:dyDescent="0.3">
      <c r="A98" s="22" t="s">
        <v>88</v>
      </c>
      <c r="B98" s="22" t="s">
        <v>88</v>
      </c>
      <c r="C98" s="22" t="s">
        <v>91</v>
      </c>
      <c r="D98" s="22" t="s">
        <v>71</v>
      </c>
      <c r="E98" s="22" t="s">
        <v>70</v>
      </c>
      <c r="F98" s="68" t="s">
        <v>68</v>
      </c>
      <c r="G98" s="68" t="s">
        <v>68</v>
      </c>
      <c r="H98" s="68" t="s">
        <v>68</v>
      </c>
      <c r="I98" s="68" t="s">
        <v>68</v>
      </c>
      <c r="J98" s="68" t="s">
        <v>68</v>
      </c>
      <c r="K98" s="68" t="s">
        <v>68</v>
      </c>
      <c r="L98" s="68" t="s">
        <v>68</v>
      </c>
      <c r="M98" s="31" t="s">
        <v>68</v>
      </c>
      <c r="N98" s="31" t="s">
        <v>68</v>
      </c>
      <c r="O98" s="31" t="s">
        <v>68</v>
      </c>
      <c r="P98" s="31" t="s">
        <v>68</v>
      </c>
      <c r="Q98" s="31" t="s">
        <v>68</v>
      </c>
      <c r="R98" s="31" t="s">
        <v>68</v>
      </c>
      <c r="S98" s="31" t="s">
        <v>68</v>
      </c>
      <c r="T98" s="33" t="s">
        <v>68</v>
      </c>
      <c r="U98" s="33" t="s">
        <v>68</v>
      </c>
      <c r="V98" s="33" t="s">
        <v>68</v>
      </c>
      <c r="W98" s="33" t="s">
        <v>68</v>
      </c>
      <c r="X98" s="33" t="s">
        <v>68</v>
      </c>
      <c r="Y98" s="33" t="s">
        <v>68</v>
      </c>
      <c r="Z98" s="33" t="s">
        <v>68</v>
      </c>
    </row>
    <row r="99" spans="1:26" x14ac:dyDescent="0.3">
      <c r="A99" s="22" t="s">
        <v>88</v>
      </c>
      <c r="B99" s="22" t="s">
        <v>88</v>
      </c>
      <c r="C99" s="22" t="s">
        <v>91</v>
      </c>
      <c r="D99" s="22" t="s">
        <v>72</v>
      </c>
      <c r="E99" s="22" t="s">
        <v>67</v>
      </c>
      <c r="F99" s="68" t="s">
        <v>68</v>
      </c>
      <c r="G99" s="68" t="s">
        <v>68</v>
      </c>
      <c r="H99" s="68" t="s">
        <v>68</v>
      </c>
      <c r="I99" s="68" t="s">
        <v>68</v>
      </c>
      <c r="J99" s="68" t="s">
        <v>68</v>
      </c>
      <c r="K99" s="68" t="s">
        <v>68</v>
      </c>
      <c r="L99" s="68" t="s">
        <v>68</v>
      </c>
      <c r="M99" s="31" t="s">
        <v>68</v>
      </c>
      <c r="N99" s="31" t="s">
        <v>68</v>
      </c>
      <c r="O99" s="31" t="s">
        <v>68</v>
      </c>
      <c r="P99" s="31" t="s">
        <v>68</v>
      </c>
      <c r="Q99" s="31" t="s">
        <v>68</v>
      </c>
      <c r="R99" s="31" t="s">
        <v>68</v>
      </c>
      <c r="S99" s="31" t="s">
        <v>68</v>
      </c>
      <c r="T99" s="33" t="s">
        <v>68</v>
      </c>
      <c r="U99" s="33" t="s">
        <v>68</v>
      </c>
      <c r="V99" s="33" t="s">
        <v>68</v>
      </c>
      <c r="W99" s="33" t="s">
        <v>68</v>
      </c>
      <c r="X99" s="33" t="s">
        <v>68</v>
      </c>
      <c r="Y99" s="33" t="s">
        <v>68</v>
      </c>
      <c r="Z99" s="33" t="s">
        <v>68</v>
      </c>
    </row>
    <row r="100" spans="1:26" x14ac:dyDescent="0.3">
      <c r="A100" s="22" t="s">
        <v>88</v>
      </c>
      <c r="B100" s="22" t="s">
        <v>88</v>
      </c>
      <c r="C100" s="22" t="s">
        <v>91</v>
      </c>
      <c r="D100" s="22" t="s">
        <v>72</v>
      </c>
      <c r="E100" s="22" t="s">
        <v>69</v>
      </c>
      <c r="F100" s="68" t="s">
        <v>68</v>
      </c>
      <c r="G100" s="68" t="s">
        <v>68</v>
      </c>
      <c r="H100" s="68" t="s">
        <v>68</v>
      </c>
      <c r="I100" s="68" t="s">
        <v>68</v>
      </c>
      <c r="J100" s="68" t="s">
        <v>68</v>
      </c>
      <c r="K100" s="68" t="s">
        <v>68</v>
      </c>
      <c r="L100" s="68" t="s">
        <v>68</v>
      </c>
      <c r="M100" s="31" t="s">
        <v>68</v>
      </c>
      <c r="N100" s="31" t="s">
        <v>68</v>
      </c>
      <c r="O100" s="31" t="s">
        <v>68</v>
      </c>
      <c r="P100" s="31" t="s">
        <v>68</v>
      </c>
      <c r="Q100" s="31" t="s">
        <v>68</v>
      </c>
      <c r="R100" s="31" t="s">
        <v>68</v>
      </c>
      <c r="S100" s="31" t="s">
        <v>68</v>
      </c>
      <c r="T100" s="33" t="s">
        <v>68</v>
      </c>
      <c r="U100" s="33" t="s">
        <v>68</v>
      </c>
      <c r="V100" s="33" t="s">
        <v>68</v>
      </c>
      <c r="W100" s="33" t="s">
        <v>68</v>
      </c>
      <c r="X100" s="33" t="s">
        <v>68</v>
      </c>
      <c r="Y100" s="33" t="s">
        <v>68</v>
      </c>
      <c r="Z100" s="33" t="s">
        <v>68</v>
      </c>
    </row>
    <row r="101" spans="1:26" x14ac:dyDescent="0.3">
      <c r="A101" s="22" t="s">
        <v>88</v>
      </c>
      <c r="B101" s="22" t="s">
        <v>88</v>
      </c>
      <c r="C101" s="22" t="s">
        <v>91</v>
      </c>
      <c r="D101" s="22" t="s">
        <v>72</v>
      </c>
      <c r="E101" s="22" t="s">
        <v>70</v>
      </c>
      <c r="F101" s="68" t="s">
        <v>68</v>
      </c>
      <c r="G101" s="68" t="s">
        <v>68</v>
      </c>
      <c r="H101" s="68" t="s">
        <v>68</v>
      </c>
      <c r="I101" s="68" t="s">
        <v>68</v>
      </c>
      <c r="J101" s="68" t="s">
        <v>68</v>
      </c>
      <c r="K101" s="68" t="s">
        <v>68</v>
      </c>
      <c r="L101" s="68" t="s">
        <v>68</v>
      </c>
      <c r="M101" s="31" t="s">
        <v>68</v>
      </c>
      <c r="N101" s="31" t="s">
        <v>68</v>
      </c>
      <c r="O101" s="31" t="s">
        <v>68</v>
      </c>
      <c r="P101" s="31" t="s">
        <v>68</v>
      </c>
      <c r="Q101" s="31" t="s">
        <v>68</v>
      </c>
      <c r="R101" s="31" t="s">
        <v>68</v>
      </c>
      <c r="S101" s="31" t="s">
        <v>68</v>
      </c>
      <c r="T101" s="33" t="s">
        <v>68</v>
      </c>
      <c r="U101" s="33" t="s">
        <v>68</v>
      </c>
      <c r="V101" s="33" t="s">
        <v>68</v>
      </c>
      <c r="W101" s="33" t="s">
        <v>68</v>
      </c>
      <c r="X101" s="33" t="s">
        <v>68</v>
      </c>
      <c r="Y101" s="33" t="s">
        <v>68</v>
      </c>
      <c r="Z101" s="33" t="s">
        <v>68</v>
      </c>
    </row>
    <row r="102" spans="1:26" x14ac:dyDescent="0.3">
      <c r="A102" s="22" t="s">
        <v>88</v>
      </c>
      <c r="B102" s="22" t="s">
        <v>88</v>
      </c>
      <c r="C102" s="22" t="s">
        <v>92</v>
      </c>
      <c r="D102" s="22" t="s">
        <v>66</v>
      </c>
      <c r="E102" s="22" t="s">
        <v>67</v>
      </c>
      <c r="F102" s="47">
        <v>0.47101063829787237</v>
      </c>
      <c r="G102" s="47">
        <v>0.40277777777777768</v>
      </c>
      <c r="H102" s="47">
        <v>0.34811827956989244</v>
      </c>
      <c r="I102" s="47">
        <v>0.28066037735849053</v>
      </c>
      <c r="J102" s="47">
        <v>0.22183098591549297</v>
      </c>
      <c r="K102" s="47">
        <v>0.20286312849162011</v>
      </c>
      <c r="L102" s="47">
        <v>0.21678635547576308</v>
      </c>
      <c r="M102" s="47">
        <f>'Equations and POD'!$D$5/F102</f>
        <v>12101.63749294184</v>
      </c>
      <c r="N102" s="47">
        <f>'Equations and POD'!$D$5/G102</f>
        <v>14151.724137931038</v>
      </c>
      <c r="O102" s="47">
        <f>'Equations and POD'!$D$5/H102</f>
        <v>16373.745173745176</v>
      </c>
      <c r="P102" s="47">
        <f>'Equations and POD'!$D$5/I102</f>
        <v>20309.243697478993</v>
      </c>
      <c r="Q102" s="47">
        <f>'Equations and POD'!$D$5/J102</f>
        <v>25695.238095238095</v>
      </c>
      <c r="R102" s="47">
        <f>'Equations and POD'!$D$5/K102</f>
        <v>28097.762478485369</v>
      </c>
      <c r="S102" s="47">
        <f>'Equations and POD'!$D$5/L102</f>
        <v>26293.167701863345</v>
      </c>
      <c r="T102" s="48">
        <v>12000</v>
      </c>
      <c r="U102" s="48">
        <v>14000</v>
      </c>
      <c r="V102" s="48">
        <v>16000</v>
      </c>
      <c r="W102" s="48">
        <v>20000</v>
      </c>
      <c r="X102" s="48">
        <v>26000</v>
      </c>
      <c r="Y102" s="48">
        <v>28000</v>
      </c>
      <c r="Z102" s="48">
        <v>26000</v>
      </c>
    </row>
    <row r="103" spans="1:26" x14ac:dyDescent="0.3">
      <c r="A103" s="22" t="s">
        <v>88</v>
      </c>
      <c r="B103" s="22" t="s">
        <v>88</v>
      </c>
      <c r="C103" s="22" t="s">
        <v>92</v>
      </c>
      <c r="D103" s="22" t="s">
        <v>66</v>
      </c>
      <c r="E103" s="22" t="s">
        <v>69</v>
      </c>
      <c r="F103" s="47">
        <v>0.23550531914893619</v>
      </c>
      <c r="G103" s="47">
        <v>0.20138888888888884</v>
      </c>
      <c r="H103" s="47">
        <v>0.17405913978494622</v>
      </c>
      <c r="I103" s="47">
        <v>0.14033018867924527</v>
      </c>
      <c r="J103" s="47">
        <v>0.11091549295774648</v>
      </c>
      <c r="K103" s="47">
        <v>0.10143156424581005</v>
      </c>
      <c r="L103" s="47">
        <v>0.10839317773788154</v>
      </c>
      <c r="M103" s="47">
        <f>'Equations and POD'!$D$5/F103</f>
        <v>24203.27498588368</v>
      </c>
      <c r="N103" s="47">
        <f>'Equations and POD'!$D$5/G103</f>
        <v>28303.448275862076</v>
      </c>
      <c r="O103" s="47">
        <f>'Equations and POD'!$D$5/H103</f>
        <v>32747.490347490351</v>
      </c>
      <c r="P103" s="47">
        <f>'Equations and POD'!$D$5/I103</f>
        <v>40618.487394957985</v>
      </c>
      <c r="Q103" s="47">
        <f>'Equations and POD'!$D$5/J103</f>
        <v>51390.476190476191</v>
      </c>
      <c r="R103" s="47">
        <f>'Equations and POD'!$D$5/K103</f>
        <v>56195.524956970738</v>
      </c>
      <c r="S103" s="47">
        <f>'Equations and POD'!$D$5/L103</f>
        <v>52586.335403726691</v>
      </c>
      <c r="T103" s="48">
        <v>24000</v>
      </c>
      <c r="U103" s="48">
        <v>28000</v>
      </c>
      <c r="V103" s="48">
        <v>33000</v>
      </c>
      <c r="W103" s="48">
        <v>41000</v>
      </c>
      <c r="X103" s="48">
        <v>51000</v>
      </c>
      <c r="Y103" s="48">
        <v>56000</v>
      </c>
      <c r="Z103" s="48">
        <v>53000</v>
      </c>
    </row>
    <row r="104" spans="1:26" x14ac:dyDescent="0.3">
      <c r="A104" s="22" t="s">
        <v>88</v>
      </c>
      <c r="B104" s="22" t="s">
        <v>88</v>
      </c>
      <c r="C104" s="22" t="s">
        <v>92</v>
      </c>
      <c r="D104" s="22" t="s">
        <v>66</v>
      </c>
      <c r="E104" s="22" t="s">
        <v>70</v>
      </c>
      <c r="F104" s="47">
        <v>0.11775265957446809</v>
      </c>
      <c r="G104" s="47">
        <v>0.10069444444444442</v>
      </c>
      <c r="H104" s="47">
        <v>8.702956989247311E-2</v>
      </c>
      <c r="I104" s="47">
        <v>7.0165094339622633E-2</v>
      </c>
      <c r="J104" s="47">
        <v>5.5457746478873242E-2</v>
      </c>
      <c r="K104" s="47">
        <v>5.0715782122905027E-2</v>
      </c>
      <c r="L104" s="47">
        <v>5.419658886894077E-2</v>
      </c>
      <c r="M104" s="47">
        <f>'Equations and POD'!$D$5/F104</f>
        <v>48406.549971767359</v>
      </c>
      <c r="N104" s="47">
        <f>'Equations and POD'!$D$5/G104</f>
        <v>56606.896551724152</v>
      </c>
      <c r="O104" s="47">
        <f>'Equations and POD'!$D$5/H104</f>
        <v>65494.980694980703</v>
      </c>
      <c r="P104" s="47">
        <f>'Equations and POD'!$D$5/I104</f>
        <v>81236.97478991597</v>
      </c>
      <c r="Q104" s="47">
        <f>'Equations and POD'!$D$5/J104</f>
        <v>102780.95238095238</v>
      </c>
      <c r="R104" s="47">
        <f>'Equations and POD'!$D$5/K104</f>
        <v>112391.04991394148</v>
      </c>
      <c r="S104" s="47">
        <f>'Equations and POD'!$D$5/L104</f>
        <v>105172.67080745338</v>
      </c>
      <c r="T104" s="48">
        <v>48000</v>
      </c>
      <c r="U104" s="48">
        <v>57000</v>
      </c>
      <c r="V104" s="48">
        <v>65000</v>
      </c>
      <c r="W104" s="48">
        <v>81000</v>
      </c>
      <c r="X104" s="48">
        <v>100000</v>
      </c>
      <c r="Y104" s="48">
        <v>110000</v>
      </c>
      <c r="Z104" s="48">
        <v>110000</v>
      </c>
    </row>
    <row r="105" spans="1:26" x14ac:dyDescent="0.3">
      <c r="A105" s="22" t="s">
        <v>88</v>
      </c>
      <c r="B105" s="22" t="s">
        <v>88</v>
      </c>
      <c r="C105" s="22" t="s">
        <v>92</v>
      </c>
      <c r="D105" s="22" t="s">
        <v>71</v>
      </c>
      <c r="E105" s="22" t="s">
        <v>67</v>
      </c>
      <c r="F105" s="46">
        <v>1.02784789248639E-3</v>
      </c>
      <c r="G105" s="46">
        <v>1.27238568137964E-3</v>
      </c>
      <c r="H105" s="46">
        <v>1.43637547713145E-3</v>
      </c>
      <c r="I105" s="46">
        <v>5.0425434105283602E-4</v>
      </c>
      <c r="J105" s="46">
        <v>2.8236066979279301E-4</v>
      </c>
      <c r="K105" s="46">
        <v>2.2401064521782401E-4</v>
      </c>
      <c r="L105" s="46">
        <v>1.00317404087152E-4</v>
      </c>
      <c r="M105" s="47">
        <f>'Equations and POD'!$D$5/F105</f>
        <v>5545567.6288945395</v>
      </c>
      <c r="N105" s="47">
        <f>'Equations and POD'!$D$5/G105</f>
        <v>4479773.7693963395</v>
      </c>
      <c r="O105" s="47">
        <f>'Equations and POD'!$D$5/H105</f>
        <v>3968321.7172318548</v>
      </c>
      <c r="P105" s="47">
        <f>'Equations and POD'!$D$5/I105</f>
        <v>11303819.394194866</v>
      </c>
      <c r="Q105" s="47">
        <f>'Equations and POD'!$D$5/J105</f>
        <v>20186947.439184349</v>
      </c>
      <c r="R105" s="47">
        <f>'Equations and POD'!$D$5/K105</f>
        <v>25445219.330793053</v>
      </c>
      <c r="S105" s="47">
        <f>'Equations and POD'!$D$5/L105</f>
        <v>56819652.101922952</v>
      </c>
      <c r="T105" s="48">
        <v>5500000</v>
      </c>
      <c r="U105" s="48">
        <v>4500000</v>
      </c>
      <c r="V105" s="48">
        <v>4000000</v>
      </c>
      <c r="W105" s="48">
        <v>11000000</v>
      </c>
      <c r="X105" s="48">
        <v>20000000</v>
      </c>
      <c r="Y105" s="48">
        <v>25000000</v>
      </c>
      <c r="Z105" s="48">
        <v>57000000</v>
      </c>
    </row>
    <row r="106" spans="1:26" x14ac:dyDescent="0.3">
      <c r="A106" s="22" t="s">
        <v>88</v>
      </c>
      <c r="B106" s="22" t="s">
        <v>88</v>
      </c>
      <c r="C106" s="22" t="s">
        <v>92</v>
      </c>
      <c r="D106" s="22" t="s">
        <v>71</v>
      </c>
      <c r="E106" s="22" t="s">
        <v>69</v>
      </c>
      <c r="F106" s="46">
        <v>6.5354490678812304E-4</v>
      </c>
      <c r="G106" s="46">
        <v>8.0903136311798196E-4</v>
      </c>
      <c r="H106" s="46">
        <v>9.1330233216188204E-4</v>
      </c>
      <c r="I106" s="46">
        <v>3.2062414947762899E-4</v>
      </c>
      <c r="J106" s="46">
        <v>1.7953568710816299E-4</v>
      </c>
      <c r="K106" s="46">
        <v>1.4243451518311401E-4</v>
      </c>
      <c r="L106" s="46">
        <v>6.3785633051738905E-5</v>
      </c>
      <c r="M106" s="47">
        <f>'Equations and POD'!$D$5/F106</f>
        <v>8721665.3986531943</v>
      </c>
      <c r="N106" s="47">
        <f>'Equations and POD'!$D$5/G106</f>
        <v>7045462.3391018808</v>
      </c>
      <c r="O106" s="47">
        <f>'Equations and POD'!$D$5/H106</f>
        <v>6241087.7529541664</v>
      </c>
      <c r="P106" s="47">
        <f>'Equations and POD'!$D$5/I106</f>
        <v>17777824.937038027</v>
      </c>
      <c r="Q106" s="47">
        <f>'Equations and POD'!$D$5/J106</f>
        <v>31748562.593942564</v>
      </c>
      <c r="R106" s="47">
        <f>'Equations and POD'!$D$5/K106</f>
        <v>40018390.154044278</v>
      </c>
      <c r="S106" s="47">
        <f>'Equations and POD'!$D$5/L106</f>
        <v>89361815.933950484</v>
      </c>
      <c r="T106" s="48">
        <v>8700000</v>
      </c>
      <c r="U106" s="48">
        <v>7000000</v>
      </c>
      <c r="V106" s="48">
        <v>6200000</v>
      </c>
      <c r="W106" s="48">
        <v>18000000</v>
      </c>
      <c r="X106" s="48">
        <v>32000000</v>
      </c>
      <c r="Y106" s="48">
        <v>40000000</v>
      </c>
      <c r="Z106" s="48">
        <v>89000000</v>
      </c>
    </row>
    <row r="107" spans="1:26" x14ac:dyDescent="0.3">
      <c r="A107" s="22" t="s">
        <v>88</v>
      </c>
      <c r="B107" s="22" t="s">
        <v>88</v>
      </c>
      <c r="C107" s="22" t="s">
        <v>92</v>
      </c>
      <c r="D107" s="22" t="s">
        <v>71</v>
      </c>
      <c r="E107" s="22" t="s">
        <v>70</v>
      </c>
      <c r="F107" s="46">
        <v>3.8024431267084301E-4</v>
      </c>
      <c r="G107" s="46">
        <v>4.7070916076767802E-4</v>
      </c>
      <c r="H107" s="46">
        <v>5.3137590691491301E-4</v>
      </c>
      <c r="I107" s="46">
        <v>1.8654496129870299E-4</v>
      </c>
      <c r="J107" s="46">
        <v>1.04457127942041E-4</v>
      </c>
      <c r="K107" s="46">
        <v>8.2870991363826098E-5</v>
      </c>
      <c r="L107" s="46">
        <v>3.7111641366897198E-5</v>
      </c>
      <c r="M107" s="47">
        <f>'Equations and POD'!$D$5/F107</f>
        <v>14990362.27514646</v>
      </c>
      <c r="N107" s="47">
        <f>'Equations and POD'!$D$5/G107</f>
        <v>12109388.291283494</v>
      </c>
      <c r="O107" s="47">
        <f>'Equations and POD'!$D$5/H107</f>
        <v>10726869.483212601</v>
      </c>
      <c r="P107" s="47">
        <f>'Equations and POD'!$D$5/I107</f>
        <v>30555636.348027326</v>
      </c>
      <c r="Q107" s="47">
        <f>'Equations and POD'!$D$5/J107</f>
        <v>54567841.489598468</v>
      </c>
      <c r="R107" s="47">
        <f>'Equations and POD'!$D$5/K107</f>
        <v>68781607.486453936</v>
      </c>
      <c r="S107" s="47">
        <f>'Equations and POD'!$D$5/L107</f>
        <v>153590619.8178634</v>
      </c>
      <c r="T107" s="48">
        <v>15000000</v>
      </c>
      <c r="U107" s="48">
        <v>12000000</v>
      </c>
      <c r="V107" s="48">
        <v>11000000</v>
      </c>
      <c r="W107" s="48">
        <v>31000000</v>
      </c>
      <c r="X107" s="48">
        <v>55000000</v>
      </c>
      <c r="Y107" s="48">
        <v>69000000</v>
      </c>
      <c r="Z107" s="48">
        <v>150000000</v>
      </c>
    </row>
    <row r="108" spans="1:26" x14ac:dyDescent="0.3">
      <c r="A108" s="22" t="s">
        <v>88</v>
      </c>
      <c r="B108" s="22" t="s">
        <v>88</v>
      </c>
      <c r="C108" s="22" t="s">
        <v>92</v>
      </c>
      <c r="D108" s="22" t="s">
        <v>72</v>
      </c>
      <c r="E108" s="22" t="s">
        <v>67</v>
      </c>
      <c r="F108" s="46">
        <v>3.2578802128735797E-2</v>
      </c>
      <c r="G108" s="46">
        <v>3.06901759183742E-2</v>
      </c>
      <c r="H108" s="46">
        <v>2.4948143004613899E-2</v>
      </c>
      <c r="I108" s="46">
        <v>1.73717976896458E-2</v>
      </c>
      <c r="J108" s="46">
        <v>1.2254457567407199E-2</v>
      </c>
      <c r="K108" s="46">
        <v>1.04929540011425E-2</v>
      </c>
      <c r="L108" s="46">
        <v>8.4244532895937398E-3</v>
      </c>
      <c r="M108" s="47">
        <f>'Equations and POD'!$D$5/F108</f>
        <v>174960.39226599966</v>
      </c>
      <c r="N108" s="47">
        <f>'Equations and POD'!$D$5/G108</f>
        <v>185727.18563621564</v>
      </c>
      <c r="O108" s="47">
        <f>'Equations and POD'!$D$5/H108</f>
        <v>228473.9188382015</v>
      </c>
      <c r="P108" s="47">
        <f>'Equations and POD'!$D$5/I108</f>
        <v>328118.02795731381</v>
      </c>
      <c r="Q108" s="47">
        <f>'Equations and POD'!$D$5/J108</f>
        <v>465136.86702544166</v>
      </c>
      <c r="R108" s="47">
        <f>'Equations and POD'!$D$5/K108</f>
        <v>543221.6704065766</v>
      </c>
      <c r="S108" s="47">
        <f>'Equations and POD'!$D$5/L108</f>
        <v>676601.76916653977</v>
      </c>
      <c r="T108" s="48">
        <v>170000</v>
      </c>
      <c r="U108" s="48">
        <v>190000</v>
      </c>
      <c r="V108" s="48">
        <v>230000</v>
      </c>
      <c r="W108" s="48">
        <v>330000</v>
      </c>
      <c r="X108" s="48">
        <v>470000</v>
      </c>
      <c r="Y108" s="48">
        <v>540000</v>
      </c>
      <c r="Z108" s="48">
        <v>680000</v>
      </c>
    </row>
    <row r="109" spans="1:26" x14ac:dyDescent="0.3">
      <c r="A109" s="22" t="s">
        <v>88</v>
      </c>
      <c r="B109" s="22" t="s">
        <v>88</v>
      </c>
      <c r="C109" s="22" t="s">
        <v>92</v>
      </c>
      <c r="D109" s="22" t="s">
        <v>72</v>
      </c>
      <c r="E109" s="22" t="s">
        <v>69</v>
      </c>
      <c r="F109" s="46">
        <v>2.0714845283982201E-2</v>
      </c>
      <c r="G109" s="46">
        <v>1.9513984687809301E-2</v>
      </c>
      <c r="H109" s="46">
        <v>1.58629811010579E-2</v>
      </c>
      <c r="I109" s="46">
        <v>1.1045651710080699E-2</v>
      </c>
      <c r="J109" s="46">
        <v>7.7918516323858301E-3</v>
      </c>
      <c r="K109" s="46">
        <v>6.6718204630945802E-3</v>
      </c>
      <c r="L109" s="46">
        <v>5.3565887968036498E-3</v>
      </c>
      <c r="M109" s="47">
        <f>'Equations and POD'!$D$5/F109</f>
        <v>275164.98056625784</v>
      </c>
      <c r="N109" s="47">
        <f>'Equations and POD'!$D$5/G109</f>
        <v>292098.21013956628</v>
      </c>
      <c r="O109" s="47">
        <f>'Equations and POD'!$D$5/H109</f>
        <v>359327.16326692642</v>
      </c>
      <c r="P109" s="47">
        <f>'Equations and POD'!$D$5/I109</f>
        <v>516040.17124656885</v>
      </c>
      <c r="Q109" s="47">
        <f>'Equations and POD'!$D$5/J109</f>
        <v>731533.43632836675</v>
      </c>
      <c r="R109" s="47">
        <f>'Equations and POD'!$D$5/K109</f>
        <v>854339.5361925218</v>
      </c>
      <c r="S109" s="47">
        <f>'Equations and POD'!$D$5/L109</f>
        <v>1064110.0551532477</v>
      </c>
      <c r="T109" s="48">
        <v>280000</v>
      </c>
      <c r="U109" s="48">
        <v>290000</v>
      </c>
      <c r="V109" s="48">
        <v>360000</v>
      </c>
      <c r="W109" s="48">
        <v>520000</v>
      </c>
      <c r="X109" s="48">
        <v>730000</v>
      </c>
      <c r="Y109" s="48">
        <v>850000</v>
      </c>
      <c r="Z109" s="48">
        <v>1100000</v>
      </c>
    </row>
    <row r="110" spans="1:26" x14ac:dyDescent="0.3">
      <c r="A110" s="22" t="s">
        <v>88</v>
      </c>
      <c r="B110" s="22" t="s">
        <v>88</v>
      </c>
      <c r="C110" s="22" t="s">
        <v>92</v>
      </c>
      <c r="D110" s="22" t="s">
        <v>72</v>
      </c>
      <c r="E110" s="22" t="s">
        <v>70</v>
      </c>
      <c r="F110" s="46">
        <v>1.20522736198854E-2</v>
      </c>
      <c r="G110" s="46">
        <v>1.1353591091196401E-2</v>
      </c>
      <c r="H110" s="46">
        <v>9.2293708225209391E-3</v>
      </c>
      <c r="I110" s="46">
        <v>6.4265609950168298E-3</v>
      </c>
      <c r="J110" s="46">
        <v>4.5334409497946202E-3</v>
      </c>
      <c r="K110" s="46">
        <v>3.88178645129173E-3</v>
      </c>
      <c r="L110" s="46">
        <v>3.1165607545334101E-3</v>
      </c>
      <c r="M110" s="47">
        <f>'Equations and POD'!$D$5/F110</f>
        <v>472939.81034378463</v>
      </c>
      <c r="N110" s="47">
        <f>'Equations and POD'!$D$5/G110</f>
        <v>502043.79867263255</v>
      </c>
      <c r="O110" s="47">
        <f>'Equations and POD'!$D$5/H110</f>
        <v>617593.56185919116</v>
      </c>
      <c r="P110" s="47">
        <f>'Equations and POD'!$D$5/I110</f>
        <v>886944.04432165087</v>
      </c>
      <c r="Q110" s="47">
        <f>'Equations and POD'!$D$5/J110</f>
        <v>1257323.0936774921</v>
      </c>
      <c r="R110" s="47">
        <f>'Equations and POD'!$D$5/K110</f>
        <v>1468396.0778170135</v>
      </c>
      <c r="S110" s="47">
        <f>'Equations and POD'!$D$5/L110</f>
        <v>1828939.157277351</v>
      </c>
      <c r="T110" s="48">
        <v>470000</v>
      </c>
      <c r="U110" s="48">
        <v>500000</v>
      </c>
      <c r="V110" s="48">
        <v>620000</v>
      </c>
      <c r="W110" s="48">
        <v>890000</v>
      </c>
      <c r="X110" s="48">
        <v>1300000</v>
      </c>
      <c r="Y110" s="48">
        <v>1500000</v>
      </c>
      <c r="Z110" s="48">
        <v>1800000</v>
      </c>
    </row>
    <row r="111" spans="1:26" x14ac:dyDescent="0.3">
      <c r="A111" s="22" t="s">
        <v>88</v>
      </c>
      <c r="B111" s="22" t="s">
        <v>88</v>
      </c>
      <c r="C111" s="22" t="s">
        <v>93</v>
      </c>
      <c r="D111" s="22" t="s">
        <v>66</v>
      </c>
      <c r="E111" s="22" t="s">
        <v>67</v>
      </c>
      <c r="F111" s="47">
        <v>3.768085106382979</v>
      </c>
      <c r="G111" s="47">
        <v>3.2222222222222214</v>
      </c>
      <c r="H111" s="47">
        <v>2.7849462365591395</v>
      </c>
      <c r="I111" s="47">
        <v>2.2452830188679243</v>
      </c>
      <c r="J111" s="47">
        <v>1.7746478873239437</v>
      </c>
      <c r="K111" s="47">
        <v>1.6229050279329609</v>
      </c>
      <c r="L111" s="47">
        <v>1.7342908438061047</v>
      </c>
      <c r="M111" s="47">
        <f>'Equations and POD'!$D$5/F111</f>
        <v>1512.70468661773</v>
      </c>
      <c r="N111" s="47">
        <f>'Equations and POD'!$D$5/G111</f>
        <v>1768.9655172413798</v>
      </c>
      <c r="O111" s="47">
        <f>'Equations and POD'!$D$5/H111</f>
        <v>2046.718146718147</v>
      </c>
      <c r="P111" s="47">
        <f>'Equations and POD'!$D$5/I111</f>
        <v>2538.6554621848741</v>
      </c>
      <c r="Q111" s="47">
        <f>'Equations and POD'!$D$5/J111</f>
        <v>3211.9047619047619</v>
      </c>
      <c r="R111" s="47">
        <f>'Equations and POD'!$D$5/K111</f>
        <v>3512.2203098106711</v>
      </c>
      <c r="S111" s="47">
        <f>'Equations and POD'!$D$5/L111</f>
        <v>3286.6459627329182</v>
      </c>
      <c r="T111" s="48">
        <v>1500</v>
      </c>
      <c r="U111" s="48">
        <v>1800</v>
      </c>
      <c r="V111" s="48">
        <v>2000</v>
      </c>
      <c r="W111" s="48">
        <v>2500</v>
      </c>
      <c r="X111" s="48">
        <v>3200</v>
      </c>
      <c r="Y111" s="48">
        <v>3500</v>
      </c>
      <c r="Z111" s="48">
        <v>3300</v>
      </c>
    </row>
    <row r="112" spans="1:26" x14ac:dyDescent="0.3">
      <c r="A112" s="22" t="s">
        <v>88</v>
      </c>
      <c r="B112" s="22" t="s">
        <v>88</v>
      </c>
      <c r="C112" s="22" t="s">
        <v>93</v>
      </c>
      <c r="D112" s="22" t="s">
        <v>66</v>
      </c>
      <c r="E112" s="22" t="s">
        <v>69</v>
      </c>
      <c r="F112" s="47">
        <v>0.94202127659574475</v>
      </c>
      <c r="G112" s="47">
        <v>0.80555555555555536</v>
      </c>
      <c r="H112" s="47">
        <v>0.69623655913978488</v>
      </c>
      <c r="I112" s="47">
        <v>0.56132075471698106</v>
      </c>
      <c r="J112" s="47">
        <v>0.44366197183098594</v>
      </c>
      <c r="K112" s="47">
        <v>0.40572625698324022</v>
      </c>
      <c r="L112" s="47">
        <v>0.43357271095152616</v>
      </c>
      <c r="M112" s="47">
        <f>'Equations and POD'!$D$5/F112</f>
        <v>6050.8187464709199</v>
      </c>
      <c r="N112" s="47">
        <f>'Equations and POD'!$D$5/G112</f>
        <v>7075.862068965519</v>
      </c>
      <c r="O112" s="47">
        <f>'Equations and POD'!$D$5/H112</f>
        <v>8186.8725868725878</v>
      </c>
      <c r="P112" s="47">
        <f>'Equations and POD'!$D$5/I112</f>
        <v>10154.621848739496</v>
      </c>
      <c r="Q112" s="47">
        <f>'Equations and POD'!$D$5/J112</f>
        <v>12847.619047619048</v>
      </c>
      <c r="R112" s="47">
        <f>'Equations and POD'!$D$5/K112</f>
        <v>14048.881239242684</v>
      </c>
      <c r="S112" s="47">
        <f>'Equations and POD'!$D$5/L112</f>
        <v>13146.583850931673</v>
      </c>
      <c r="T112" s="48">
        <v>6100</v>
      </c>
      <c r="U112" s="48">
        <v>7100</v>
      </c>
      <c r="V112" s="48">
        <v>8200</v>
      </c>
      <c r="W112" s="48">
        <v>10000</v>
      </c>
      <c r="X112" s="48">
        <v>13000</v>
      </c>
      <c r="Y112" s="48">
        <v>14000</v>
      </c>
      <c r="Z112" s="48">
        <v>13000</v>
      </c>
    </row>
    <row r="113" spans="1:26" x14ac:dyDescent="0.3">
      <c r="A113" s="22" t="s">
        <v>88</v>
      </c>
      <c r="B113" s="22" t="s">
        <v>88</v>
      </c>
      <c r="C113" s="22" t="s">
        <v>93</v>
      </c>
      <c r="D113" s="22" t="s">
        <v>66</v>
      </c>
      <c r="E113" s="22" t="s">
        <v>70</v>
      </c>
      <c r="F113" s="47">
        <v>9.4202127659574461E-2</v>
      </c>
      <c r="G113" s="47">
        <v>8.0555555555555547E-2</v>
      </c>
      <c r="H113" s="47">
        <v>6.9623655913978483E-2</v>
      </c>
      <c r="I113" s="47">
        <v>5.6132075471698101E-2</v>
      </c>
      <c r="J113" s="47">
        <v>4.4366197183098588E-2</v>
      </c>
      <c r="K113" s="47">
        <v>4.0572625698324032E-2</v>
      </c>
      <c r="L113" s="47">
        <v>4.3357271095152611E-2</v>
      </c>
      <c r="M113" s="47">
        <f>'Equations and POD'!$D$5/F113</f>
        <v>60508.187464709212</v>
      </c>
      <c r="N113" s="47">
        <f>'Equations and POD'!$D$5/G113</f>
        <v>70758.620689655174</v>
      </c>
      <c r="O113" s="47">
        <f>'Equations and POD'!$D$5/H113</f>
        <v>81868.725868725887</v>
      </c>
      <c r="P113" s="47">
        <f>'Equations and POD'!$D$5/I113</f>
        <v>101546.21848739497</v>
      </c>
      <c r="Q113" s="47">
        <f>'Equations and POD'!$D$5/J113</f>
        <v>128476.19047619049</v>
      </c>
      <c r="R113" s="47">
        <f>'Equations and POD'!$D$5/K113</f>
        <v>140488.81239242683</v>
      </c>
      <c r="S113" s="47">
        <f>'Equations and POD'!$D$5/L113</f>
        <v>131465.83850931676</v>
      </c>
      <c r="T113" s="48">
        <v>61000</v>
      </c>
      <c r="U113" s="48">
        <v>71000</v>
      </c>
      <c r="V113" s="48">
        <v>82000</v>
      </c>
      <c r="W113" s="48">
        <v>100000</v>
      </c>
      <c r="X113" s="48">
        <v>130000</v>
      </c>
      <c r="Y113" s="48">
        <v>140000</v>
      </c>
      <c r="Z113" s="48">
        <v>130000</v>
      </c>
    </row>
    <row r="114" spans="1:26" x14ac:dyDescent="0.3">
      <c r="A114" s="22" t="s">
        <v>88</v>
      </c>
      <c r="B114" s="22" t="s">
        <v>88</v>
      </c>
      <c r="C114" s="22" t="s">
        <v>93</v>
      </c>
      <c r="D114" s="22" t="s">
        <v>71</v>
      </c>
      <c r="E114" s="22" t="s">
        <v>67</v>
      </c>
      <c r="F114" s="68" t="s">
        <v>68</v>
      </c>
      <c r="G114" s="68" t="s">
        <v>68</v>
      </c>
      <c r="H114" s="68" t="s">
        <v>68</v>
      </c>
      <c r="I114" s="68" t="s">
        <v>68</v>
      </c>
      <c r="J114" s="68" t="s">
        <v>68</v>
      </c>
      <c r="K114" s="68" t="s">
        <v>68</v>
      </c>
      <c r="L114" s="68" t="s">
        <v>68</v>
      </c>
      <c r="M114" s="31" t="s">
        <v>68</v>
      </c>
      <c r="N114" s="31" t="s">
        <v>68</v>
      </c>
      <c r="O114" s="31" t="s">
        <v>68</v>
      </c>
      <c r="P114" s="31" t="s">
        <v>68</v>
      </c>
      <c r="Q114" s="31" t="s">
        <v>68</v>
      </c>
      <c r="R114" s="31" t="s">
        <v>68</v>
      </c>
      <c r="S114" s="31" t="s">
        <v>68</v>
      </c>
      <c r="T114" s="33" t="s">
        <v>68</v>
      </c>
      <c r="U114" s="33" t="s">
        <v>68</v>
      </c>
      <c r="V114" s="33" t="s">
        <v>68</v>
      </c>
      <c r="W114" s="33" t="s">
        <v>68</v>
      </c>
      <c r="X114" s="33" t="s">
        <v>68</v>
      </c>
      <c r="Y114" s="33" t="s">
        <v>68</v>
      </c>
      <c r="Z114" s="33" t="s">
        <v>68</v>
      </c>
    </row>
    <row r="115" spans="1:26" x14ac:dyDescent="0.3">
      <c r="A115" s="22" t="s">
        <v>88</v>
      </c>
      <c r="B115" s="22" t="s">
        <v>88</v>
      </c>
      <c r="C115" s="22" t="s">
        <v>93</v>
      </c>
      <c r="D115" s="22" t="s">
        <v>71</v>
      </c>
      <c r="E115" s="22" t="s">
        <v>69</v>
      </c>
      <c r="F115" s="68" t="s">
        <v>68</v>
      </c>
      <c r="G115" s="68" t="s">
        <v>68</v>
      </c>
      <c r="H115" s="68" t="s">
        <v>68</v>
      </c>
      <c r="I115" s="68" t="s">
        <v>68</v>
      </c>
      <c r="J115" s="68" t="s">
        <v>68</v>
      </c>
      <c r="K115" s="68" t="s">
        <v>68</v>
      </c>
      <c r="L115" s="68" t="s">
        <v>68</v>
      </c>
      <c r="M115" s="31" t="s">
        <v>68</v>
      </c>
      <c r="N115" s="31" t="s">
        <v>68</v>
      </c>
      <c r="O115" s="31" t="s">
        <v>68</v>
      </c>
      <c r="P115" s="31" t="s">
        <v>68</v>
      </c>
      <c r="Q115" s="31" t="s">
        <v>68</v>
      </c>
      <c r="R115" s="31" t="s">
        <v>68</v>
      </c>
      <c r="S115" s="31" t="s">
        <v>68</v>
      </c>
      <c r="T115" s="33" t="s">
        <v>68</v>
      </c>
      <c r="U115" s="33" t="s">
        <v>68</v>
      </c>
      <c r="V115" s="33" t="s">
        <v>68</v>
      </c>
      <c r="W115" s="33" t="s">
        <v>68</v>
      </c>
      <c r="X115" s="33" t="s">
        <v>68</v>
      </c>
      <c r="Y115" s="33" t="s">
        <v>68</v>
      </c>
      <c r="Z115" s="33" t="s">
        <v>68</v>
      </c>
    </row>
    <row r="116" spans="1:26" x14ac:dyDescent="0.3">
      <c r="A116" s="22" t="s">
        <v>88</v>
      </c>
      <c r="B116" s="22" t="s">
        <v>88</v>
      </c>
      <c r="C116" s="22" t="s">
        <v>93</v>
      </c>
      <c r="D116" s="22" t="s">
        <v>71</v>
      </c>
      <c r="E116" s="22" t="s">
        <v>70</v>
      </c>
      <c r="F116" s="68" t="s">
        <v>68</v>
      </c>
      <c r="G116" s="68" t="s">
        <v>68</v>
      </c>
      <c r="H116" s="68" t="s">
        <v>68</v>
      </c>
      <c r="I116" s="68" t="s">
        <v>68</v>
      </c>
      <c r="J116" s="68" t="s">
        <v>68</v>
      </c>
      <c r="K116" s="68" t="s">
        <v>68</v>
      </c>
      <c r="L116" s="68" t="s">
        <v>68</v>
      </c>
      <c r="M116" s="31" t="s">
        <v>68</v>
      </c>
      <c r="N116" s="31" t="s">
        <v>68</v>
      </c>
      <c r="O116" s="31" t="s">
        <v>68</v>
      </c>
      <c r="P116" s="31" t="s">
        <v>68</v>
      </c>
      <c r="Q116" s="31" t="s">
        <v>68</v>
      </c>
      <c r="R116" s="31" t="s">
        <v>68</v>
      </c>
      <c r="S116" s="31" t="s">
        <v>68</v>
      </c>
      <c r="T116" s="33" t="s">
        <v>68</v>
      </c>
      <c r="U116" s="33" t="s">
        <v>68</v>
      </c>
      <c r="V116" s="33" t="s">
        <v>68</v>
      </c>
      <c r="W116" s="33" t="s">
        <v>68</v>
      </c>
      <c r="X116" s="33" t="s">
        <v>68</v>
      </c>
      <c r="Y116" s="33" t="s">
        <v>68</v>
      </c>
      <c r="Z116" s="33" t="s">
        <v>68</v>
      </c>
    </row>
    <row r="117" spans="1:26" x14ac:dyDescent="0.3">
      <c r="A117" s="22" t="s">
        <v>88</v>
      </c>
      <c r="B117" s="22" t="s">
        <v>88</v>
      </c>
      <c r="C117" s="22" t="s">
        <v>93</v>
      </c>
      <c r="D117" s="22" t="s">
        <v>72</v>
      </c>
      <c r="E117" s="22" t="s">
        <v>67</v>
      </c>
      <c r="F117" s="68" t="s">
        <v>68</v>
      </c>
      <c r="G117" s="68" t="s">
        <v>68</v>
      </c>
      <c r="H117" s="68" t="s">
        <v>68</v>
      </c>
      <c r="I117" s="68" t="s">
        <v>68</v>
      </c>
      <c r="J117" s="68" t="s">
        <v>68</v>
      </c>
      <c r="K117" s="68" t="s">
        <v>68</v>
      </c>
      <c r="L117" s="68" t="s">
        <v>68</v>
      </c>
      <c r="M117" s="31" t="s">
        <v>68</v>
      </c>
      <c r="N117" s="31" t="s">
        <v>68</v>
      </c>
      <c r="O117" s="31" t="s">
        <v>68</v>
      </c>
      <c r="P117" s="31" t="s">
        <v>68</v>
      </c>
      <c r="Q117" s="31" t="s">
        <v>68</v>
      </c>
      <c r="R117" s="31" t="s">
        <v>68</v>
      </c>
      <c r="S117" s="31" t="s">
        <v>68</v>
      </c>
      <c r="T117" s="33" t="s">
        <v>68</v>
      </c>
      <c r="U117" s="33" t="s">
        <v>68</v>
      </c>
      <c r="V117" s="33" t="s">
        <v>68</v>
      </c>
      <c r="W117" s="33" t="s">
        <v>68</v>
      </c>
      <c r="X117" s="33" t="s">
        <v>68</v>
      </c>
      <c r="Y117" s="33" t="s">
        <v>68</v>
      </c>
      <c r="Z117" s="33" t="s">
        <v>68</v>
      </c>
    </row>
    <row r="118" spans="1:26" x14ac:dyDescent="0.3">
      <c r="A118" s="22" t="s">
        <v>88</v>
      </c>
      <c r="B118" s="22" t="s">
        <v>88</v>
      </c>
      <c r="C118" s="22" t="s">
        <v>93</v>
      </c>
      <c r="D118" s="22" t="s">
        <v>72</v>
      </c>
      <c r="E118" s="22" t="s">
        <v>69</v>
      </c>
      <c r="F118" s="68" t="s">
        <v>68</v>
      </c>
      <c r="G118" s="68" t="s">
        <v>68</v>
      </c>
      <c r="H118" s="68" t="s">
        <v>68</v>
      </c>
      <c r="I118" s="68" t="s">
        <v>68</v>
      </c>
      <c r="J118" s="68" t="s">
        <v>68</v>
      </c>
      <c r="K118" s="68" t="s">
        <v>68</v>
      </c>
      <c r="L118" s="68" t="s">
        <v>68</v>
      </c>
      <c r="M118" s="31" t="s">
        <v>68</v>
      </c>
      <c r="N118" s="31" t="s">
        <v>68</v>
      </c>
      <c r="O118" s="31" t="s">
        <v>68</v>
      </c>
      <c r="P118" s="31" t="s">
        <v>68</v>
      </c>
      <c r="Q118" s="31" t="s">
        <v>68</v>
      </c>
      <c r="R118" s="31" t="s">
        <v>68</v>
      </c>
      <c r="S118" s="31" t="s">
        <v>68</v>
      </c>
      <c r="T118" s="33" t="s">
        <v>68</v>
      </c>
      <c r="U118" s="33" t="s">
        <v>68</v>
      </c>
      <c r="V118" s="33" t="s">
        <v>68</v>
      </c>
      <c r="W118" s="33" t="s">
        <v>68</v>
      </c>
      <c r="X118" s="33" t="s">
        <v>68</v>
      </c>
      <c r="Y118" s="33" t="s">
        <v>68</v>
      </c>
      <c r="Z118" s="33" t="s">
        <v>68</v>
      </c>
    </row>
    <row r="119" spans="1:26" x14ac:dyDescent="0.3">
      <c r="A119" s="22" t="s">
        <v>88</v>
      </c>
      <c r="B119" s="22" t="s">
        <v>88</v>
      </c>
      <c r="C119" s="22" t="s">
        <v>93</v>
      </c>
      <c r="D119" s="22" t="s">
        <v>72</v>
      </c>
      <c r="E119" s="22" t="s">
        <v>70</v>
      </c>
      <c r="F119" s="68" t="s">
        <v>68</v>
      </c>
      <c r="G119" s="68" t="s">
        <v>68</v>
      </c>
      <c r="H119" s="68" t="s">
        <v>68</v>
      </c>
      <c r="I119" s="68" t="s">
        <v>68</v>
      </c>
      <c r="J119" s="68" t="s">
        <v>68</v>
      </c>
      <c r="K119" s="68" t="s">
        <v>68</v>
      </c>
      <c r="L119" s="68" t="s">
        <v>68</v>
      </c>
      <c r="M119" s="64" t="s">
        <v>68</v>
      </c>
      <c r="N119" s="64" t="s">
        <v>68</v>
      </c>
      <c r="O119" s="31" t="s">
        <v>68</v>
      </c>
      <c r="P119" s="31" t="s">
        <v>68</v>
      </c>
      <c r="Q119" s="31" t="s">
        <v>68</v>
      </c>
      <c r="R119" s="31" t="s">
        <v>68</v>
      </c>
      <c r="S119" s="31" t="s">
        <v>68</v>
      </c>
      <c r="T119" s="33" t="s">
        <v>68</v>
      </c>
      <c r="U119" s="33" t="s">
        <v>68</v>
      </c>
      <c r="V119" s="33" t="s">
        <v>68</v>
      </c>
      <c r="W119" s="33" t="s">
        <v>68</v>
      </c>
      <c r="X119" s="33" t="s">
        <v>68</v>
      </c>
      <c r="Y119" s="33" t="s">
        <v>68</v>
      </c>
      <c r="Z119" s="33" t="s">
        <v>68</v>
      </c>
    </row>
    <row r="120" spans="1:26" x14ac:dyDescent="0.3">
      <c r="A120" s="22" t="s">
        <v>88</v>
      </c>
      <c r="B120" s="22" t="s">
        <v>88</v>
      </c>
      <c r="C120" s="22" t="s">
        <v>94</v>
      </c>
      <c r="D120" s="22" t="s">
        <v>66</v>
      </c>
      <c r="E120" s="22" t="s">
        <v>67</v>
      </c>
      <c r="F120" s="75" t="s">
        <v>68</v>
      </c>
      <c r="G120" s="75" t="s">
        <v>68</v>
      </c>
      <c r="H120" s="67">
        <v>0.36542737185152402</v>
      </c>
      <c r="I120" s="67">
        <v>0.344214468725769</v>
      </c>
      <c r="J120" s="67">
        <v>0.47566819252845799</v>
      </c>
      <c r="K120" s="67">
        <v>0.419262824902426</v>
      </c>
      <c r="L120" s="67">
        <v>0.24345265338184899</v>
      </c>
      <c r="M120" s="64" t="s">
        <v>68</v>
      </c>
      <c r="N120" s="64" t="s">
        <v>68</v>
      </c>
      <c r="O120" s="47">
        <f>'Equations and POD'!$D$5/H120</f>
        <v>15598.174737485057</v>
      </c>
      <c r="P120" s="47">
        <f>'Equations and POD'!$D$5/I120</f>
        <v>16559.443364192553</v>
      </c>
      <c r="Q120" s="47">
        <f>'Equations and POD'!$D$5/J120</f>
        <v>11983.143059663347</v>
      </c>
      <c r="R120" s="47">
        <f>'Equations and POD'!$D$5/K120</f>
        <v>13595.290737561927</v>
      </c>
      <c r="S120" s="47">
        <f>'Equations and POD'!$D$5/L120</f>
        <v>23413.176734039131</v>
      </c>
      <c r="T120" s="33" t="s">
        <v>68</v>
      </c>
      <c r="U120" s="33" t="s">
        <v>68</v>
      </c>
      <c r="V120" s="48">
        <v>16000</v>
      </c>
      <c r="W120" s="48">
        <v>17000</v>
      </c>
      <c r="X120" s="48">
        <v>12000</v>
      </c>
      <c r="Y120" s="48">
        <v>14000</v>
      </c>
      <c r="Z120" s="48">
        <v>23000</v>
      </c>
    </row>
    <row r="121" spans="1:26" x14ac:dyDescent="0.3">
      <c r="A121" s="22" t="s">
        <v>88</v>
      </c>
      <c r="B121" s="22" t="s">
        <v>88</v>
      </c>
      <c r="C121" s="22" t="s">
        <v>94</v>
      </c>
      <c r="D121" s="22" t="s">
        <v>66</v>
      </c>
      <c r="E121" s="22" t="s">
        <v>69</v>
      </c>
      <c r="F121" s="75" t="s">
        <v>68</v>
      </c>
      <c r="G121" s="75" t="s">
        <v>68</v>
      </c>
      <c r="H121" s="67">
        <v>5.3064551215201101E-2</v>
      </c>
      <c r="I121" s="67">
        <v>4.8622182010855497E-2</v>
      </c>
      <c r="J121" s="67">
        <v>6.6062927734902605E-2</v>
      </c>
      <c r="K121" s="67">
        <v>5.8189615229203399E-2</v>
      </c>
      <c r="L121" s="67">
        <v>3.37702978047945E-2</v>
      </c>
      <c r="M121" s="64" t="s">
        <v>68</v>
      </c>
      <c r="N121" s="64" t="s">
        <v>68</v>
      </c>
      <c r="O121" s="47">
        <f>'Equations and POD'!$D$5/H121</f>
        <v>107416.34235035523</v>
      </c>
      <c r="P121" s="47">
        <f>'Equations and POD'!$D$5/I121</f>
        <v>117230.44430065696</v>
      </c>
      <c r="Q121" s="47">
        <f>'Equations and POD'!$D$5/J121</f>
        <v>86281.371344500003</v>
      </c>
      <c r="R121" s="47">
        <f>'Equations and POD'!$D$5/K121</f>
        <v>97955.622795377465</v>
      </c>
      <c r="S121" s="47">
        <f>'Equations and POD'!$D$5/L121</f>
        <v>168787.37738554229</v>
      </c>
      <c r="T121" s="33" t="s">
        <v>68</v>
      </c>
      <c r="U121" s="33" t="s">
        <v>68</v>
      </c>
      <c r="V121" s="48">
        <v>110000</v>
      </c>
      <c r="W121" s="48">
        <v>120000</v>
      </c>
      <c r="X121" s="48">
        <v>86000</v>
      </c>
      <c r="Y121" s="48">
        <v>98000</v>
      </c>
      <c r="Z121" s="48">
        <v>170000</v>
      </c>
    </row>
    <row r="122" spans="1:26" x14ac:dyDescent="0.3">
      <c r="A122" s="22" t="s">
        <v>88</v>
      </c>
      <c r="B122" s="22" t="s">
        <v>88</v>
      </c>
      <c r="C122" s="22" t="s">
        <v>94</v>
      </c>
      <c r="D122" s="22" t="s">
        <v>66</v>
      </c>
      <c r="E122" s="22" t="s">
        <v>70</v>
      </c>
      <c r="F122" s="75" t="s">
        <v>68</v>
      </c>
      <c r="G122" s="75" t="s">
        <v>68</v>
      </c>
      <c r="H122" s="67">
        <v>4.8328662129915999E-3</v>
      </c>
      <c r="I122" s="67">
        <v>4.3331429309899196E-3</v>
      </c>
      <c r="J122" s="67">
        <v>5.7949975496816497E-3</v>
      </c>
      <c r="K122" s="67">
        <v>5.0975018106681003E-3</v>
      </c>
      <c r="L122" s="67">
        <v>2.9718568972602701E-3</v>
      </c>
      <c r="M122" s="64" t="s">
        <v>68</v>
      </c>
      <c r="N122" s="64" t="s">
        <v>68</v>
      </c>
      <c r="O122" s="47">
        <f>'Equations and POD'!$D$5/H122</f>
        <v>1179424.3309854907</v>
      </c>
      <c r="P122" s="47">
        <f>'Equations and POD'!$D$5/I122</f>
        <v>1315442.414611931</v>
      </c>
      <c r="Q122" s="47">
        <f>'Equations and POD'!$D$5/J122</f>
        <v>983606.97327872587</v>
      </c>
      <c r="R122" s="47">
        <f>'Equations and POD'!$D$5/K122</f>
        <v>1118194.7965317022</v>
      </c>
      <c r="S122" s="47">
        <f>'Equations and POD'!$D$5/L122</f>
        <v>1917992.7557261528</v>
      </c>
      <c r="T122" s="33" t="s">
        <v>68</v>
      </c>
      <c r="U122" s="33" t="s">
        <v>68</v>
      </c>
      <c r="V122" s="48">
        <v>1200000</v>
      </c>
      <c r="W122" s="48">
        <v>1300000</v>
      </c>
      <c r="X122" s="48">
        <v>980000</v>
      </c>
      <c r="Y122" s="48">
        <v>1100000</v>
      </c>
      <c r="Z122" s="48">
        <v>1900000</v>
      </c>
    </row>
    <row r="123" spans="1:26" x14ac:dyDescent="0.3">
      <c r="A123" s="22" t="s">
        <v>88</v>
      </c>
      <c r="B123" s="22" t="s">
        <v>88</v>
      </c>
      <c r="C123" s="22" t="s">
        <v>94</v>
      </c>
      <c r="D123" s="22" t="s">
        <v>71</v>
      </c>
      <c r="E123" s="22" t="s">
        <v>67</v>
      </c>
      <c r="F123" s="68" t="s">
        <v>68</v>
      </c>
      <c r="G123" s="68" t="s">
        <v>68</v>
      </c>
      <c r="H123" s="59">
        <v>1.24083075563411E-3</v>
      </c>
      <c r="I123" s="59">
        <v>5.4432669940553103E-4</v>
      </c>
      <c r="J123" s="59">
        <v>5.3916650588462303E-4</v>
      </c>
      <c r="K123" s="59">
        <v>2.13859340322951E-4</v>
      </c>
      <c r="L123" s="59">
        <v>1.08184931506849E-4</v>
      </c>
      <c r="M123" s="64" t="s">
        <v>68</v>
      </c>
      <c r="N123" s="64" t="s">
        <v>68</v>
      </c>
      <c r="O123" s="47">
        <f>'Equations and POD'!$D$5/H123</f>
        <v>4593696.5811965959</v>
      </c>
      <c r="P123" s="47">
        <f>'Equations and POD'!$D$5/I123</f>
        <v>10471652.421652423</v>
      </c>
      <c r="Q123" s="47">
        <f>'Equations and POD'!$D$5/J123</f>
        <v>10571873.322597956</v>
      </c>
      <c r="R123" s="47">
        <f>'Equations and POD'!$D$5/K123</f>
        <v>26653032.74288781</v>
      </c>
      <c r="S123" s="47">
        <f>'Equations and POD'!$D$5/L123</f>
        <v>52687559.354226172</v>
      </c>
      <c r="T123" s="33" t="s">
        <v>68</v>
      </c>
      <c r="U123" s="33" t="s">
        <v>68</v>
      </c>
      <c r="V123" s="48">
        <v>4600000</v>
      </c>
      <c r="W123" s="48">
        <v>10000000</v>
      </c>
      <c r="X123" s="48">
        <v>11000000</v>
      </c>
      <c r="Y123" s="48">
        <v>27000000</v>
      </c>
      <c r="Z123" s="48">
        <v>53000000</v>
      </c>
    </row>
    <row r="124" spans="1:26" x14ac:dyDescent="0.3">
      <c r="A124" s="22" t="s">
        <v>88</v>
      </c>
      <c r="B124" s="22" t="s">
        <v>88</v>
      </c>
      <c r="C124" s="22" t="s">
        <v>94</v>
      </c>
      <c r="D124" s="22" t="s">
        <v>71</v>
      </c>
      <c r="E124" s="22" t="s">
        <v>69</v>
      </c>
      <c r="F124" s="68" t="s">
        <v>68</v>
      </c>
      <c r="G124" s="68" t="s">
        <v>68</v>
      </c>
      <c r="H124" s="59">
        <v>7.0313742819266497E-4</v>
      </c>
      <c r="I124" s="59">
        <v>3.0845179632980099E-4</v>
      </c>
      <c r="J124" s="59">
        <v>3.0552768666795301E-4</v>
      </c>
      <c r="K124" s="59">
        <v>1.21186959516339E-4</v>
      </c>
      <c r="L124" s="59">
        <v>6.1304794520547994E-5</v>
      </c>
      <c r="M124" s="64" t="s">
        <v>68</v>
      </c>
      <c r="N124" s="64" t="s">
        <v>68</v>
      </c>
      <c r="O124" s="47">
        <f>'Equations and POD'!$D$5/H124</f>
        <v>8106523.3785821982</v>
      </c>
      <c r="P124" s="47">
        <f>'Equations and POD'!$D$5/I124</f>
        <v>18479386.62644545</v>
      </c>
      <c r="Q124" s="47">
        <f>'Equations and POD'!$D$5/J124</f>
        <v>18656247.039878748</v>
      </c>
      <c r="R124" s="47">
        <f>'Equations and POD'!$D$5/K124</f>
        <v>47034763.663919628</v>
      </c>
      <c r="S124" s="47">
        <f>'Equations and POD'!$D$5/L124</f>
        <v>92978045.91922231</v>
      </c>
      <c r="T124" s="33" t="s">
        <v>68</v>
      </c>
      <c r="U124" s="33" t="s">
        <v>68</v>
      </c>
      <c r="V124" s="48">
        <v>8100000</v>
      </c>
      <c r="W124" s="48">
        <v>18000000</v>
      </c>
      <c r="X124" s="48">
        <v>19000000</v>
      </c>
      <c r="Y124" s="48">
        <v>47000000</v>
      </c>
      <c r="Z124" s="48">
        <v>93000000</v>
      </c>
    </row>
    <row r="125" spans="1:26" x14ac:dyDescent="0.3">
      <c r="A125" s="22" t="s">
        <v>88</v>
      </c>
      <c r="B125" s="22" t="s">
        <v>88</v>
      </c>
      <c r="C125" s="22" t="s">
        <v>94</v>
      </c>
      <c r="D125" s="22" t="s">
        <v>71</v>
      </c>
      <c r="E125" s="22" t="s">
        <v>70</v>
      </c>
      <c r="F125" s="68" t="s">
        <v>68</v>
      </c>
      <c r="G125" s="68" t="s">
        <v>68</v>
      </c>
      <c r="H125" s="59">
        <v>1.6544410075121501E-4</v>
      </c>
      <c r="I125" s="59">
        <v>7.2576893254070799E-5</v>
      </c>
      <c r="J125" s="59">
        <v>7.1888867451283005E-5</v>
      </c>
      <c r="K125" s="59">
        <v>2.8514578709726799E-5</v>
      </c>
      <c r="L125" s="59">
        <v>1.4424657534246601E-5</v>
      </c>
      <c r="M125" s="64" t="s">
        <v>68</v>
      </c>
      <c r="N125" s="64" t="s">
        <v>68</v>
      </c>
      <c r="O125" s="47">
        <f>'Equations and POD'!$D$5/H125</f>
        <v>34452724.358974397</v>
      </c>
      <c r="P125" s="47">
        <f>'Equations and POD'!$D$5/I125</f>
        <v>78537393.162393183</v>
      </c>
      <c r="Q125" s="47">
        <f>'Equations and POD'!$D$5/J125</f>
        <v>79289049.919484735</v>
      </c>
      <c r="R125" s="47">
        <f>'Equations and POD'!$D$5/K125</f>
        <v>199897745.57165858</v>
      </c>
      <c r="S125" s="47">
        <f>'Equations and POD'!$D$5/L125</f>
        <v>395156695.15669447</v>
      </c>
      <c r="T125" s="33" t="s">
        <v>68</v>
      </c>
      <c r="U125" s="33" t="s">
        <v>68</v>
      </c>
      <c r="V125" s="48">
        <v>34000000</v>
      </c>
      <c r="W125" s="48">
        <v>79000000</v>
      </c>
      <c r="X125" s="48">
        <v>79000000</v>
      </c>
      <c r="Y125" s="48">
        <v>200000000</v>
      </c>
      <c r="Z125" s="48">
        <v>400000000</v>
      </c>
    </row>
    <row r="126" spans="1:26" x14ac:dyDescent="0.3">
      <c r="A126" s="22" t="s">
        <v>88</v>
      </c>
      <c r="B126" s="22" t="s">
        <v>88</v>
      </c>
      <c r="C126" s="22" t="s">
        <v>94</v>
      </c>
      <c r="D126" s="22" t="s">
        <v>72</v>
      </c>
      <c r="E126" s="22" t="s">
        <v>67</v>
      </c>
      <c r="F126" s="68" t="s">
        <v>68</v>
      </c>
      <c r="G126" s="68" t="s">
        <v>68</v>
      </c>
      <c r="H126" s="59">
        <v>1.3390631904551501E-3</v>
      </c>
      <c r="I126" s="59">
        <v>8.8906694236236695E-4</v>
      </c>
      <c r="J126" s="59">
        <v>3.0822351919737598E-3</v>
      </c>
      <c r="K126" s="59">
        <v>1.63008341623938E-3</v>
      </c>
      <c r="L126" s="59">
        <v>8.4480410958904096E-4</v>
      </c>
      <c r="M126" s="64" t="s">
        <v>68</v>
      </c>
      <c r="N126" s="64" t="s">
        <v>68</v>
      </c>
      <c r="O126" s="47">
        <f>'Equations and POD'!$D$5/H126</f>
        <v>4256707.2567072501</v>
      </c>
      <c r="P126" s="47">
        <f>'Equations and POD'!$D$5/I126</f>
        <v>6411215.7683586301</v>
      </c>
      <c r="Q126" s="47">
        <f>'Equations and POD'!$D$5/J126</f>
        <v>1849307.28675183</v>
      </c>
      <c r="R126" s="47">
        <f>'Equations and POD'!$D$5/K126</f>
        <v>3496753.5668511745</v>
      </c>
      <c r="S126" s="47">
        <f>'Equations and POD'!$D$5/L126</f>
        <v>6747126.2690386204</v>
      </c>
      <c r="T126" s="33" t="s">
        <v>68</v>
      </c>
      <c r="U126" s="33" t="s">
        <v>68</v>
      </c>
      <c r="V126" s="48">
        <v>4300000</v>
      </c>
      <c r="W126" s="48">
        <v>6400000</v>
      </c>
      <c r="X126" s="48">
        <v>1800000</v>
      </c>
      <c r="Y126" s="48">
        <v>3500000</v>
      </c>
      <c r="Z126" s="48">
        <v>6700000</v>
      </c>
    </row>
    <row r="127" spans="1:26" x14ac:dyDescent="0.3">
      <c r="A127" s="22" t="s">
        <v>88</v>
      </c>
      <c r="B127" s="22" t="s">
        <v>88</v>
      </c>
      <c r="C127" s="22" t="s">
        <v>94</v>
      </c>
      <c r="D127" s="22" t="s">
        <v>72</v>
      </c>
      <c r="E127" s="22" t="s">
        <v>69</v>
      </c>
      <c r="F127" s="68" t="s">
        <v>68</v>
      </c>
      <c r="G127" s="68" t="s">
        <v>68</v>
      </c>
      <c r="H127" s="59">
        <v>1.4104798939460901E-4</v>
      </c>
      <c r="I127" s="59">
        <v>9.3648384595502697E-5</v>
      </c>
      <c r="J127" s="59">
        <v>3.2466210688790302E-4</v>
      </c>
      <c r="K127" s="59">
        <v>1.71702119843882E-4</v>
      </c>
      <c r="L127" s="59">
        <v>8.8986032876712303E-5</v>
      </c>
      <c r="M127" s="64" t="s">
        <v>68</v>
      </c>
      <c r="N127" s="64" t="s">
        <v>68</v>
      </c>
      <c r="O127" s="47">
        <f>'Equations and POD'!$D$5/H127</f>
        <v>40411777.753549881</v>
      </c>
      <c r="P127" s="47">
        <f>'Equations and POD'!$D$5/I127</f>
        <v>60865972.484417342</v>
      </c>
      <c r="Q127" s="47">
        <f>'Equations and POD'!$D$5/J127</f>
        <v>17556714.74764394</v>
      </c>
      <c r="R127" s="47">
        <f>'Equations and POD'!$D$5/K127</f>
        <v>33197027.533397105</v>
      </c>
      <c r="S127" s="47">
        <f>'Equations and POD'!$D$5/L127</f>
        <v>64054996.225050204</v>
      </c>
      <c r="T127" s="33" t="s">
        <v>68</v>
      </c>
      <c r="U127" s="33" t="s">
        <v>68</v>
      </c>
      <c r="V127" s="48">
        <v>40000000</v>
      </c>
      <c r="W127" s="48">
        <v>61000000</v>
      </c>
      <c r="X127" s="48">
        <v>18000000</v>
      </c>
      <c r="Y127" s="48">
        <v>33000000</v>
      </c>
      <c r="Z127" s="48">
        <v>64000000</v>
      </c>
    </row>
    <row r="128" spans="1:26" x14ac:dyDescent="0.3">
      <c r="A128" s="22" t="s">
        <v>88</v>
      </c>
      <c r="B128" s="22" t="s">
        <v>88</v>
      </c>
      <c r="C128" s="22" t="s">
        <v>94</v>
      </c>
      <c r="D128" s="22" t="s">
        <v>72</v>
      </c>
      <c r="E128" s="22" t="s">
        <v>70</v>
      </c>
      <c r="F128" s="68" t="s">
        <v>68</v>
      </c>
      <c r="G128" s="68" t="s">
        <v>68</v>
      </c>
      <c r="H128" s="59">
        <v>8.5700044189129497E-5</v>
      </c>
      <c r="I128" s="59">
        <v>5.69002843111915E-5</v>
      </c>
      <c r="J128" s="59">
        <v>1.9726305228632101E-4</v>
      </c>
      <c r="K128" s="59">
        <v>1.0432533863932E-4</v>
      </c>
      <c r="L128" s="59">
        <v>5.4067463013698599E-5</v>
      </c>
      <c r="M128" s="64" t="s">
        <v>68</v>
      </c>
      <c r="N128" s="64" t="s">
        <v>68</v>
      </c>
      <c r="O128" s="47">
        <f>'Equations and POD'!$D$5/H128</f>
        <v>66511050.886050865</v>
      </c>
      <c r="P128" s="47">
        <f>'Equations and POD'!$D$5/I128</f>
        <v>100175246.38060357</v>
      </c>
      <c r="Q128" s="47">
        <f>'Equations and POD'!$D$5/J128</f>
        <v>28895426.355497289</v>
      </c>
      <c r="R128" s="47">
        <f>'Equations and POD'!$D$5/K128</f>
        <v>54636774.482049771</v>
      </c>
      <c r="S128" s="47">
        <f>'Equations and POD'!$D$5/L128</f>
        <v>105423847.9537285</v>
      </c>
      <c r="T128" s="33" t="s">
        <v>68</v>
      </c>
      <c r="U128" s="33" t="s">
        <v>68</v>
      </c>
      <c r="V128" s="48">
        <v>67000000</v>
      </c>
      <c r="W128" s="48">
        <v>100000000</v>
      </c>
      <c r="X128" s="48">
        <v>29000000</v>
      </c>
      <c r="Y128" s="48">
        <v>55000000</v>
      </c>
      <c r="Z128" s="48">
        <v>110000000</v>
      </c>
    </row>
    <row r="129" spans="1:26" x14ac:dyDescent="0.3">
      <c r="A129" s="22" t="s">
        <v>88</v>
      </c>
      <c r="B129" s="22" t="s">
        <v>88</v>
      </c>
      <c r="C129" s="22" t="s">
        <v>95</v>
      </c>
      <c r="D129" s="22" t="s">
        <v>66</v>
      </c>
      <c r="E129" s="22" t="s">
        <v>67</v>
      </c>
      <c r="F129" s="47">
        <v>0.47101063829787237</v>
      </c>
      <c r="G129" s="47">
        <v>0.40277777777777768</v>
      </c>
      <c r="H129" s="47">
        <v>0.34811827956989244</v>
      </c>
      <c r="I129" s="47">
        <v>0.28066037735849053</v>
      </c>
      <c r="J129" s="47">
        <v>0.22183098591549297</v>
      </c>
      <c r="K129" s="47">
        <v>0.20286312849162011</v>
      </c>
      <c r="L129" s="75" t="s">
        <v>68</v>
      </c>
      <c r="M129" s="47">
        <f>'Equations and POD'!$D$5/F129</f>
        <v>12101.63749294184</v>
      </c>
      <c r="N129" s="47">
        <f>'Equations and POD'!$D$5/G129</f>
        <v>14151.724137931038</v>
      </c>
      <c r="O129" s="47">
        <f>'Equations and POD'!$D$5/H129</f>
        <v>16373.745173745176</v>
      </c>
      <c r="P129" s="47">
        <f>'Equations and POD'!$D$5/I129</f>
        <v>20309.243697478993</v>
      </c>
      <c r="Q129" s="47">
        <f>'Equations and POD'!$D$5/J129</f>
        <v>25695.238095238095</v>
      </c>
      <c r="R129" s="47">
        <f>'Equations and POD'!$D$5/K129</f>
        <v>28097.762478485369</v>
      </c>
      <c r="S129" s="31" t="s">
        <v>68</v>
      </c>
      <c r="T129" s="48">
        <v>12000</v>
      </c>
      <c r="U129" s="48">
        <v>14000</v>
      </c>
      <c r="V129" s="48">
        <v>16000</v>
      </c>
      <c r="W129" s="48">
        <v>20000</v>
      </c>
      <c r="X129" s="48">
        <v>26000</v>
      </c>
      <c r="Y129" s="48">
        <v>28000</v>
      </c>
      <c r="Z129" s="33" t="s">
        <v>68</v>
      </c>
    </row>
    <row r="130" spans="1:26" x14ac:dyDescent="0.3">
      <c r="A130" s="22" t="s">
        <v>88</v>
      </c>
      <c r="B130" s="22" t="s">
        <v>88</v>
      </c>
      <c r="C130" s="22" t="s">
        <v>95</v>
      </c>
      <c r="D130" s="22" t="s">
        <v>66</v>
      </c>
      <c r="E130" s="22" t="s">
        <v>69</v>
      </c>
      <c r="F130" s="47">
        <v>0.23550531914893619</v>
      </c>
      <c r="G130" s="47">
        <v>0.20138888888888884</v>
      </c>
      <c r="H130" s="47">
        <v>0.17405913978494622</v>
      </c>
      <c r="I130" s="47">
        <v>0.14033018867924527</v>
      </c>
      <c r="J130" s="47">
        <v>0.11091549295774648</v>
      </c>
      <c r="K130" s="47">
        <v>0.10143156424581005</v>
      </c>
      <c r="L130" s="75" t="s">
        <v>68</v>
      </c>
      <c r="M130" s="47">
        <f>'Equations and POD'!$D$5/F130</f>
        <v>24203.27498588368</v>
      </c>
      <c r="N130" s="47">
        <f>'Equations and POD'!$D$5/G130</f>
        <v>28303.448275862076</v>
      </c>
      <c r="O130" s="47">
        <f>'Equations and POD'!$D$5/H130</f>
        <v>32747.490347490351</v>
      </c>
      <c r="P130" s="47">
        <f>'Equations and POD'!$D$5/I130</f>
        <v>40618.487394957985</v>
      </c>
      <c r="Q130" s="47">
        <f>'Equations and POD'!$D$5/J130</f>
        <v>51390.476190476191</v>
      </c>
      <c r="R130" s="47">
        <f>'Equations and POD'!$D$5/K130</f>
        <v>56195.524956970738</v>
      </c>
      <c r="S130" s="31" t="s">
        <v>68</v>
      </c>
      <c r="T130" s="48">
        <v>24000</v>
      </c>
      <c r="U130" s="48">
        <v>28000</v>
      </c>
      <c r="V130" s="48">
        <v>33000</v>
      </c>
      <c r="W130" s="48">
        <v>41000</v>
      </c>
      <c r="X130" s="48">
        <v>51000</v>
      </c>
      <c r="Y130" s="48">
        <v>56000</v>
      </c>
      <c r="Z130" s="33" t="s">
        <v>68</v>
      </c>
    </row>
    <row r="131" spans="1:26" x14ac:dyDescent="0.3">
      <c r="A131" s="22" t="s">
        <v>88</v>
      </c>
      <c r="B131" s="22" t="s">
        <v>88</v>
      </c>
      <c r="C131" s="22" t="s">
        <v>95</v>
      </c>
      <c r="D131" s="22" t="s">
        <v>66</v>
      </c>
      <c r="E131" s="22" t="s">
        <v>70</v>
      </c>
      <c r="F131" s="47">
        <v>0.11775265957446809</v>
      </c>
      <c r="G131" s="47">
        <v>0.10069444444444442</v>
      </c>
      <c r="H131" s="47">
        <v>8.702956989247311E-2</v>
      </c>
      <c r="I131" s="47">
        <v>7.0165094339622633E-2</v>
      </c>
      <c r="J131" s="47">
        <v>5.5457746478873242E-2</v>
      </c>
      <c r="K131" s="47">
        <v>5.0715782122905027E-2</v>
      </c>
      <c r="L131" s="75" t="s">
        <v>68</v>
      </c>
      <c r="M131" s="47">
        <f>'Equations and POD'!$D$5/F131</f>
        <v>48406.549971767359</v>
      </c>
      <c r="N131" s="47">
        <f>'Equations and POD'!$D$5/G131</f>
        <v>56606.896551724152</v>
      </c>
      <c r="O131" s="47">
        <f>'Equations and POD'!$D$5/H131</f>
        <v>65494.980694980703</v>
      </c>
      <c r="P131" s="47">
        <f>'Equations and POD'!$D$5/I131</f>
        <v>81236.97478991597</v>
      </c>
      <c r="Q131" s="47">
        <f>'Equations and POD'!$D$5/J131</f>
        <v>102780.95238095238</v>
      </c>
      <c r="R131" s="47">
        <f>'Equations and POD'!$D$5/K131</f>
        <v>112391.04991394148</v>
      </c>
      <c r="S131" s="31" t="s">
        <v>68</v>
      </c>
      <c r="T131" s="48">
        <v>48000</v>
      </c>
      <c r="U131" s="48">
        <v>57000</v>
      </c>
      <c r="V131" s="48">
        <v>65000</v>
      </c>
      <c r="W131" s="48">
        <v>81000</v>
      </c>
      <c r="X131" s="48">
        <v>100000</v>
      </c>
      <c r="Y131" s="48">
        <v>110000</v>
      </c>
      <c r="Z131" s="33" t="s">
        <v>68</v>
      </c>
    </row>
    <row r="132" spans="1:26" x14ac:dyDescent="0.3">
      <c r="A132" s="22" t="s">
        <v>88</v>
      </c>
      <c r="B132" s="22" t="s">
        <v>88</v>
      </c>
      <c r="C132" s="22" t="s">
        <v>95</v>
      </c>
      <c r="D132" s="22" t="s">
        <v>71</v>
      </c>
      <c r="E132" s="22" t="s">
        <v>67</v>
      </c>
      <c r="F132" s="46">
        <v>0.14450449250771599</v>
      </c>
      <c r="G132" s="46">
        <v>0.17890522872502701</v>
      </c>
      <c r="H132" s="46">
        <v>0.201984649150173</v>
      </c>
      <c r="I132" s="46">
        <v>7.0889730471882004E-2</v>
      </c>
      <c r="J132" s="46">
        <v>3.96896004072822E-2</v>
      </c>
      <c r="K132" s="46">
        <v>3.1486012367185297E-2</v>
      </c>
      <c r="L132" s="46">
        <v>1.4091960343402E-2</v>
      </c>
      <c r="M132" s="47">
        <f>'Equations and POD'!$D$5/F132</f>
        <v>39445.14043184949</v>
      </c>
      <c r="N132" s="47">
        <f>'Equations and POD'!$D$5/G132</f>
        <v>31860.443882055351</v>
      </c>
      <c r="O132" s="47">
        <f>'Equations and POD'!$D$5/H132</f>
        <v>28219.966338937586</v>
      </c>
      <c r="P132" s="47">
        <f>'Equations and POD'!$D$5/I132</f>
        <v>80406.568935409785</v>
      </c>
      <c r="Q132" s="47">
        <f>'Equations and POD'!$D$5/J132</f>
        <v>143614.44664366465</v>
      </c>
      <c r="R132" s="47">
        <f>'Equations and POD'!$D$5/K132</f>
        <v>181032.76888566991</v>
      </c>
      <c r="S132" s="47">
        <f>'Equations and POD'!$D$5/L132</f>
        <v>404485.95235146245</v>
      </c>
      <c r="T132" s="48">
        <v>39000</v>
      </c>
      <c r="U132" s="48">
        <v>32000</v>
      </c>
      <c r="V132" s="48">
        <v>28000</v>
      </c>
      <c r="W132" s="48">
        <v>80000</v>
      </c>
      <c r="X132" s="48">
        <v>140000</v>
      </c>
      <c r="Y132" s="48">
        <v>180000</v>
      </c>
      <c r="Z132" s="48">
        <v>400000</v>
      </c>
    </row>
    <row r="133" spans="1:26" x14ac:dyDescent="0.3">
      <c r="A133" s="22" t="s">
        <v>88</v>
      </c>
      <c r="B133" s="22" t="s">
        <v>88</v>
      </c>
      <c r="C133" s="22" t="s">
        <v>95</v>
      </c>
      <c r="D133" s="22" t="s">
        <v>71</v>
      </c>
      <c r="E133" s="22" t="s">
        <v>69</v>
      </c>
      <c r="F133" s="46">
        <v>1.01606557053983E-2</v>
      </c>
      <c r="G133" s="46">
        <v>1.2579497707124999E-2</v>
      </c>
      <c r="H133" s="46">
        <v>1.42022948423105E-2</v>
      </c>
      <c r="I133" s="46">
        <v>4.9845247302003903E-3</v>
      </c>
      <c r="J133" s="46">
        <v>2.7907266377269302E-3</v>
      </c>
      <c r="K133" s="46">
        <v>2.2139014635906302E-3</v>
      </c>
      <c r="L133" s="46">
        <v>9.90860749445236E-4</v>
      </c>
      <c r="M133" s="47">
        <f>'Equations and POD'!$D$5/F133</f>
        <v>560987.41707896092</v>
      </c>
      <c r="N133" s="47">
        <f>'Equations and POD'!$D$5/G133</f>
        <v>453118.25103887357</v>
      </c>
      <c r="O133" s="47">
        <f>'Equations and POD'!$D$5/H133</f>
        <v>401343.59012312238</v>
      </c>
      <c r="P133" s="47">
        <f>'Equations and POD'!$D$5/I133</f>
        <v>1143539.3158879655</v>
      </c>
      <c r="Q133" s="47">
        <f>'Equations and POD'!$D$5/J133</f>
        <v>2042478.8020953198</v>
      </c>
      <c r="R133" s="47">
        <f>'Equations and POD'!$D$5/K133</f>
        <v>2574640.3323458754</v>
      </c>
      <c r="S133" s="47">
        <f>'Equations and POD'!$D$5/L133</f>
        <v>5752574.2171049984</v>
      </c>
      <c r="T133" s="48">
        <v>560000</v>
      </c>
      <c r="U133" s="48">
        <v>450000</v>
      </c>
      <c r="V133" s="48">
        <v>400000</v>
      </c>
      <c r="W133" s="48">
        <v>1100000</v>
      </c>
      <c r="X133" s="48">
        <v>2000000</v>
      </c>
      <c r="Y133" s="48">
        <v>2600000</v>
      </c>
      <c r="Z133" s="48">
        <v>5800000</v>
      </c>
    </row>
    <row r="134" spans="1:26" x14ac:dyDescent="0.3">
      <c r="A134" s="22" t="s">
        <v>88</v>
      </c>
      <c r="B134" s="22" t="s">
        <v>88</v>
      </c>
      <c r="C134" s="22" t="s">
        <v>95</v>
      </c>
      <c r="D134" s="22" t="s">
        <v>71</v>
      </c>
      <c r="E134" s="22" t="s">
        <v>70</v>
      </c>
      <c r="F134" s="46">
        <v>2.8887035919322599E-4</v>
      </c>
      <c r="G134" s="46">
        <v>3.57638535000732E-4</v>
      </c>
      <c r="H134" s="46">
        <v>4.0377490012652001E-4</v>
      </c>
      <c r="I134" s="46">
        <v>1.4171149767632399E-4</v>
      </c>
      <c r="J134" s="46">
        <v>7.9341227110186002E-5</v>
      </c>
      <c r="K134" s="46">
        <v>6.2941923578554705E-5</v>
      </c>
      <c r="L134" s="46">
        <v>2.81705627161051E-5</v>
      </c>
      <c r="M134" s="47">
        <f>'Equations and POD'!$D$5/F134</f>
        <v>19732034.868233949</v>
      </c>
      <c r="N134" s="47">
        <f>'Equations and POD'!$D$5/G134</f>
        <v>15937879.848401498</v>
      </c>
      <c r="O134" s="47">
        <f>'Equations and POD'!$D$5/H134</f>
        <v>14116776.447010316</v>
      </c>
      <c r="P134" s="47">
        <f>'Equations and POD'!$D$5/I134</f>
        <v>40222565.518424481</v>
      </c>
      <c r="Q134" s="47">
        <f>'Equations and POD'!$D$5/J134</f>
        <v>71841591.157697394</v>
      </c>
      <c r="R134" s="47">
        <f>'Equations and POD'!$D$5/K134</f>
        <v>90559672.725701049</v>
      </c>
      <c r="S134" s="47">
        <f>'Equations and POD'!$D$5/L134</f>
        <v>202338876.13261315</v>
      </c>
      <c r="T134" s="48">
        <v>20000000</v>
      </c>
      <c r="U134" s="48">
        <v>16000000</v>
      </c>
      <c r="V134" s="48">
        <v>14000000</v>
      </c>
      <c r="W134" s="48">
        <v>40000000</v>
      </c>
      <c r="X134" s="48">
        <v>72000000</v>
      </c>
      <c r="Y134" s="48">
        <v>91000000</v>
      </c>
      <c r="Z134" s="48">
        <v>200000000</v>
      </c>
    </row>
    <row r="135" spans="1:26" x14ac:dyDescent="0.3">
      <c r="A135" s="22" t="s">
        <v>88</v>
      </c>
      <c r="B135" s="22" t="s">
        <v>88</v>
      </c>
      <c r="C135" s="22" t="s">
        <v>95</v>
      </c>
      <c r="D135" s="22" t="s">
        <v>72</v>
      </c>
      <c r="E135" s="22" t="s">
        <v>67</v>
      </c>
      <c r="F135" s="46">
        <v>1.6292886513523199</v>
      </c>
      <c r="G135" s="46">
        <v>1.5348371353318899</v>
      </c>
      <c r="H135" s="46">
        <v>1.2476740583988299</v>
      </c>
      <c r="I135" s="46">
        <v>0.86877573698031496</v>
      </c>
      <c r="J135" s="46">
        <v>0.61285398291069104</v>
      </c>
      <c r="K135" s="46">
        <v>0.52475995911906004</v>
      </c>
      <c r="L135" s="46">
        <v>0.42131279364860402</v>
      </c>
      <c r="M135" s="47">
        <f>'Equations and POD'!$D$5/F135</f>
        <v>3498.4592786974636</v>
      </c>
      <c r="N135" s="47">
        <f>'Equations and POD'!$D$5/G135</f>
        <v>3713.7490804634749</v>
      </c>
      <c r="O135" s="47">
        <f>'Equations and POD'!$D$5/H135</f>
        <v>4568.5008529510878</v>
      </c>
      <c r="P135" s="47">
        <f>'Equations and POD'!$D$5/I135</f>
        <v>6560.956708818806</v>
      </c>
      <c r="Q135" s="47">
        <f>'Equations and POD'!$D$5/J135</f>
        <v>9300.7472561871891</v>
      </c>
      <c r="R135" s="47">
        <f>'Equations and POD'!$D$5/K135</f>
        <v>10862.109238610481</v>
      </c>
      <c r="S135" s="47">
        <f>'Equations and POD'!$D$5/L135</f>
        <v>13529.140548136513</v>
      </c>
      <c r="T135" s="48">
        <v>3500</v>
      </c>
      <c r="U135" s="48">
        <v>3700</v>
      </c>
      <c r="V135" s="48">
        <v>4600</v>
      </c>
      <c r="W135" s="48">
        <v>6600</v>
      </c>
      <c r="X135" s="48">
        <v>9300</v>
      </c>
      <c r="Y135" s="48">
        <v>11000</v>
      </c>
      <c r="Z135" s="48">
        <v>14000</v>
      </c>
    </row>
    <row r="136" spans="1:26" x14ac:dyDescent="0.3">
      <c r="A136" s="22" t="s">
        <v>88</v>
      </c>
      <c r="B136" s="22" t="s">
        <v>88</v>
      </c>
      <c r="C136" s="22" t="s">
        <v>95</v>
      </c>
      <c r="D136" s="22" t="s">
        <v>72</v>
      </c>
      <c r="E136" s="22" t="s">
        <v>69</v>
      </c>
      <c r="F136" s="46">
        <v>0.11451879755448</v>
      </c>
      <c r="G136" s="46">
        <v>0.107880026681757</v>
      </c>
      <c r="H136" s="46">
        <v>8.7696021689686404E-2</v>
      </c>
      <c r="I136" s="46">
        <v>6.1064166046277603E-2</v>
      </c>
      <c r="J136" s="46">
        <v>4.3076038822926897E-2</v>
      </c>
      <c r="K136" s="46">
        <v>3.6884120854321398E-2</v>
      </c>
      <c r="L136" s="46">
        <v>2.96130673241423E-2</v>
      </c>
      <c r="M136" s="47">
        <f>'Equations and POD'!$D$5/F136</f>
        <v>49773.488036218165</v>
      </c>
      <c r="N136" s="47">
        <f>'Equations and POD'!$D$5/G136</f>
        <v>52836.471915369817</v>
      </c>
      <c r="O136" s="47">
        <f>'Equations and POD'!$D$5/H136</f>
        <v>64997.247197478689</v>
      </c>
      <c r="P136" s="47">
        <f>'Equations and POD'!$D$5/I136</f>
        <v>93344.433717153253</v>
      </c>
      <c r="Q136" s="47">
        <f>'Equations and POD'!$D$5/J136</f>
        <v>132324.14483214315</v>
      </c>
      <c r="R136" s="47">
        <f>'Equations and POD'!$D$5/K136</f>
        <v>154538.04694201297</v>
      </c>
      <c r="S136" s="47">
        <f>'Equations and POD'!$D$5/L136</f>
        <v>192482.59349861497</v>
      </c>
      <c r="T136" s="48">
        <v>50000</v>
      </c>
      <c r="U136" s="48">
        <v>53000</v>
      </c>
      <c r="V136" s="48">
        <v>65000</v>
      </c>
      <c r="W136" s="48">
        <v>93000</v>
      </c>
      <c r="X136" s="48">
        <v>130000</v>
      </c>
      <c r="Y136" s="48">
        <v>150000</v>
      </c>
      <c r="Z136" s="48">
        <v>190000</v>
      </c>
    </row>
    <row r="137" spans="1:26" x14ac:dyDescent="0.3">
      <c r="A137" s="22" t="s">
        <v>88</v>
      </c>
      <c r="B137" s="22" t="s">
        <v>88</v>
      </c>
      <c r="C137" s="22" t="s">
        <v>95</v>
      </c>
      <c r="D137" s="22" t="s">
        <v>72</v>
      </c>
      <c r="E137" s="22" t="s">
        <v>70</v>
      </c>
      <c r="F137" s="46">
        <v>3.2533809755925301E-3</v>
      </c>
      <c r="G137" s="46">
        <v>3.0647791799059999E-3</v>
      </c>
      <c r="H137" s="46">
        <v>2.49136888173004E-3</v>
      </c>
      <c r="I137" s="46">
        <v>1.7347806678713201E-3</v>
      </c>
      <c r="J137" s="46">
        <v>1.2237533767652899E-3</v>
      </c>
      <c r="K137" s="46">
        <v>1.0478462894427201E-3</v>
      </c>
      <c r="L137" s="46">
        <v>8.4128188488419796E-4</v>
      </c>
      <c r="M137" s="47">
        <f>'Equations and POD'!$D$5/F137</f>
        <v>1752023.5234552796</v>
      </c>
      <c r="N137" s="47">
        <f>'Equations and POD'!$D$5/G137</f>
        <v>1859840.3556679164</v>
      </c>
      <c r="O137" s="47">
        <f>'Equations and POD'!$D$5/H137</f>
        <v>2287898.8502264037</v>
      </c>
      <c r="P137" s="47">
        <f>'Equations and POD'!$D$5/I137</f>
        <v>3285717.9616799867</v>
      </c>
      <c r="Q137" s="47">
        <f>'Equations and POD'!$D$5/J137</f>
        <v>4657801.2434716513</v>
      </c>
      <c r="R137" s="47">
        <f>'Equations and POD'!$D$5/K137</f>
        <v>5439729.144845712</v>
      </c>
      <c r="S137" s="47">
        <f>'Equations and POD'!$D$5/L137</f>
        <v>6775374.7018867545</v>
      </c>
      <c r="T137" s="48">
        <v>1800000</v>
      </c>
      <c r="U137" s="48">
        <v>1900000</v>
      </c>
      <c r="V137" s="48">
        <v>2300000</v>
      </c>
      <c r="W137" s="48">
        <v>3300000</v>
      </c>
      <c r="X137" s="48">
        <v>4700000</v>
      </c>
      <c r="Y137" s="48">
        <v>5400000</v>
      </c>
      <c r="Z137" s="48">
        <v>6800000</v>
      </c>
    </row>
    <row r="138" spans="1:26" x14ac:dyDescent="0.3">
      <c r="A138" s="22" t="s">
        <v>97</v>
      </c>
      <c r="B138" s="22" t="s">
        <v>97</v>
      </c>
      <c r="C138" s="22" t="s">
        <v>98</v>
      </c>
      <c r="D138" s="22" t="s">
        <v>66</v>
      </c>
      <c r="E138" s="22" t="s">
        <v>67</v>
      </c>
      <c r="F138" s="47">
        <v>2.1509485815602836</v>
      </c>
      <c r="G138" s="47">
        <v>1.8393518518518515</v>
      </c>
      <c r="H138" s="47">
        <v>1.5897401433691756</v>
      </c>
      <c r="I138" s="47">
        <v>1.2816823899371068</v>
      </c>
      <c r="J138" s="47">
        <v>1.0130281690140845</v>
      </c>
      <c r="K138" s="47">
        <v>0.92640828677839859</v>
      </c>
      <c r="L138" s="31" t="s">
        <v>68</v>
      </c>
      <c r="M138" s="47">
        <f>'Equations and POD'!$D$5/F138</f>
        <v>2649.9936115931041</v>
      </c>
      <c r="N138" s="47">
        <f>'Equations and POD'!$D$5/G138</f>
        <v>3098.9176944374535</v>
      </c>
      <c r="O138" s="47">
        <f>'Equations and POD'!$D$5/H138</f>
        <v>3585.4916438858045</v>
      </c>
      <c r="P138" s="47">
        <f>'Equations and POD'!$D$5/I138</f>
        <v>4447.2796417837208</v>
      </c>
      <c r="Q138" s="47">
        <f>'Equations and POD'!$D$5/J138</f>
        <v>5626.6944734098015</v>
      </c>
      <c r="R138" s="47">
        <f>'Equations and POD'!$D$5/K138</f>
        <v>6152.7947033179635</v>
      </c>
      <c r="S138" s="31" t="s">
        <v>68</v>
      </c>
      <c r="T138" s="48">
        <v>2600</v>
      </c>
      <c r="U138" s="48">
        <v>3100</v>
      </c>
      <c r="V138" s="48">
        <v>3600</v>
      </c>
      <c r="W138" s="48">
        <v>4400</v>
      </c>
      <c r="X138" s="48">
        <v>5600</v>
      </c>
      <c r="Y138" s="48">
        <v>6200</v>
      </c>
      <c r="Z138" s="33" t="s">
        <v>68</v>
      </c>
    </row>
    <row r="139" spans="1:26" x14ac:dyDescent="0.3">
      <c r="A139" s="22" t="s">
        <v>97</v>
      </c>
      <c r="B139" s="22" t="s">
        <v>97</v>
      </c>
      <c r="C139" s="22" t="s">
        <v>98</v>
      </c>
      <c r="D139" s="22" t="s">
        <v>66</v>
      </c>
      <c r="E139" s="22" t="s">
        <v>69</v>
      </c>
      <c r="F139" s="47">
        <v>1.381631205673759</v>
      </c>
      <c r="G139" s="47">
        <v>1.1814814814814811</v>
      </c>
      <c r="H139" s="47">
        <v>1.0211469534050177</v>
      </c>
      <c r="I139" s="47">
        <v>0.82327044025157214</v>
      </c>
      <c r="J139" s="47">
        <v>0.6507042253521127</v>
      </c>
      <c r="K139" s="47">
        <v>0.59506517690875238</v>
      </c>
      <c r="L139" s="31" t="s">
        <v>68</v>
      </c>
      <c r="M139" s="47">
        <f>'Equations and POD'!$D$5/F139</f>
        <v>4125.558236230173</v>
      </c>
      <c r="N139" s="47">
        <f>'Equations and POD'!$D$5/G139</f>
        <v>4824.4514106583083</v>
      </c>
      <c r="O139" s="47">
        <f>'Equations and POD'!$D$5/H139</f>
        <v>5581.9585819585827</v>
      </c>
      <c r="P139" s="47">
        <f>'Equations and POD'!$D$5/I139</f>
        <v>6923.6058059587485</v>
      </c>
      <c r="Q139" s="47">
        <f>'Equations and POD'!$D$5/J139</f>
        <v>8759.7402597402597</v>
      </c>
      <c r="R139" s="47">
        <f>'Equations and POD'!$D$5/K139</f>
        <v>9578.7826631200114</v>
      </c>
      <c r="S139" s="31" t="s">
        <v>68</v>
      </c>
      <c r="T139" s="48">
        <v>4100</v>
      </c>
      <c r="U139" s="48">
        <v>4800</v>
      </c>
      <c r="V139" s="48">
        <v>5600</v>
      </c>
      <c r="W139" s="48">
        <v>6900</v>
      </c>
      <c r="X139" s="48">
        <v>8800</v>
      </c>
      <c r="Y139" s="48">
        <v>9600</v>
      </c>
      <c r="Z139" s="33" t="s">
        <v>68</v>
      </c>
    </row>
    <row r="140" spans="1:26" x14ac:dyDescent="0.3">
      <c r="A140" s="22" t="s">
        <v>97</v>
      </c>
      <c r="B140" s="22" t="s">
        <v>97</v>
      </c>
      <c r="C140" s="22" t="s">
        <v>98</v>
      </c>
      <c r="D140" s="22" t="s">
        <v>66</v>
      </c>
      <c r="E140" s="22" t="s">
        <v>70</v>
      </c>
      <c r="F140" s="47">
        <v>0.37680851063829773</v>
      </c>
      <c r="G140" s="47">
        <v>0.32222222222222213</v>
      </c>
      <c r="H140" s="47">
        <v>0.27849462365591393</v>
      </c>
      <c r="I140" s="47">
        <v>0.2245283018867924</v>
      </c>
      <c r="J140" s="47">
        <v>0.17746478873239435</v>
      </c>
      <c r="K140" s="47">
        <v>0.1622905027932961</v>
      </c>
      <c r="L140" s="31" t="s">
        <v>68</v>
      </c>
      <c r="M140" s="47">
        <f>'Equations and POD'!$D$5/F140</f>
        <v>15127.046866177307</v>
      </c>
      <c r="N140" s="47">
        <f>'Equations and POD'!$D$5/G140</f>
        <v>17689.655172413797</v>
      </c>
      <c r="O140" s="47">
        <f>'Equations and POD'!$D$5/H140</f>
        <v>20467.181467181472</v>
      </c>
      <c r="P140" s="47">
        <f>'Equations and POD'!$D$5/I140</f>
        <v>25386.554621848743</v>
      </c>
      <c r="Q140" s="47">
        <f>'Equations and POD'!$D$5/J140</f>
        <v>32119.047619047622</v>
      </c>
      <c r="R140" s="47">
        <f>'Equations and POD'!$D$5/K140</f>
        <v>35122.203098106707</v>
      </c>
      <c r="S140" s="31" t="s">
        <v>68</v>
      </c>
      <c r="T140" s="48">
        <v>15000</v>
      </c>
      <c r="U140" s="48">
        <v>18000</v>
      </c>
      <c r="V140" s="48">
        <v>20000</v>
      </c>
      <c r="W140" s="48">
        <v>25000</v>
      </c>
      <c r="X140" s="48">
        <v>32000</v>
      </c>
      <c r="Y140" s="48">
        <v>35000</v>
      </c>
      <c r="Z140" s="33" t="s">
        <v>68</v>
      </c>
    </row>
    <row r="141" spans="1:26" x14ac:dyDescent="0.3">
      <c r="A141" s="22" t="s">
        <v>97</v>
      </c>
      <c r="B141" s="22" t="s">
        <v>97</v>
      </c>
      <c r="C141" s="22" t="s">
        <v>98</v>
      </c>
      <c r="D141" s="22" t="s">
        <v>71</v>
      </c>
      <c r="E141" s="22" t="s">
        <v>67</v>
      </c>
      <c r="F141" s="46">
        <v>0.880443696908218</v>
      </c>
      <c r="G141" s="46">
        <v>0.33537723556150401</v>
      </c>
      <c r="H141" s="46">
        <v>0.25331568517946101</v>
      </c>
      <c r="I141" s="46">
        <v>5.2609526598694202E-2</v>
      </c>
      <c r="J141" s="46">
        <v>2.9457431101529302E-2</v>
      </c>
      <c r="K141" s="46">
        <v>2.3369534625065701E-2</v>
      </c>
      <c r="L141" s="46">
        <v>1.0463036744396199E-2</v>
      </c>
      <c r="M141" s="47">
        <f>'Equations and POD'!$D$5/F141</f>
        <v>6474.0085254925707</v>
      </c>
      <c r="N141" s="47">
        <f>'Equations and POD'!$D$5/G141</f>
        <v>16995.786820345147</v>
      </c>
      <c r="O141" s="47">
        <f>'Equations and POD'!$D$5/H141</f>
        <v>22501.567543919933</v>
      </c>
      <c r="P141" s="47">
        <f>'Equations and POD'!$D$5/I141</f>
        <v>108345.39613860501</v>
      </c>
      <c r="Q141" s="47">
        <f>'Equations and POD'!$D$5/J141</f>
        <v>193499.56146393501</v>
      </c>
      <c r="R141" s="47">
        <f>'Equations and POD'!$D$5/K141</f>
        <v>243907.29603516762</v>
      </c>
      <c r="S141" s="47">
        <f>'Equations and POD'!$D$5/L141</f>
        <v>544774.91948528332</v>
      </c>
      <c r="T141" s="48">
        <v>6500</v>
      </c>
      <c r="U141" s="48">
        <v>17000</v>
      </c>
      <c r="V141" s="48">
        <v>23000</v>
      </c>
      <c r="W141" s="48">
        <v>110000</v>
      </c>
      <c r="X141" s="48">
        <v>190000</v>
      </c>
      <c r="Y141" s="48">
        <v>240000</v>
      </c>
      <c r="Z141" s="48">
        <v>540000</v>
      </c>
    </row>
    <row r="142" spans="1:26" x14ac:dyDescent="0.3">
      <c r="A142" s="22" t="s">
        <v>97</v>
      </c>
      <c r="B142" s="22" t="s">
        <v>97</v>
      </c>
      <c r="C142" s="22" t="s">
        <v>98</v>
      </c>
      <c r="D142" s="22" t="s">
        <v>71</v>
      </c>
      <c r="E142" s="22" t="s">
        <v>69</v>
      </c>
      <c r="F142" s="46">
        <v>0.10067694179968401</v>
      </c>
      <c r="G142" s="46">
        <v>4.0695054062701498E-2</v>
      </c>
      <c r="H142" s="46">
        <v>1.43508382731921E-2</v>
      </c>
      <c r="I142" s="46">
        <v>3.9500759395651099E-4</v>
      </c>
      <c r="J142" s="46">
        <v>2.2120294153564899E-4</v>
      </c>
      <c r="K142" s="46">
        <v>1.7549600342389599E-4</v>
      </c>
      <c r="L142" s="46">
        <v>7.86145682322042E-5</v>
      </c>
      <c r="M142" s="47">
        <f>'Equations and POD'!$D$5/F142</f>
        <v>56616.737637315586</v>
      </c>
      <c r="N142" s="47">
        <f>'Equations and POD'!$D$5/G142</f>
        <v>140066.16114129353</v>
      </c>
      <c r="O142" s="47">
        <f>'Equations and POD'!$D$5/H142</f>
        <v>397189.34124202433</v>
      </c>
      <c r="P142" s="47">
        <f>'Equations and POD'!$D$5/I142</f>
        <v>14430102.325140491</v>
      </c>
      <c r="Q142" s="47">
        <f>'Equations and POD'!$D$5/J142</f>
        <v>25768192.594678447</v>
      </c>
      <c r="R142" s="47">
        <f>'Equations and POD'!$D$5/K142</f>
        <v>32479372.115569633</v>
      </c>
      <c r="S142" s="47">
        <f>'Equations and POD'!$D$5/L142</f>
        <v>72505645.304365024</v>
      </c>
      <c r="T142" s="48">
        <v>57000</v>
      </c>
      <c r="U142" s="48">
        <v>140000</v>
      </c>
      <c r="V142" s="48">
        <v>400000</v>
      </c>
      <c r="W142" s="48">
        <v>14000000</v>
      </c>
      <c r="X142" s="48">
        <v>26000000</v>
      </c>
      <c r="Y142" s="48">
        <v>32000000</v>
      </c>
      <c r="Z142" s="48">
        <v>73000000</v>
      </c>
    </row>
    <row r="143" spans="1:26" x14ac:dyDescent="0.3">
      <c r="A143" s="22" t="s">
        <v>97</v>
      </c>
      <c r="B143" s="22" t="s">
        <v>97</v>
      </c>
      <c r="C143" s="22" t="s">
        <v>98</v>
      </c>
      <c r="D143" s="22" t="s">
        <v>71</v>
      </c>
      <c r="E143" s="22" t="s">
        <v>70</v>
      </c>
      <c r="F143" s="46">
        <v>5.5534622583631202E-5</v>
      </c>
      <c r="G143" s="46">
        <v>1.53836740252311E-4</v>
      </c>
      <c r="H143" s="46">
        <v>6.7909610498046705E-5</v>
      </c>
      <c r="I143" s="46">
        <v>1.8817981634800501E-5</v>
      </c>
      <c r="J143" s="46">
        <v>1.0548676988612399E-5</v>
      </c>
      <c r="K143" s="46">
        <v>8.3722693094371002E-6</v>
      </c>
      <c r="L143" s="46">
        <v>3.7661405141426002E-6</v>
      </c>
      <c r="M143" s="47">
        <f>'Equations and POD'!$D$5/F143</f>
        <v>102638673.58450495</v>
      </c>
      <c r="N143" s="47">
        <f>'Equations and POD'!$D$5/G143</f>
        <v>37052267.167461462</v>
      </c>
      <c r="O143" s="47">
        <f>'Equations and POD'!$D$5/H143</f>
        <v>83935100.764036193</v>
      </c>
      <c r="P143" s="47">
        <f>'Equations and POD'!$D$5/I143</f>
        <v>302901772.92228127</v>
      </c>
      <c r="Q143" s="47">
        <f>'Equations and POD'!$D$5/J143</f>
        <v>540352122.46552944</v>
      </c>
      <c r="R143" s="47">
        <f>'Equations and POD'!$D$5/K143</f>
        <v>680818997.73279428</v>
      </c>
      <c r="S143" s="47">
        <f>'Equations and POD'!$D$5/L143</f>
        <v>1513485749.826746</v>
      </c>
      <c r="T143" s="48">
        <v>100000000</v>
      </c>
      <c r="U143" s="48">
        <v>37000000</v>
      </c>
      <c r="V143" s="48">
        <v>84000000</v>
      </c>
      <c r="W143" s="48">
        <v>300000000</v>
      </c>
      <c r="X143" s="48">
        <v>540000000</v>
      </c>
      <c r="Y143" s="48">
        <v>680000000</v>
      </c>
      <c r="Z143" s="48">
        <v>1500000000</v>
      </c>
    </row>
    <row r="144" spans="1:26" x14ac:dyDescent="0.3">
      <c r="A144" s="22" t="s">
        <v>97</v>
      </c>
      <c r="B144" s="22" t="s">
        <v>97</v>
      </c>
      <c r="C144" s="22" t="s">
        <v>98</v>
      </c>
      <c r="D144" s="22" t="s">
        <v>72</v>
      </c>
      <c r="E144" s="22" t="s">
        <v>67</v>
      </c>
      <c r="F144" s="46">
        <v>2.4955262558250499</v>
      </c>
      <c r="G144" s="46">
        <v>2.3508580670815702</v>
      </c>
      <c r="H144" s="46">
        <v>1.91102010614373</v>
      </c>
      <c r="I144" s="46">
        <v>1.3306743775933401</v>
      </c>
      <c r="J144" s="46">
        <v>0.93868769298257004</v>
      </c>
      <c r="K144" s="46">
        <v>0.80375705980665901</v>
      </c>
      <c r="L144" s="46">
        <v>0.64531053941389005</v>
      </c>
      <c r="M144" s="47">
        <f>'Equations and POD'!$D$5/F144</f>
        <v>2284.0873690249009</v>
      </c>
      <c r="N144" s="47">
        <f>'Equations and POD'!$D$5/G144</f>
        <v>2424.6465917341243</v>
      </c>
      <c r="O144" s="47">
        <f>'Equations and POD'!$D$5/H144</f>
        <v>2982.7001723713402</v>
      </c>
      <c r="P144" s="47">
        <f>'Equations and POD'!$D$5/I144</f>
        <v>4283.5423120636242</v>
      </c>
      <c r="Q144" s="47">
        <f>'Equations and POD'!$D$5/J144</f>
        <v>6072.3071609567169</v>
      </c>
      <c r="R144" s="47">
        <f>'Equations and POD'!$D$5/K144</f>
        <v>7091.6950967387029</v>
      </c>
      <c r="S144" s="47">
        <f>'Equations and POD'!$D$5/L144</f>
        <v>8832.9566183392635</v>
      </c>
      <c r="T144" s="48">
        <v>2300</v>
      </c>
      <c r="U144" s="48">
        <v>2400</v>
      </c>
      <c r="V144" s="48">
        <v>3000</v>
      </c>
      <c r="W144" s="48">
        <v>4300</v>
      </c>
      <c r="X144" s="48">
        <v>6100</v>
      </c>
      <c r="Y144" s="48">
        <v>7100</v>
      </c>
      <c r="Z144" s="48">
        <v>8800</v>
      </c>
    </row>
    <row r="145" spans="1:26" x14ac:dyDescent="0.3">
      <c r="A145" s="22" t="s">
        <v>97</v>
      </c>
      <c r="B145" s="22" t="s">
        <v>97</v>
      </c>
      <c r="C145" s="22" t="s">
        <v>98</v>
      </c>
      <c r="D145" s="22" t="s">
        <v>72</v>
      </c>
      <c r="E145" s="22" t="s">
        <v>69</v>
      </c>
      <c r="F145" s="46">
        <v>1.8382571306514099E-2</v>
      </c>
      <c r="G145" s="46">
        <v>1.7316914998890098E-2</v>
      </c>
      <c r="H145" s="46">
        <v>1.40769760636139E-2</v>
      </c>
      <c r="I145" s="46">
        <v>9.8020273578623193E-3</v>
      </c>
      <c r="J145" s="46">
        <v>6.9145709889934402E-3</v>
      </c>
      <c r="K145" s="46">
        <v>5.9206435638663396E-3</v>
      </c>
      <c r="L145" s="46">
        <v>4.7534931671953298E-3</v>
      </c>
      <c r="M145" s="47">
        <f>'Equations and POD'!$D$5/F145</f>
        <v>310076.31658037589</v>
      </c>
      <c r="N145" s="47">
        <f>'Equations and POD'!$D$5/G145</f>
        <v>329157.93606224511</v>
      </c>
      <c r="O145" s="47">
        <f>'Equations and POD'!$D$5/H145</f>
        <v>404916.50864799949</v>
      </c>
      <c r="P145" s="47">
        <f>'Equations and POD'!$D$5/I145</f>
        <v>581512.35370996641</v>
      </c>
      <c r="Q145" s="47">
        <f>'Equations and POD'!$D$5/J145</f>
        <v>824346.15380668093</v>
      </c>
      <c r="R145" s="47">
        <f>'Equations and POD'!$D$5/K145</f>
        <v>962733.17900558538</v>
      </c>
      <c r="S145" s="47">
        <f>'Equations and POD'!$D$5/L145</f>
        <v>1199118.1641611848</v>
      </c>
      <c r="T145" s="48">
        <v>310000</v>
      </c>
      <c r="U145" s="48">
        <v>330000</v>
      </c>
      <c r="V145" s="48">
        <v>400000</v>
      </c>
      <c r="W145" s="48">
        <v>580000</v>
      </c>
      <c r="X145" s="48">
        <v>820000</v>
      </c>
      <c r="Y145" s="48">
        <v>960000</v>
      </c>
      <c r="Z145" s="48">
        <v>1200000</v>
      </c>
    </row>
    <row r="146" spans="1:26" x14ac:dyDescent="0.3">
      <c r="A146" s="22" t="s">
        <v>97</v>
      </c>
      <c r="B146" s="22" t="s">
        <v>97</v>
      </c>
      <c r="C146" s="22" t="s">
        <v>98</v>
      </c>
      <c r="D146" s="22" t="s">
        <v>72</v>
      </c>
      <c r="E146" s="22" t="s">
        <v>70</v>
      </c>
      <c r="F146" s="46">
        <v>7.4062515278702898E-4</v>
      </c>
      <c r="G146" s="46">
        <v>6.9769036132111403E-4</v>
      </c>
      <c r="H146" s="46">
        <v>5.6715474533200201E-4</v>
      </c>
      <c r="I146" s="46">
        <v>3.9491907244591399E-4</v>
      </c>
      <c r="J146" s="46">
        <v>2.7858481328807801E-4</v>
      </c>
      <c r="K146" s="46">
        <v>2.3853994476453699E-4</v>
      </c>
      <c r="L146" s="46">
        <v>1.9151600418264601E-4</v>
      </c>
      <c r="M146" s="47">
        <f>'Equations and POD'!$D$5/F146</f>
        <v>7696200.94395993</v>
      </c>
      <c r="N146" s="47">
        <f>'Equations and POD'!$D$5/G146</f>
        <v>8169813.3097420828</v>
      </c>
      <c r="O146" s="47">
        <f>'Equations and POD'!$D$5/H146</f>
        <v>10050167.16674622</v>
      </c>
      <c r="P146" s="47">
        <f>'Equations and POD'!$D$5/I146</f>
        <v>14433336.847210998</v>
      </c>
      <c r="Q146" s="47">
        <f>'Equations and POD'!$D$5/J146</f>
        <v>20460555.378895562</v>
      </c>
      <c r="R146" s="47">
        <f>'Equations and POD'!$D$5/K146</f>
        <v>23895368.994180307</v>
      </c>
      <c r="S146" s="47">
        <f>'Equations and POD'!$D$5/L146</f>
        <v>29762525.718550358</v>
      </c>
      <c r="T146" s="48">
        <v>7700000</v>
      </c>
      <c r="U146" s="48">
        <v>8200000</v>
      </c>
      <c r="V146" s="48">
        <v>10000000</v>
      </c>
      <c r="W146" s="48">
        <v>14000000</v>
      </c>
      <c r="X146" s="48">
        <v>20000000</v>
      </c>
      <c r="Y146" s="48">
        <v>24000000</v>
      </c>
      <c r="Z146" s="48">
        <v>30000000</v>
      </c>
    </row>
    <row r="147" spans="1:26" x14ac:dyDescent="0.3">
      <c r="A147" s="22" t="s">
        <v>97</v>
      </c>
      <c r="B147" s="22" t="s">
        <v>97</v>
      </c>
      <c r="C147" s="22" t="s">
        <v>99</v>
      </c>
      <c r="D147" s="22" t="s">
        <v>66</v>
      </c>
      <c r="E147" s="22" t="s">
        <v>67</v>
      </c>
      <c r="F147" s="47">
        <v>2.1509485815602836</v>
      </c>
      <c r="G147" s="47">
        <v>1.8393518518518515</v>
      </c>
      <c r="H147" s="47">
        <v>1.5897401433691756</v>
      </c>
      <c r="I147" s="47">
        <v>1.2816823899371068</v>
      </c>
      <c r="J147" s="47">
        <v>1.0130281690140845</v>
      </c>
      <c r="K147" s="47">
        <v>0.92640828677839859</v>
      </c>
      <c r="L147" s="31" t="s">
        <v>68</v>
      </c>
      <c r="M147" s="47">
        <f>'Equations and POD'!$D$5/F147</f>
        <v>2649.9936115931041</v>
      </c>
      <c r="N147" s="47">
        <f>'Equations and POD'!$D$5/G147</f>
        <v>3098.9176944374535</v>
      </c>
      <c r="O147" s="47">
        <f>'Equations and POD'!$D$5/H147</f>
        <v>3585.4916438858045</v>
      </c>
      <c r="P147" s="47">
        <f>'Equations and POD'!$D$5/I147</f>
        <v>4447.2796417837208</v>
      </c>
      <c r="Q147" s="47">
        <f>'Equations and POD'!$D$5/J147</f>
        <v>5626.6944734098015</v>
      </c>
      <c r="R147" s="47">
        <f>'Equations and POD'!$D$5/K147</f>
        <v>6152.7947033179635</v>
      </c>
      <c r="S147" s="31" t="s">
        <v>68</v>
      </c>
      <c r="T147" s="48">
        <v>2600</v>
      </c>
      <c r="U147" s="48">
        <v>3100</v>
      </c>
      <c r="V147" s="48">
        <v>3600</v>
      </c>
      <c r="W147" s="48">
        <v>4400</v>
      </c>
      <c r="X147" s="48">
        <v>5600</v>
      </c>
      <c r="Y147" s="48">
        <v>6200</v>
      </c>
      <c r="Z147" s="33" t="s">
        <v>68</v>
      </c>
    </row>
    <row r="148" spans="1:26" x14ac:dyDescent="0.3">
      <c r="A148" s="22" t="s">
        <v>97</v>
      </c>
      <c r="B148" s="22" t="s">
        <v>97</v>
      </c>
      <c r="C148" s="22" t="s">
        <v>99</v>
      </c>
      <c r="D148" s="22" t="s">
        <v>66</v>
      </c>
      <c r="E148" s="22" t="s">
        <v>69</v>
      </c>
      <c r="F148" s="47">
        <v>1.381631205673759</v>
      </c>
      <c r="G148" s="47">
        <v>1.1814814814814811</v>
      </c>
      <c r="H148" s="47">
        <v>1.0211469534050177</v>
      </c>
      <c r="I148" s="47">
        <v>0.82327044025157214</v>
      </c>
      <c r="J148" s="47">
        <v>0.6507042253521127</v>
      </c>
      <c r="K148" s="47">
        <v>0.59506517690875238</v>
      </c>
      <c r="L148" s="31" t="s">
        <v>68</v>
      </c>
      <c r="M148" s="47">
        <f>'Equations and POD'!$D$5/F148</f>
        <v>4125.558236230173</v>
      </c>
      <c r="N148" s="47">
        <f>'Equations and POD'!$D$5/G148</f>
        <v>4824.4514106583083</v>
      </c>
      <c r="O148" s="47">
        <f>'Equations and POD'!$D$5/H148</f>
        <v>5581.9585819585827</v>
      </c>
      <c r="P148" s="47">
        <f>'Equations and POD'!$D$5/I148</f>
        <v>6923.6058059587485</v>
      </c>
      <c r="Q148" s="47">
        <f>'Equations and POD'!$D$5/J148</f>
        <v>8759.7402597402597</v>
      </c>
      <c r="R148" s="47">
        <f>'Equations and POD'!$D$5/K148</f>
        <v>9578.7826631200114</v>
      </c>
      <c r="S148" s="31" t="s">
        <v>68</v>
      </c>
      <c r="T148" s="48">
        <v>4100</v>
      </c>
      <c r="U148" s="48">
        <v>4800</v>
      </c>
      <c r="V148" s="48">
        <v>5600</v>
      </c>
      <c r="W148" s="48">
        <v>6900</v>
      </c>
      <c r="X148" s="48">
        <v>8800</v>
      </c>
      <c r="Y148" s="48">
        <v>9600</v>
      </c>
      <c r="Z148" s="33" t="s">
        <v>68</v>
      </c>
    </row>
    <row r="149" spans="1:26" x14ac:dyDescent="0.3">
      <c r="A149" s="22" t="s">
        <v>97</v>
      </c>
      <c r="B149" s="22" t="s">
        <v>97</v>
      </c>
      <c r="C149" s="22" t="s">
        <v>99</v>
      </c>
      <c r="D149" s="22" t="s">
        <v>66</v>
      </c>
      <c r="E149" s="22" t="s">
        <v>70</v>
      </c>
      <c r="F149" s="47">
        <v>0.37680851063829773</v>
      </c>
      <c r="G149" s="47">
        <v>0.32222222222222213</v>
      </c>
      <c r="H149" s="47">
        <v>0.27849462365591393</v>
      </c>
      <c r="I149" s="47">
        <v>0.2245283018867924</v>
      </c>
      <c r="J149" s="47">
        <v>0.17746478873239435</v>
      </c>
      <c r="K149" s="47">
        <v>0.1622905027932961</v>
      </c>
      <c r="L149" s="31" t="s">
        <v>68</v>
      </c>
      <c r="M149" s="47">
        <f>'Equations and POD'!$D$5/F149</f>
        <v>15127.046866177307</v>
      </c>
      <c r="N149" s="47">
        <f>'Equations and POD'!$D$5/G149</f>
        <v>17689.655172413797</v>
      </c>
      <c r="O149" s="47">
        <f>'Equations and POD'!$D$5/H149</f>
        <v>20467.181467181472</v>
      </c>
      <c r="P149" s="47">
        <f>'Equations and POD'!$D$5/I149</f>
        <v>25386.554621848743</v>
      </c>
      <c r="Q149" s="47">
        <f>'Equations and POD'!$D$5/J149</f>
        <v>32119.047619047622</v>
      </c>
      <c r="R149" s="47">
        <f>'Equations and POD'!$D$5/K149</f>
        <v>35122.203098106707</v>
      </c>
      <c r="S149" s="31" t="s">
        <v>68</v>
      </c>
      <c r="T149" s="48">
        <v>15000</v>
      </c>
      <c r="U149" s="48">
        <v>18000</v>
      </c>
      <c r="V149" s="48">
        <v>20000</v>
      </c>
      <c r="W149" s="48">
        <v>25000</v>
      </c>
      <c r="X149" s="48">
        <v>32000</v>
      </c>
      <c r="Y149" s="48">
        <v>35000</v>
      </c>
      <c r="Z149" s="33" t="s">
        <v>68</v>
      </c>
    </row>
    <row r="150" spans="1:26" x14ac:dyDescent="0.3">
      <c r="A150" s="22" t="s">
        <v>97</v>
      </c>
      <c r="B150" s="22" t="s">
        <v>97</v>
      </c>
      <c r="C150" s="22" t="s">
        <v>99</v>
      </c>
      <c r="D150" s="22" t="s">
        <v>71</v>
      </c>
      <c r="E150" s="22" t="s">
        <v>67</v>
      </c>
      <c r="F150" s="46">
        <v>0.78392898508889397</v>
      </c>
      <c r="G150" s="46">
        <v>0.21589486642995401</v>
      </c>
      <c r="H150" s="46">
        <v>0.118428342730305</v>
      </c>
      <c r="I150" s="46">
        <v>5.2609526664705699E-3</v>
      </c>
      <c r="J150" s="46">
        <v>2.9457431138485801E-3</v>
      </c>
      <c r="K150" s="46">
        <v>2.3369534654383E-3</v>
      </c>
      <c r="L150" s="46">
        <v>1.0463036757514799E-3</v>
      </c>
      <c r="M150" s="47">
        <f>'Equations and POD'!$D$5/F150</f>
        <v>7271.0667782664596</v>
      </c>
      <c r="N150" s="47">
        <f>'Equations and POD'!$D$5/G150</f>
        <v>26401.739394064454</v>
      </c>
      <c r="O150" s="47">
        <f>'Equations and POD'!$D$5/H150</f>
        <v>48130.370387606621</v>
      </c>
      <c r="P150" s="47">
        <f>'Equations and POD'!$D$5/I150</f>
        <v>1083453.9600265925</v>
      </c>
      <c r="Q150" s="47">
        <f>'Equations and POD'!$D$5/J150</f>
        <v>1934995.6122117569</v>
      </c>
      <c r="R150" s="47">
        <f>'Equations and POD'!$D$5/K150</f>
        <v>2439072.9572918364</v>
      </c>
      <c r="S150" s="47">
        <f>'Equations and POD'!$D$5/L150</f>
        <v>5447749.1880224217</v>
      </c>
      <c r="T150" s="48">
        <v>7300</v>
      </c>
      <c r="U150" s="48">
        <v>26000</v>
      </c>
      <c r="V150" s="48">
        <v>48000</v>
      </c>
      <c r="W150" s="48">
        <v>1100000</v>
      </c>
      <c r="X150" s="48">
        <v>1900000</v>
      </c>
      <c r="Y150" s="48">
        <v>2400000</v>
      </c>
      <c r="Z150" s="48">
        <v>5400000</v>
      </c>
    </row>
    <row r="151" spans="1:26" x14ac:dyDescent="0.3">
      <c r="A151" s="22" t="s">
        <v>97</v>
      </c>
      <c r="B151" s="22" t="s">
        <v>97</v>
      </c>
      <c r="C151" s="22" t="s">
        <v>99</v>
      </c>
      <c r="D151" s="22" t="s">
        <v>71</v>
      </c>
      <c r="E151" s="22" t="s">
        <v>69</v>
      </c>
      <c r="F151" s="46">
        <v>0.102555617969427</v>
      </c>
      <c r="G151" s="46">
        <v>4.3020550585152299E-2</v>
      </c>
      <c r="H151" s="46">
        <v>1.6975912530064401E-2</v>
      </c>
      <c r="I151" s="46">
        <v>1.31669198214478E-3</v>
      </c>
      <c r="J151" s="46">
        <v>7.3734313973447497E-4</v>
      </c>
      <c r="K151" s="46">
        <v>5.8498667909701995E-4</v>
      </c>
      <c r="L151" s="46">
        <v>2.6204856122984002E-4</v>
      </c>
      <c r="M151" s="47">
        <f>'Equations and POD'!$D$5/F151</f>
        <v>55579.597811006657</v>
      </c>
      <c r="N151" s="47">
        <f>'Equations and POD'!$D$5/G151</f>
        <v>132494.81753418664</v>
      </c>
      <c r="O151" s="47">
        <f>'Equations and POD'!$D$5/H151</f>
        <v>335769.87333701679</v>
      </c>
      <c r="P151" s="47">
        <f>'Equations and POD'!$D$5/I151</f>
        <v>4329030.6900139097</v>
      </c>
      <c r="Q151" s="47">
        <f>'Equations and POD'!$D$5/J151</f>
        <v>7730457.7649595141</v>
      </c>
      <c r="R151" s="47">
        <f>'Equations and POD'!$D$5/K151</f>
        <v>9743811.6177251544</v>
      </c>
      <c r="S151" s="47">
        <f>'Equations and POD'!$D$5/L151</f>
        <v>21751693.553473055</v>
      </c>
      <c r="T151" s="48">
        <v>56000</v>
      </c>
      <c r="U151" s="48">
        <v>130000</v>
      </c>
      <c r="V151" s="48">
        <v>340000</v>
      </c>
      <c r="W151" s="48">
        <v>4300000</v>
      </c>
      <c r="X151" s="48">
        <v>7700000</v>
      </c>
      <c r="Y151" s="48">
        <v>9700000</v>
      </c>
      <c r="Z151" s="48">
        <v>22000000</v>
      </c>
    </row>
    <row r="152" spans="1:26" x14ac:dyDescent="0.3">
      <c r="A152" s="22" t="s">
        <v>97</v>
      </c>
      <c r="B152" s="22" t="s">
        <v>97</v>
      </c>
      <c r="C152" s="22" t="s">
        <v>99</v>
      </c>
      <c r="D152" s="22" t="s">
        <v>71</v>
      </c>
      <c r="E152" s="22" t="s">
        <v>70</v>
      </c>
      <c r="F152" s="46">
        <v>4.00638526359154E-4</v>
      </c>
      <c r="G152" s="46">
        <v>5.8065310793268795E-4</v>
      </c>
      <c r="H152" s="46">
        <v>5.4934125624968495E-4</v>
      </c>
      <c r="I152" s="46">
        <v>1.8817981283085901E-4</v>
      </c>
      <c r="J152" s="46">
        <v>1.05486767916928E-4</v>
      </c>
      <c r="K152" s="46">
        <v>8.3722691532187995E-5</v>
      </c>
      <c r="L152" s="46">
        <v>3.76614044422167E-5</v>
      </c>
      <c r="M152" s="47">
        <f>'Equations and POD'!$D$5/F152</f>
        <v>14227288.752780138</v>
      </c>
      <c r="N152" s="47">
        <f>'Equations and POD'!$D$5/G152</f>
        <v>9816532.3187433463</v>
      </c>
      <c r="O152" s="47">
        <f>'Equations and POD'!$D$5/H152</f>
        <v>10376063.940497587</v>
      </c>
      <c r="P152" s="47">
        <f>'Equations and POD'!$D$5/I152</f>
        <v>30290177.858362049</v>
      </c>
      <c r="Q152" s="47">
        <f>'Equations and POD'!$D$5/J152</f>
        <v>54035213.255266413</v>
      </c>
      <c r="R152" s="47">
        <f>'Equations and POD'!$D$5/K152</f>
        <v>68081901.043620661</v>
      </c>
      <c r="S152" s="47">
        <f>'Equations and POD'!$D$5/L152</f>
        <v>151348577.79256269</v>
      </c>
      <c r="T152" s="48">
        <v>14000000</v>
      </c>
      <c r="U152" s="48">
        <v>9800000</v>
      </c>
      <c r="V152" s="48">
        <v>10000000</v>
      </c>
      <c r="W152" s="48">
        <v>30000000</v>
      </c>
      <c r="X152" s="48">
        <v>54000000</v>
      </c>
      <c r="Y152" s="48">
        <v>68000000</v>
      </c>
      <c r="Z152" s="48">
        <v>150000000</v>
      </c>
    </row>
    <row r="153" spans="1:26" x14ac:dyDescent="0.3">
      <c r="A153" s="22" t="s">
        <v>97</v>
      </c>
      <c r="B153" s="22" t="s">
        <v>97</v>
      </c>
      <c r="C153" s="22" t="s">
        <v>99</v>
      </c>
      <c r="D153" s="22" t="s">
        <v>72</v>
      </c>
      <c r="E153" s="22" t="s">
        <v>67</v>
      </c>
      <c r="F153" s="46">
        <v>0.24955262558688501</v>
      </c>
      <c r="G153" s="46">
        <v>0.23508580671228299</v>
      </c>
      <c r="H153" s="46">
        <v>0.191102010617727</v>
      </c>
      <c r="I153" s="46">
        <v>0.13306743776166999</v>
      </c>
      <c r="J153" s="46">
        <v>9.3868769299904703E-2</v>
      </c>
      <c r="K153" s="46">
        <v>8.0375705982076801E-2</v>
      </c>
      <c r="L153" s="46">
        <v>6.4531053942521802E-2</v>
      </c>
      <c r="M153" s="47">
        <f>'Equations and POD'!$D$5/F153</f>
        <v>22840.873689848118</v>
      </c>
      <c r="N153" s="47">
        <f>'Equations and POD'!$D$5/G153</f>
        <v>24246.465916915695</v>
      </c>
      <c r="O153" s="47">
        <f>'Equations and POD'!$D$5/H153</f>
        <v>29827.001723189911</v>
      </c>
      <c r="P153" s="47">
        <f>'Equations and POD'!$D$5/I153</f>
        <v>42835.423119884275</v>
      </c>
      <c r="Q153" s="47">
        <f>'Equations and POD'!$D$5/J153</f>
        <v>60723.071608501283</v>
      </c>
      <c r="R153" s="47">
        <f>'Equations and POD'!$D$5/K153</f>
        <v>70916.950966142162</v>
      </c>
      <c r="S153" s="47">
        <f>'Equations and POD'!$D$5/L153</f>
        <v>88329.566181842063</v>
      </c>
      <c r="T153" s="48">
        <v>23000</v>
      </c>
      <c r="U153" s="48">
        <v>24000</v>
      </c>
      <c r="V153" s="48">
        <v>30000</v>
      </c>
      <c r="W153" s="48">
        <v>43000</v>
      </c>
      <c r="X153" s="48">
        <v>61000</v>
      </c>
      <c r="Y153" s="48">
        <v>71000</v>
      </c>
      <c r="Z153" s="48">
        <v>88000</v>
      </c>
    </row>
    <row r="154" spans="1:26" x14ac:dyDescent="0.3">
      <c r="A154" s="22" t="s">
        <v>97</v>
      </c>
      <c r="B154" s="22" t="s">
        <v>97</v>
      </c>
      <c r="C154" s="22" t="s">
        <v>99</v>
      </c>
      <c r="D154" s="22" t="s">
        <v>72</v>
      </c>
      <c r="E154" s="22" t="s">
        <v>69</v>
      </c>
      <c r="F154" s="46">
        <v>6.12752376856033E-2</v>
      </c>
      <c r="G154" s="46">
        <v>5.77230499936843E-2</v>
      </c>
      <c r="H154" s="46">
        <v>4.6923253543253003E-2</v>
      </c>
      <c r="I154" s="46">
        <v>3.2673424524726997E-2</v>
      </c>
      <c r="J154" s="46">
        <v>2.3048569962266899E-2</v>
      </c>
      <c r="K154" s="46">
        <v>1.9735478545326701E-2</v>
      </c>
      <c r="L154" s="46">
        <v>1.5844977223266301E-2</v>
      </c>
      <c r="M154" s="47">
        <f>'Equations and POD'!$D$5/F154</f>
        <v>93022.894978328623</v>
      </c>
      <c r="N154" s="47">
        <f>'Equations and POD'!$D$5/G154</f>
        <v>98747.380823148793</v>
      </c>
      <c r="O154" s="47">
        <f>'Equations and POD'!$D$5/H154</f>
        <v>121474.95259990536</v>
      </c>
      <c r="P154" s="47">
        <f>'Equations and POD'!$D$5/I154</f>
        <v>174453.70612089601</v>
      </c>
      <c r="Q154" s="47">
        <f>'Equations and POD'!$D$5/J154</f>
        <v>247303.84615321216</v>
      </c>
      <c r="R154" s="47">
        <f>'Equations and POD'!$D$5/K154</f>
        <v>288819.9537147652</v>
      </c>
      <c r="S154" s="47">
        <f>'Equations and POD'!$D$5/L154</f>
        <v>359735.44926465949</v>
      </c>
      <c r="T154" s="48">
        <v>93000</v>
      </c>
      <c r="U154" s="48">
        <v>99000</v>
      </c>
      <c r="V154" s="48">
        <v>120000</v>
      </c>
      <c r="W154" s="48">
        <v>170000</v>
      </c>
      <c r="X154" s="48">
        <v>250000</v>
      </c>
      <c r="Y154" s="48">
        <v>290000</v>
      </c>
      <c r="Z154" s="48">
        <v>360000</v>
      </c>
    </row>
    <row r="155" spans="1:26" x14ac:dyDescent="0.3">
      <c r="A155" s="22" t="s">
        <v>97</v>
      </c>
      <c r="B155" s="22" t="s">
        <v>97</v>
      </c>
      <c r="C155" s="22" t="s">
        <v>99</v>
      </c>
      <c r="D155" s="22" t="s">
        <v>72</v>
      </c>
      <c r="E155" s="22" t="s">
        <v>70</v>
      </c>
      <c r="F155" s="46">
        <v>7.4062515273231704E-3</v>
      </c>
      <c r="G155" s="46">
        <v>6.9769036126957401E-3</v>
      </c>
      <c r="H155" s="46">
        <v>5.6715474529010499E-3</v>
      </c>
      <c r="I155" s="46">
        <v>3.9491907241673996E-3</v>
      </c>
      <c r="J155" s="46">
        <v>2.78584813267499E-3</v>
      </c>
      <c r="K155" s="46">
        <v>2.3853994474691601E-3</v>
      </c>
      <c r="L155" s="46">
        <v>1.9151600416849801E-3</v>
      </c>
      <c r="M155" s="47">
        <f>'Equations and POD'!$D$5/F155</f>
        <v>769620.09445284691</v>
      </c>
      <c r="N155" s="47">
        <f>'Equations and POD'!$D$5/G155</f>
        <v>816981.33103456057</v>
      </c>
      <c r="O155" s="47">
        <f>'Equations and POD'!$D$5/H155</f>
        <v>1005016.7167488647</v>
      </c>
      <c r="P155" s="47">
        <f>'Equations and POD'!$D$5/I155</f>
        <v>1443333.6848277238</v>
      </c>
      <c r="Q155" s="47">
        <f>'Equations and POD'!$D$5/J155</f>
        <v>2046055.5380406978</v>
      </c>
      <c r="R155" s="47">
        <f>'Equations and POD'!$D$5/K155</f>
        <v>2389536.8995945458</v>
      </c>
      <c r="S155" s="47">
        <f>'Equations and POD'!$D$5/L155</f>
        <v>2976252.5720749027</v>
      </c>
      <c r="T155" s="48">
        <v>770000</v>
      </c>
      <c r="U155" s="48">
        <v>820000</v>
      </c>
      <c r="V155" s="48">
        <v>1000000</v>
      </c>
      <c r="W155" s="48">
        <v>1400000</v>
      </c>
      <c r="X155" s="48">
        <v>2000000</v>
      </c>
      <c r="Y155" s="48">
        <v>2400000</v>
      </c>
      <c r="Z155" s="48">
        <v>3000000</v>
      </c>
    </row>
    <row r="156" spans="1:26" x14ac:dyDescent="0.3">
      <c r="A156" s="22" t="s">
        <v>97</v>
      </c>
      <c r="B156" s="22" t="s">
        <v>97</v>
      </c>
      <c r="C156" s="22" t="s">
        <v>100</v>
      </c>
      <c r="D156" s="22" t="s">
        <v>66</v>
      </c>
      <c r="E156" s="22" t="s">
        <v>67</v>
      </c>
      <c r="F156" s="47">
        <v>3.768085106382979</v>
      </c>
      <c r="G156" s="47">
        <v>3.2222222222222214</v>
      </c>
      <c r="H156" s="47">
        <v>2.7849462365591395</v>
      </c>
      <c r="I156" s="47">
        <v>2.2452830188679243</v>
      </c>
      <c r="J156" s="47">
        <v>1.7746478873239437</v>
      </c>
      <c r="K156" s="47">
        <v>1.6229050279329609</v>
      </c>
      <c r="L156" s="47">
        <v>1.7342908438061047</v>
      </c>
      <c r="M156" s="47">
        <f>'Equations and POD'!$D$5/F156</f>
        <v>1512.70468661773</v>
      </c>
      <c r="N156" s="47">
        <f>'Equations and POD'!$D$5/G156</f>
        <v>1768.9655172413798</v>
      </c>
      <c r="O156" s="47">
        <f>'Equations and POD'!$D$5/H156</f>
        <v>2046.718146718147</v>
      </c>
      <c r="P156" s="47">
        <f>'Equations and POD'!$D$5/I156</f>
        <v>2538.6554621848741</v>
      </c>
      <c r="Q156" s="47">
        <f>'Equations and POD'!$D$5/J156</f>
        <v>3211.9047619047619</v>
      </c>
      <c r="R156" s="47">
        <f>'Equations and POD'!$D$5/K156</f>
        <v>3512.2203098106711</v>
      </c>
      <c r="S156" s="47">
        <f>'Equations and POD'!$D$5/L156</f>
        <v>3286.6459627329182</v>
      </c>
      <c r="T156" s="48">
        <v>1500</v>
      </c>
      <c r="U156" s="48">
        <v>1800</v>
      </c>
      <c r="V156" s="48">
        <v>2000</v>
      </c>
      <c r="W156" s="48">
        <v>2500</v>
      </c>
      <c r="X156" s="48">
        <v>3200</v>
      </c>
      <c r="Y156" s="48">
        <v>3500</v>
      </c>
      <c r="Z156" s="48">
        <v>3300</v>
      </c>
    </row>
    <row r="157" spans="1:26" x14ac:dyDescent="0.3">
      <c r="A157" s="22" t="s">
        <v>97</v>
      </c>
      <c r="B157" s="22" t="s">
        <v>97</v>
      </c>
      <c r="C157" s="22" t="s">
        <v>100</v>
      </c>
      <c r="D157" s="22" t="s">
        <v>66</v>
      </c>
      <c r="E157" s="22" t="s">
        <v>69</v>
      </c>
      <c r="F157" s="47">
        <v>0.94202127659574475</v>
      </c>
      <c r="G157" s="47">
        <v>0.80555555555555536</v>
      </c>
      <c r="H157" s="47">
        <v>0.69623655913978488</v>
      </c>
      <c r="I157" s="47">
        <v>0.56132075471698106</v>
      </c>
      <c r="J157" s="47">
        <v>0.44366197183098594</v>
      </c>
      <c r="K157" s="47">
        <v>0.40572625698324022</v>
      </c>
      <c r="L157" s="47">
        <v>0.43357271095152616</v>
      </c>
      <c r="M157" s="47">
        <f>'Equations and POD'!$D$5/F157</f>
        <v>6050.8187464709199</v>
      </c>
      <c r="N157" s="47">
        <f>'Equations and POD'!$D$5/G157</f>
        <v>7075.862068965519</v>
      </c>
      <c r="O157" s="47">
        <f>'Equations and POD'!$D$5/H157</f>
        <v>8186.8725868725878</v>
      </c>
      <c r="P157" s="47">
        <f>'Equations and POD'!$D$5/I157</f>
        <v>10154.621848739496</v>
      </c>
      <c r="Q157" s="47">
        <f>'Equations and POD'!$D$5/J157</f>
        <v>12847.619047619048</v>
      </c>
      <c r="R157" s="47">
        <f>'Equations and POD'!$D$5/K157</f>
        <v>14048.881239242684</v>
      </c>
      <c r="S157" s="47">
        <f>'Equations and POD'!$D$5/L157</f>
        <v>13146.583850931673</v>
      </c>
      <c r="T157" s="48">
        <v>6100</v>
      </c>
      <c r="U157" s="48">
        <v>7100</v>
      </c>
      <c r="V157" s="48">
        <v>8200</v>
      </c>
      <c r="W157" s="48">
        <v>10000</v>
      </c>
      <c r="X157" s="48">
        <v>13000</v>
      </c>
      <c r="Y157" s="48">
        <v>14000</v>
      </c>
      <c r="Z157" s="48">
        <v>13000</v>
      </c>
    </row>
    <row r="158" spans="1:26" x14ac:dyDescent="0.3">
      <c r="A158" s="22" t="s">
        <v>97</v>
      </c>
      <c r="B158" s="22" t="s">
        <v>97</v>
      </c>
      <c r="C158" s="22" t="s">
        <v>100</v>
      </c>
      <c r="D158" s="22" t="s">
        <v>66</v>
      </c>
      <c r="E158" s="22" t="s">
        <v>70</v>
      </c>
      <c r="F158" s="47">
        <v>9.4202127659574461E-2</v>
      </c>
      <c r="G158" s="47">
        <v>8.0555555555555547E-2</v>
      </c>
      <c r="H158" s="47">
        <v>6.9623655913978483E-2</v>
      </c>
      <c r="I158" s="47">
        <v>5.6132075471698101E-2</v>
      </c>
      <c r="J158" s="47">
        <v>4.4366197183098588E-2</v>
      </c>
      <c r="K158" s="47">
        <v>4.0572625698324032E-2</v>
      </c>
      <c r="L158" s="47">
        <v>4.3357271095152611E-2</v>
      </c>
      <c r="M158" s="47">
        <f>'Equations and POD'!$D$5/F158</f>
        <v>60508.187464709212</v>
      </c>
      <c r="N158" s="47">
        <f>'Equations and POD'!$D$5/G158</f>
        <v>70758.620689655174</v>
      </c>
      <c r="O158" s="47">
        <f>'Equations and POD'!$D$5/H158</f>
        <v>81868.725868725887</v>
      </c>
      <c r="P158" s="47">
        <f>'Equations and POD'!$D$5/I158</f>
        <v>101546.21848739497</v>
      </c>
      <c r="Q158" s="47">
        <f>'Equations and POD'!$D$5/J158</f>
        <v>128476.19047619049</v>
      </c>
      <c r="R158" s="47">
        <f>'Equations and POD'!$D$5/K158</f>
        <v>140488.81239242683</v>
      </c>
      <c r="S158" s="47">
        <f>'Equations and POD'!$D$5/L158</f>
        <v>131465.83850931676</v>
      </c>
      <c r="T158" s="48">
        <v>61000</v>
      </c>
      <c r="U158" s="48">
        <v>71000</v>
      </c>
      <c r="V158" s="48">
        <v>82000</v>
      </c>
      <c r="W158" s="48">
        <v>100000</v>
      </c>
      <c r="X158" s="48">
        <v>130000</v>
      </c>
      <c r="Y158" s="48">
        <v>140000</v>
      </c>
      <c r="Z158" s="48">
        <v>130000</v>
      </c>
    </row>
    <row r="159" spans="1:26" x14ac:dyDescent="0.3">
      <c r="A159" s="22" t="s">
        <v>97</v>
      </c>
      <c r="B159" s="22" t="s">
        <v>97</v>
      </c>
      <c r="C159" s="22" t="s">
        <v>100</v>
      </c>
      <c r="D159" s="22" t="s">
        <v>71</v>
      </c>
      <c r="E159" s="22" t="s">
        <v>67</v>
      </c>
      <c r="F159" s="68" t="s">
        <v>68</v>
      </c>
      <c r="G159" s="68" t="s">
        <v>68</v>
      </c>
      <c r="H159" s="68" t="s">
        <v>68</v>
      </c>
      <c r="I159" s="68" t="s">
        <v>68</v>
      </c>
      <c r="J159" s="68" t="s">
        <v>68</v>
      </c>
      <c r="K159" s="68" t="s">
        <v>68</v>
      </c>
      <c r="L159" s="68" t="s">
        <v>68</v>
      </c>
      <c r="M159" s="31" t="s">
        <v>68</v>
      </c>
      <c r="N159" s="31" t="s">
        <v>68</v>
      </c>
      <c r="O159" s="31" t="s">
        <v>68</v>
      </c>
      <c r="P159" s="31" t="s">
        <v>68</v>
      </c>
      <c r="Q159" s="31" t="s">
        <v>68</v>
      </c>
      <c r="R159" s="31" t="s">
        <v>68</v>
      </c>
      <c r="S159" s="31" t="s">
        <v>68</v>
      </c>
      <c r="T159" s="33" t="s">
        <v>68</v>
      </c>
      <c r="U159" s="33" t="s">
        <v>68</v>
      </c>
      <c r="V159" s="33" t="s">
        <v>68</v>
      </c>
      <c r="W159" s="33" t="s">
        <v>68</v>
      </c>
      <c r="X159" s="33" t="s">
        <v>68</v>
      </c>
      <c r="Y159" s="33" t="s">
        <v>68</v>
      </c>
      <c r="Z159" s="33" t="s">
        <v>68</v>
      </c>
    </row>
    <row r="160" spans="1:26" x14ac:dyDescent="0.3">
      <c r="A160" s="22" t="s">
        <v>97</v>
      </c>
      <c r="B160" s="22" t="s">
        <v>97</v>
      </c>
      <c r="C160" s="22" t="s">
        <v>100</v>
      </c>
      <c r="D160" s="22" t="s">
        <v>71</v>
      </c>
      <c r="E160" s="22" t="s">
        <v>69</v>
      </c>
      <c r="F160" s="68" t="s">
        <v>68</v>
      </c>
      <c r="G160" s="68" t="s">
        <v>68</v>
      </c>
      <c r="H160" s="68" t="s">
        <v>68</v>
      </c>
      <c r="I160" s="68" t="s">
        <v>68</v>
      </c>
      <c r="J160" s="68" t="s">
        <v>68</v>
      </c>
      <c r="K160" s="68" t="s">
        <v>68</v>
      </c>
      <c r="L160" s="68" t="s">
        <v>68</v>
      </c>
      <c r="M160" s="31" t="s">
        <v>68</v>
      </c>
      <c r="N160" s="31" t="s">
        <v>68</v>
      </c>
      <c r="O160" s="31" t="s">
        <v>68</v>
      </c>
      <c r="P160" s="31" t="s">
        <v>68</v>
      </c>
      <c r="Q160" s="31" t="s">
        <v>68</v>
      </c>
      <c r="R160" s="31" t="s">
        <v>68</v>
      </c>
      <c r="S160" s="31" t="s">
        <v>68</v>
      </c>
      <c r="T160" s="33" t="s">
        <v>68</v>
      </c>
      <c r="U160" s="33" t="s">
        <v>68</v>
      </c>
      <c r="V160" s="33" t="s">
        <v>68</v>
      </c>
      <c r="W160" s="33" t="s">
        <v>68</v>
      </c>
      <c r="X160" s="33" t="s">
        <v>68</v>
      </c>
      <c r="Y160" s="33" t="s">
        <v>68</v>
      </c>
      <c r="Z160" s="33" t="s">
        <v>68</v>
      </c>
    </row>
    <row r="161" spans="1:26" x14ac:dyDescent="0.3">
      <c r="A161" s="22" t="s">
        <v>97</v>
      </c>
      <c r="B161" s="22" t="s">
        <v>97</v>
      </c>
      <c r="C161" s="22" t="s">
        <v>100</v>
      </c>
      <c r="D161" s="22" t="s">
        <v>71</v>
      </c>
      <c r="E161" s="22" t="s">
        <v>70</v>
      </c>
      <c r="F161" s="68" t="s">
        <v>68</v>
      </c>
      <c r="G161" s="68" t="s">
        <v>68</v>
      </c>
      <c r="H161" s="68" t="s">
        <v>68</v>
      </c>
      <c r="I161" s="68" t="s">
        <v>68</v>
      </c>
      <c r="J161" s="68" t="s">
        <v>68</v>
      </c>
      <c r="K161" s="68" t="s">
        <v>68</v>
      </c>
      <c r="L161" s="68" t="s">
        <v>68</v>
      </c>
      <c r="M161" s="31" t="s">
        <v>68</v>
      </c>
      <c r="N161" s="31" t="s">
        <v>68</v>
      </c>
      <c r="O161" s="31" t="s">
        <v>68</v>
      </c>
      <c r="P161" s="31" t="s">
        <v>68</v>
      </c>
      <c r="Q161" s="31" t="s">
        <v>68</v>
      </c>
      <c r="R161" s="31" t="s">
        <v>68</v>
      </c>
      <c r="S161" s="31" t="s">
        <v>68</v>
      </c>
      <c r="T161" s="33" t="s">
        <v>68</v>
      </c>
      <c r="U161" s="33" t="s">
        <v>68</v>
      </c>
      <c r="V161" s="33" t="s">
        <v>68</v>
      </c>
      <c r="W161" s="33" t="s">
        <v>68</v>
      </c>
      <c r="X161" s="33" t="s">
        <v>68</v>
      </c>
      <c r="Y161" s="33" t="s">
        <v>68</v>
      </c>
      <c r="Z161" s="33" t="s">
        <v>68</v>
      </c>
    </row>
    <row r="162" spans="1:26" x14ac:dyDescent="0.3">
      <c r="A162" s="22" t="s">
        <v>97</v>
      </c>
      <c r="B162" s="22" t="s">
        <v>97</v>
      </c>
      <c r="C162" s="22" t="s">
        <v>100</v>
      </c>
      <c r="D162" s="22" t="s">
        <v>72</v>
      </c>
      <c r="E162" s="22" t="s">
        <v>67</v>
      </c>
      <c r="F162" s="68" t="s">
        <v>68</v>
      </c>
      <c r="G162" s="68" t="s">
        <v>68</v>
      </c>
      <c r="H162" s="68" t="s">
        <v>68</v>
      </c>
      <c r="I162" s="68" t="s">
        <v>68</v>
      </c>
      <c r="J162" s="68" t="s">
        <v>68</v>
      </c>
      <c r="K162" s="68" t="s">
        <v>68</v>
      </c>
      <c r="L162" s="68" t="s">
        <v>68</v>
      </c>
      <c r="M162" s="31" t="s">
        <v>68</v>
      </c>
      <c r="N162" s="31" t="s">
        <v>68</v>
      </c>
      <c r="O162" s="31" t="s">
        <v>68</v>
      </c>
      <c r="P162" s="31" t="s">
        <v>68</v>
      </c>
      <c r="Q162" s="31" t="s">
        <v>68</v>
      </c>
      <c r="R162" s="31" t="s">
        <v>68</v>
      </c>
      <c r="S162" s="31" t="s">
        <v>68</v>
      </c>
      <c r="T162" s="33" t="s">
        <v>68</v>
      </c>
      <c r="U162" s="33" t="s">
        <v>68</v>
      </c>
      <c r="V162" s="33" t="s">
        <v>68</v>
      </c>
      <c r="W162" s="33" t="s">
        <v>68</v>
      </c>
      <c r="X162" s="33" t="s">
        <v>68</v>
      </c>
      <c r="Y162" s="33" t="s">
        <v>68</v>
      </c>
      <c r="Z162" s="33" t="s">
        <v>68</v>
      </c>
    </row>
    <row r="163" spans="1:26" x14ac:dyDescent="0.3">
      <c r="A163" s="22" t="s">
        <v>97</v>
      </c>
      <c r="B163" s="22" t="s">
        <v>97</v>
      </c>
      <c r="C163" s="22" t="s">
        <v>100</v>
      </c>
      <c r="D163" s="22" t="s">
        <v>72</v>
      </c>
      <c r="E163" s="22" t="s">
        <v>69</v>
      </c>
      <c r="F163" s="68" t="s">
        <v>68</v>
      </c>
      <c r="G163" s="68" t="s">
        <v>68</v>
      </c>
      <c r="H163" s="68" t="s">
        <v>68</v>
      </c>
      <c r="I163" s="68" t="s">
        <v>68</v>
      </c>
      <c r="J163" s="68" t="s">
        <v>68</v>
      </c>
      <c r="K163" s="68" t="s">
        <v>68</v>
      </c>
      <c r="L163" s="68" t="s">
        <v>68</v>
      </c>
      <c r="M163" s="31" t="s">
        <v>68</v>
      </c>
      <c r="N163" s="31" t="s">
        <v>68</v>
      </c>
      <c r="O163" s="31" t="s">
        <v>68</v>
      </c>
      <c r="P163" s="31" t="s">
        <v>68</v>
      </c>
      <c r="Q163" s="31" t="s">
        <v>68</v>
      </c>
      <c r="R163" s="31" t="s">
        <v>68</v>
      </c>
      <c r="S163" s="31" t="s">
        <v>68</v>
      </c>
      <c r="T163" s="33" t="s">
        <v>68</v>
      </c>
      <c r="U163" s="33" t="s">
        <v>68</v>
      </c>
      <c r="V163" s="33" t="s">
        <v>68</v>
      </c>
      <c r="W163" s="33" t="s">
        <v>68</v>
      </c>
      <c r="X163" s="33" t="s">
        <v>68</v>
      </c>
      <c r="Y163" s="33" t="s">
        <v>68</v>
      </c>
      <c r="Z163" s="33" t="s">
        <v>68</v>
      </c>
    </row>
    <row r="164" spans="1:26" x14ac:dyDescent="0.3">
      <c r="A164" s="22" t="s">
        <v>97</v>
      </c>
      <c r="B164" s="22" t="s">
        <v>97</v>
      </c>
      <c r="C164" s="22" t="s">
        <v>100</v>
      </c>
      <c r="D164" s="22" t="s">
        <v>72</v>
      </c>
      <c r="E164" s="22" t="s">
        <v>70</v>
      </c>
      <c r="F164" s="68" t="s">
        <v>68</v>
      </c>
      <c r="G164" s="68" t="s">
        <v>68</v>
      </c>
      <c r="H164" s="68" t="s">
        <v>68</v>
      </c>
      <c r="I164" s="68" t="s">
        <v>68</v>
      </c>
      <c r="J164" s="68" t="s">
        <v>68</v>
      </c>
      <c r="K164" s="68" t="s">
        <v>68</v>
      </c>
      <c r="L164" s="68" t="s">
        <v>68</v>
      </c>
      <c r="M164" s="31" t="s">
        <v>68</v>
      </c>
      <c r="N164" s="31" t="s">
        <v>68</v>
      </c>
      <c r="O164" s="31" t="s">
        <v>68</v>
      </c>
      <c r="P164" s="31" t="s">
        <v>68</v>
      </c>
      <c r="Q164" s="31" t="s">
        <v>68</v>
      </c>
      <c r="R164" s="31" t="s">
        <v>68</v>
      </c>
      <c r="S164" s="31" t="s">
        <v>68</v>
      </c>
      <c r="T164" s="33" t="s">
        <v>68</v>
      </c>
      <c r="U164" s="33" t="s">
        <v>68</v>
      </c>
      <c r="V164" s="33" t="s">
        <v>68</v>
      </c>
      <c r="W164" s="33" t="s">
        <v>68</v>
      </c>
      <c r="X164" s="33" t="s">
        <v>68</v>
      </c>
      <c r="Y164" s="33" t="s">
        <v>68</v>
      </c>
      <c r="Z164" s="33" t="s">
        <v>68</v>
      </c>
    </row>
    <row r="165" spans="1:26" x14ac:dyDescent="0.3">
      <c r="A165" s="22" t="s">
        <v>97</v>
      </c>
      <c r="B165" s="22" t="s">
        <v>97</v>
      </c>
      <c r="C165" s="22" t="s">
        <v>94</v>
      </c>
      <c r="D165" s="22" t="s">
        <v>66</v>
      </c>
      <c r="E165" s="22" t="s">
        <v>67</v>
      </c>
      <c r="F165" s="75" t="s">
        <v>68</v>
      </c>
      <c r="G165" s="75" t="s">
        <v>68</v>
      </c>
      <c r="H165" s="67">
        <v>0.36542737185152402</v>
      </c>
      <c r="I165" s="67">
        <v>0.344214468725769</v>
      </c>
      <c r="J165" s="67">
        <v>0.47566819252845799</v>
      </c>
      <c r="K165" s="67">
        <v>0.419262824902426</v>
      </c>
      <c r="L165" s="67">
        <v>0.24345265338184899</v>
      </c>
      <c r="M165" s="64" t="s">
        <v>68</v>
      </c>
      <c r="N165" s="64" t="s">
        <v>68</v>
      </c>
      <c r="O165" s="47">
        <f>'Equations and POD'!$D$5/H165</f>
        <v>15598.174737485057</v>
      </c>
      <c r="P165" s="47">
        <f>'Equations and POD'!$D$5/I165</f>
        <v>16559.443364192553</v>
      </c>
      <c r="Q165" s="47">
        <f>'Equations and POD'!$D$5/J165</f>
        <v>11983.143059663347</v>
      </c>
      <c r="R165" s="47">
        <f>'Equations and POD'!$D$5/K165</f>
        <v>13595.290737561927</v>
      </c>
      <c r="S165" s="47">
        <f>'Equations and POD'!$D$5/L165</f>
        <v>23413.176734039131</v>
      </c>
      <c r="T165" s="33" t="s">
        <v>68</v>
      </c>
      <c r="U165" s="33" t="s">
        <v>68</v>
      </c>
      <c r="V165" s="48">
        <v>16000</v>
      </c>
      <c r="W165" s="48">
        <v>17000</v>
      </c>
      <c r="X165" s="48">
        <v>12000</v>
      </c>
      <c r="Y165" s="48">
        <v>14000</v>
      </c>
      <c r="Z165" s="48">
        <v>23000</v>
      </c>
    </row>
    <row r="166" spans="1:26" x14ac:dyDescent="0.3">
      <c r="A166" s="22" t="s">
        <v>97</v>
      </c>
      <c r="B166" s="22" t="s">
        <v>97</v>
      </c>
      <c r="C166" s="22" t="s">
        <v>94</v>
      </c>
      <c r="D166" s="22" t="s">
        <v>66</v>
      </c>
      <c r="E166" s="22" t="s">
        <v>69</v>
      </c>
      <c r="F166" s="75" t="s">
        <v>68</v>
      </c>
      <c r="G166" s="75" t="s">
        <v>68</v>
      </c>
      <c r="H166" s="67">
        <v>5.3064551215201101E-2</v>
      </c>
      <c r="I166" s="67">
        <v>4.8622182010855497E-2</v>
      </c>
      <c r="J166" s="67">
        <v>6.6062927734902605E-2</v>
      </c>
      <c r="K166" s="67">
        <v>5.8189615229203399E-2</v>
      </c>
      <c r="L166" s="67">
        <v>3.37702978047945E-2</v>
      </c>
      <c r="M166" s="64" t="s">
        <v>68</v>
      </c>
      <c r="N166" s="64" t="s">
        <v>68</v>
      </c>
      <c r="O166" s="47">
        <f>'Equations and POD'!$D$5/H166</f>
        <v>107416.34235035523</v>
      </c>
      <c r="P166" s="47">
        <f>'Equations and POD'!$D$5/I166</f>
        <v>117230.44430065696</v>
      </c>
      <c r="Q166" s="47">
        <f>'Equations and POD'!$D$5/J166</f>
        <v>86281.371344500003</v>
      </c>
      <c r="R166" s="47">
        <f>'Equations and POD'!$D$5/K166</f>
        <v>97955.622795377465</v>
      </c>
      <c r="S166" s="47">
        <f>'Equations and POD'!$D$5/L166</f>
        <v>168787.37738554229</v>
      </c>
      <c r="T166" s="33" t="s">
        <v>68</v>
      </c>
      <c r="U166" s="33" t="s">
        <v>68</v>
      </c>
      <c r="V166" s="48">
        <v>110000</v>
      </c>
      <c r="W166" s="48">
        <v>120000</v>
      </c>
      <c r="X166" s="48">
        <v>86000</v>
      </c>
      <c r="Y166" s="48">
        <v>98000</v>
      </c>
      <c r="Z166" s="48">
        <v>170000</v>
      </c>
    </row>
    <row r="167" spans="1:26" x14ac:dyDescent="0.3">
      <c r="A167" s="22" t="s">
        <v>97</v>
      </c>
      <c r="B167" s="22" t="s">
        <v>97</v>
      </c>
      <c r="C167" s="22" t="s">
        <v>94</v>
      </c>
      <c r="D167" s="22" t="s">
        <v>66</v>
      </c>
      <c r="E167" s="22" t="s">
        <v>70</v>
      </c>
      <c r="F167" s="75" t="s">
        <v>68</v>
      </c>
      <c r="G167" s="75" t="s">
        <v>68</v>
      </c>
      <c r="H167" s="67">
        <v>4.8328662129915999E-3</v>
      </c>
      <c r="I167" s="67">
        <v>4.3331429309899196E-3</v>
      </c>
      <c r="J167" s="67">
        <v>5.7949975496816497E-3</v>
      </c>
      <c r="K167" s="67">
        <v>5.0975018106681003E-3</v>
      </c>
      <c r="L167" s="67">
        <v>2.9718568972602701E-3</v>
      </c>
      <c r="M167" s="64" t="s">
        <v>68</v>
      </c>
      <c r="N167" s="64" t="s">
        <v>68</v>
      </c>
      <c r="O167" s="47">
        <f>'Equations and POD'!$D$5/H167</f>
        <v>1179424.3309854907</v>
      </c>
      <c r="P167" s="47">
        <f>'Equations and POD'!$D$5/I167</f>
        <v>1315442.414611931</v>
      </c>
      <c r="Q167" s="47">
        <f>'Equations and POD'!$D$5/J167</f>
        <v>983606.97327872587</v>
      </c>
      <c r="R167" s="47">
        <f>'Equations and POD'!$D$5/K167</f>
        <v>1118194.7965317022</v>
      </c>
      <c r="S167" s="47">
        <f>'Equations and POD'!$D$5/L167</f>
        <v>1917992.7557261528</v>
      </c>
      <c r="T167" s="33" t="s">
        <v>68</v>
      </c>
      <c r="U167" s="33" t="s">
        <v>68</v>
      </c>
      <c r="V167" s="48">
        <v>1200000</v>
      </c>
      <c r="W167" s="48">
        <v>1300000</v>
      </c>
      <c r="X167" s="48">
        <v>980000</v>
      </c>
      <c r="Y167" s="48">
        <v>1100000</v>
      </c>
      <c r="Z167" s="48">
        <v>1900000</v>
      </c>
    </row>
    <row r="168" spans="1:26" x14ac:dyDescent="0.3">
      <c r="A168" s="22" t="s">
        <v>97</v>
      </c>
      <c r="B168" s="22" t="s">
        <v>97</v>
      </c>
      <c r="C168" s="22" t="s">
        <v>94</v>
      </c>
      <c r="D168" s="22" t="s">
        <v>71</v>
      </c>
      <c r="E168" s="22" t="s">
        <v>67</v>
      </c>
      <c r="F168" s="68" t="s">
        <v>68</v>
      </c>
      <c r="G168" s="68" t="s">
        <v>68</v>
      </c>
      <c r="H168" s="59">
        <v>1.24083075563411E-3</v>
      </c>
      <c r="I168" s="59">
        <v>5.4432669940553103E-4</v>
      </c>
      <c r="J168" s="59">
        <v>5.3916650588462303E-4</v>
      </c>
      <c r="K168" s="59">
        <v>2.13859340322951E-4</v>
      </c>
      <c r="L168" s="59">
        <v>1.08184931506849E-4</v>
      </c>
      <c r="M168" s="64" t="s">
        <v>68</v>
      </c>
      <c r="N168" s="64" t="s">
        <v>68</v>
      </c>
      <c r="O168" s="47">
        <f>'Equations and POD'!$D$5/H168</f>
        <v>4593696.5811965959</v>
      </c>
      <c r="P168" s="47">
        <f>'Equations and POD'!$D$5/I168</f>
        <v>10471652.421652423</v>
      </c>
      <c r="Q168" s="47">
        <f>'Equations and POD'!$D$5/J168</f>
        <v>10571873.322597956</v>
      </c>
      <c r="R168" s="47">
        <f>'Equations and POD'!$D$5/K168</f>
        <v>26653032.74288781</v>
      </c>
      <c r="S168" s="47">
        <f>'Equations and POD'!$D$5/L168</f>
        <v>52687559.354226172</v>
      </c>
      <c r="T168" s="33" t="s">
        <v>68</v>
      </c>
      <c r="U168" s="33" t="s">
        <v>68</v>
      </c>
      <c r="V168" s="48">
        <v>4600000</v>
      </c>
      <c r="W168" s="48">
        <v>10000000</v>
      </c>
      <c r="X168" s="48">
        <v>11000000</v>
      </c>
      <c r="Y168" s="48">
        <v>27000000</v>
      </c>
      <c r="Z168" s="48">
        <v>53000000</v>
      </c>
    </row>
    <row r="169" spans="1:26" x14ac:dyDescent="0.3">
      <c r="A169" s="22" t="s">
        <v>97</v>
      </c>
      <c r="B169" s="22" t="s">
        <v>97</v>
      </c>
      <c r="C169" s="22" t="s">
        <v>94</v>
      </c>
      <c r="D169" s="22" t="s">
        <v>71</v>
      </c>
      <c r="E169" s="22" t="s">
        <v>69</v>
      </c>
      <c r="F169" s="68" t="s">
        <v>68</v>
      </c>
      <c r="G169" s="68" t="s">
        <v>68</v>
      </c>
      <c r="H169" s="59">
        <v>7.0313742819266497E-4</v>
      </c>
      <c r="I169" s="59">
        <v>3.0845179632980099E-4</v>
      </c>
      <c r="J169" s="59">
        <v>3.0552768666795301E-4</v>
      </c>
      <c r="K169" s="59">
        <v>1.21186959516339E-4</v>
      </c>
      <c r="L169" s="59">
        <v>6.1304794520547994E-5</v>
      </c>
      <c r="M169" s="64" t="s">
        <v>68</v>
      </c>
      <c r="N169" s="64" t="s">
        <v>68</v>
      </c>
      <c r="O169" s="47">
        <f>'Equations and POD'!$D$5/H169</f>
        <v>8106523.3785821982</v>
      </c>
      <c r="P169" s="47">
        <f>'Equations and POD'!$D$5/I169</f>
        <v>18479386.62644545</v>
      </c>
      <c r="Q169" s="47">
        <f>'Equations and POD'!$D$5/J169</f>
        <v>18656247.039878748</v>
      </c>
      <c r="R169" s="47">
        <f>'Equations and POD'!$D$5/K169</f>
        <v>47034763.663919628</v>
      </c>
      <c r="S169" s="47">
        <f>'Equations and POD'!$D$5/L169</f>
        <v>92978045.91922231</v>
      </c>
      <c r="T169" s="33" t="s">
        <v>68</v>
      </c>
      <c r="U169" s="33" t="s">
        <v>68</v>
      </c>
      <c r="V169" s="48">
        <v>8100000</v>
      </c>
      <c r="W169" s="48">
        <v>18000000</v>
      </c>
      <c r="X169" s="48">
        <v>19000000</v>
      </c>
      <c r="Y169" s="48">
        <v>47000000</v>
      </c>
      <c r="Z169" s="48">
        <v>93000000</v>
      </c>
    </row>
    <row r="170" spans="1:26" x14ac:dyDescent="0.3">
      <c r="A170" s="22" t="s">
        <v>97</v>
      </c>
      <c r="B170" s="22" t="s">
        <v>97</v>
      </c>
      <c r="C170" s="22" t="s">
        <v>94</v>
      </c>
      <c r="D170" s="22" t="s">
        <v>71</v>
      </c>
      <c r="E170" s="22" t="s">
        <v>70</v>
      </c>
      <c r="F170" s="68" t="s">
        <v>68</v>
      </c>
      <c r="G170" s="68" t="s">
        <v>68</v>
      </c>
      <c r="H170" s="59">
        <v>1.6544410075121501E-4</v>
      </c>
      <c r="I170" s="59">
        <v>7.2576893254070799E-5</v>
      </c>
      <c r="J170" s="59">
        <v>7.1888867451283005E-5</v>
      </c>
      <c r="K170" s="59">
        <v>2.8514578709726799E-5</v>
      </c>
      <c r="L170" s="59">
        <v>1.4424657534246601E-5</v>
      </c>
      <c r="M170" s="64" t="s">
        <v>68</v>
      </c>
      <c r="N170" s="64" t="s">
        <v>68</v>
      </c>
      <c r="O170" s="47">
        <f>'Equations and POD'!$D$5/H170</f>
        <v>34452724.358974397</v>
      </c>
      <c r="P170" s="47">
        <f>'Equations and POD'!$D$5/I170</f>
        <v>78537393.162393183</v>
      </c>
      <c r="Q170" s="47">
        <f>'Equations and POD'!$D$5/J170</f>
        <v>79289049.919484735</v>
      </c>
      <c r="R170" s="47">
        <f>'Equations and POD'!$D$5/K170</f>
        <v>199897745.57165858</v>
      </c>
      <c r="S170" s="47">
        <f>'Equations and POD'!$D$5/L170</f>
        <v>395156695.15669447</v>
      </c>
      <c r="T170" s="33" t="s">
        <v>68</v>
      </c>
      <c r="U170" s="33" t="s">
        <v>68</v>
      </c>
      <c r="V170" s="48">
        <v>34000000</v>
      </c>
      <c r="W170" s="48">
        <v>79000000</v>
      </c>
      <c r="X170" s="48">
        <v>79000000</v>
      </c>
      <c r="Y170" s="48">
        <v>200000000</v>
      </c>
      <c r="Z170" s="48">
        <v>400000000</v>
      </c>
    </row>
    <row r="171" spans="1:26" x14ac:dyDescent="0.3">
      <c r="A171" s="22" t="s">
        <v>97</v>
      </c>
      <c r="B171" s="22" t="s">
        <v>97</v>
      </c>
      <c r="C171" s="22" t="s">
        <v>94</v>
      </c>
      <c r="D171" s="22" t="s">
        <v>72</v>
      </c>
      <c r="E171" s="22" t="s">
        <v>67</v>
      </c>
      <c r="F171" s="68" t="s">
        <v>68</v>
      </c>
      <c r="G171" s="68" t="s">
        <v>68</v>
      </c>
      <c r="H171" s="59">
        <v>1.3390631904551501E-3</v>
      </c>
      <c r="I171" s="59">
        <v>8.8906694236236695E-4</v>
      </c>
      <c r="J171" s="59">
        <v>3.0822351919737598E-3</v>
      </c>
      <c r="K171" s="59">
        <v>1.63008341623938E-3</v>
      </c>
      <c r="L171" s="59">
        <v>8.4480410958904096E-4</v>
      </c>
      <c r="M171" s="64" t="s">
        <v>68</v>
      </c>
      <c r="N171" s="64" t="s">
        <v>68</v>
      </c>
      <c r="O171" s="47">
        <f>'Equations and POD'!$D$5/H171</f>
        <v>4256707.2567072501</v>
      </c>
      <c r="P171" s="47">
        <f>'Equations and POD'!$D$5/I171</f>
        <v>6411215.7683586301</v>
      </c>
      <c r="Q171" s="47">
        <f>'Equations and POD'!$D$5/J171</f>
        <v>1849307.28675183</v>
      </c>
      <c r="R171" s="47">
        <f>'Equations and POD'!$D$5/K171</f>
        <v>3496753.5668511745</v>
      </c>
      <c r="S171" s="47">
        <f>'Equations and POD'!$D$5/L171</f>
        <v>6747126.2690386204</v>
      </c>
      <c r="T171" s="33" t="s">
        <v>68</v>
      </c>
      <c r="U171" s="33" t="s">
        <v>68</v>
      </c>
      <c r="V171" s="48">
        <v>4300000</v>
      </c>
      <c r="W171" s="48">
        <v>6400000</v>
      </c>
      <c r="X171" s="48">
        <v>1800000</v>
      </c>
      <c r="Y171" s="48">
        <v>3500000</v>
      </c>
      <c r="Z171" s="48">
        <v>6700000</v>
      </c>
    </row>
    <row r="172" spans="1:26" x14ac:dyDescent="0.3">
      <c r="A172" s="22" t="s">
        <v>97</v>
      </c>
      <c r="B172" s="22" t="s">
        <v>97</v>
      </c>
      <c r="C172" s="22" t="s">
        <v>94</v>
      </c>
      <c r="D172" s="22" t="s">
        <v>72</v>
      </c>
      <c r="E172" s="22" t="s">
        <v>69</v>
      </c>
      <c r="F172" s="68" t="s">
        <v>68</v>
      </c>
      <c r="G172" s="68" t="s">
        <v>68</v>
      </c>
      <c r="H172" s="59">
        <v>1.4104798939460901E-4</v>
      </c>
      <c r="I172" s="59">
        <v>9.3648384595502697E-5</v>
      </c>
      <c r="J172" s="59">
        <v>3.2466210688790302E-4</v>
      </c>
      <c r="K172" s="59">
        <v>1.71702119843882E-4</v>
      </c>
      <c r="L172" s="59">
        <v>8.8986032876712303E-5</v>
      </c>
      <c r="M172" s="64" t="s">
        <v>68</v>
      </c>
      <c r="N172" s="64" t="s">
        <v>68</v>
      </c>
      <c r="O172" s="47">
        <f>'Equations and POD'!$D$5/H172</f>
        <v>40411777.753549881</v>
      </c>
      <c r="P172" s="47">
        <f>'Equations and POD'!$D$5/I172</f>
        <v>60865972.484417342</v>
      </c>
      <c r="Q172" s="47">
        <f>'Equations and POD'!$D$5/J172</f>
        <v>17556714.74764394</v>
      </c>
      <c r="R172" s="47">
        <f>'Equations and POD'!$D$5/K172</f>
        <v>33197027.533397105</v>
      </c>
      <c r="S172" s="47">
        <f>'Equations and POD'!$D$5/L172</f>
        <v>64054996.225050204</v>
      </c>
      <c r="T172" s="33" t="s">
        <v>68</v>
      </c>
      <c r="U172" s="33" t="s">
        <v>68</v>
      </c>
      <c r="V172" s="48">
        <v>40000000</v>
      </c>
      <c r="W172" s="48">
        <v>61000000</v>
      </c>
      <c r="X172" s="48">
        <v>18000000</v>
      </c>
      <c r="Y172" s="48">
        <v>33000000</v>
      </c>
      <c r="Z172" s="48">
        <v>64000000</v>
      </c>
    </row>
    <row r="173" spans="1:26" x14ac:dyDescent="0.3">
      <c r="A173" s="22" t="s">
        <v>97</v>
      </c>
      <c r="B173" s="22" t="s">
        <v>97</v>
      </c>
      <c r="C173" s="22" t="s">
        <v>94</v>
      </c>
      <c r="D173" s="22" t="s">
        <v>72</v>
      </c>
      <c r="E173" s="22" t="s">
        <v>70</v>
      </c>
      <c r="F173" s="68" t="s">
        <v>68</v>
      </c>
      <c r="G173" s="68" t="s">
        <v>68</v>
      </c>
      <c r="H173" s="59">
        <v>8.5700044189129497E-5</v>
      </c>
      <c r="I173" s="59">
        <v>5.69002843111915E-5</v>
      </c>
      <c r="J173" s="59">
        <v>1.9726305228632101E-4</v>
      </c>
      <c r="K173" s="59">
        <v>1.0432533863932E-4</v>
      </c>
      <c r="L173" s="59">
        <v>5.4067463013698599E-5</v>
      </c>
      <c r="M173" s="64" t="s">
        <v>68</v>
      </c>
      <c r="N173" s="64" t="s">
        <v>68</v>
      </c>
      <c r="O173" s="47">
        <f>'Equations and POD'!$D$5/H173</f>
        <v>66511050.886050865</v>
      </c>
      <c r="P173" s="47">
        <f>'Equations and POD'!$D$5/I173</f>
        <v>100175246.38060357</v>
      </c>
      <c r="Q173" s="47">
        <f>'Equations and POD'!$D$5/J173</f>
        <v>28895426.355497289</v>
      </c>
      <c r="R173" s="47">
        <f>'Equations and POD'!$D$5/K173</f>
        <v>54636774.482049771</v>
      </c>
      <c r="S173" s="47">
        <f>'Equations and POD'!$D$5/L173</f>
        <v>105423847.9537285</v>
      </c>
      <c r="T173" s="33" t="s">
        <v>68</v>
      </c>
      <c r="U173" s="33" t="s">
        <v>68</v>
      </c>
      <c r="V173" s="48">
        <v>67000000</v>
      </c>
      <c r="W173" s="48">
        <v>100000000</v>
      </c>
      <c r="X173" s="48">
        <v>29000000</v>
      </c>
      <c r="Y173" s="48">
        <v>55000000</v>
      </c>
      <c r="Z173" s="48">
        <v>110000000</v>
      </c>
    </row>
  </sheetData>
  <sheetProtection sheet="1" objects="1" scenarios="1" formatCells="0" formatColumns="0" formatRows="0" sort="0" autoFilter="0"/>
  <autoFilter ref="A1:Z173" xr:uid="{00000000-0001-0000-02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xmlns:xlrd2="http://schemas.microsoft.com/office/spreadsheetml/2017/richdata2" ref="A3:AA173">
    <sortCondition ref="A3:A173"/>
    <sortCondition ref="B3:B173"/>
    <sortCondition ref="C3:C173"/>
    <sortCondition ref="D3:D173"/>
    <sortCondition ref="E3:E173" customList="High,Med,Low"/>
  </sortState>
  <mergeCells count="7">
    <mergeCell ref="A2:B2"/>
    <mergeCell ref="T1:Z1"/>
    <mergeCell ref="M1:S1"/>
    <mergeCell ref="C1:C2"/>
    <mergeCell ref="D1:D2"/>
    <mergeCell ref="E1:E2"/>
    <mergeCell ref="F1:L1"/>
  </mergeCells>
  <conditionalFormatting sqref="F75:G77">
    <cfRule type="cellIs" dxfId="65" priority="3" operator="lessThan">
      <formula>1</formula>
    </cfRule>
    <cfRule type="cellIs" dxfId="64" priority="4" operator="between">
      <formula>1</formula>
      <formula>10</formula>
    </cfRule>
    <cfRule type="cellIs" dxfId="63" priority="5" operator="greaterThan">
      <formula>10</formula>
    </cfRule>
  </conditionalFormatting>
  <conditionalFormatting sqref="M75:N75">
    <cfRule type="cellIs" dxfId="62" priority="9" operator="lessThan">
      <formula>1</formula>
    </cfRule>
    <cfRule type="cellIs" dxfId="61" priority="10" operator="between">
      <formula>1</formula>
      <formula>10</formula>
    </cfRule>
    <cfRule type="cellIs" dxfId="60" priority="11" operator="greaterThan">
      <formula>10</formula>
    </cfRule>
  </conditionalFormatting>
  <conditionalFormatting sqref="M3:S11 M12:Q14 M15:S20 M22:S29 N30:N31 O31:S31 N32:S32 M33:S68">
    <cfRule type="cellIs" dxfId="59" priority="18" operator="lessThan">
      <formula>30</formula>
    </cfRule>
  </conditionalFormatting>
  <conditionalFormatting sqref="M129:S164">
    <cfRule type="cellIs" dxfId="58" priority="20" operator="lessThan">
      <formula>30</formula>
    </cfRule>
  </conditionalFormatting>
  <conditionalFormatting sqref="O75:S75 M76:S118 O119:S128">
    <cfRule type="cellIs" dxfId="57" priority="22" operator="lessThan">
      <formula>30</formula>
    </cfRule>
  </conditionalFormatting>
  <conditionalFormatting sqref="O165:S173">
    <cfRule type="cellIs" dxfId="56" priority="17" operator="lessThan">
      <formula>30</formula>
    </cfRule>
  </conditionalFormatting>
  <conditionalFormatting sqref="T3:Z173">
    <cfRule type="cellIs" dxfId="55" priority="1" operator="lessThan">
      <formula>1000</formula>
    </cfRule>
    <cfRule type="cellIs" dxfId="54" priority="2" operator="greaterThan">
      <formula>1000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8F67-EE61-4887-A3B2-605F2CB1D871}">
  <sheetPr codeName="Sheet7"/>
  <dimension ref="A1:AC518"/>
  <sheetViews>
    <sheetView zoomScaleNormal="100" workbookViewId="0"/>
  </sheetViews>
  <sheetFormatPr defaultRowHeight="14.5" x14ac:dyDescent="0.35"/>
  <cols>
    <col min="1" max="1" width="19.54296875" style="22" customWidth="1"/>
    <col min="2" max="2" width="21.1796875" style="22" customWidth="1"/>
    <col min="3" max="3" width="22.81640625" style="22" customWidth="1"/>
    <col min="4" max="4" width="11.1796875" style="22" customWidth="1"/>
    <col min="5" max="5" width="7.81640625" style="22" customWidth="1"/>
    <col min="6" max="6" width="10.81640625" style="22" customWidth="1"/>
    <col min="7" max="8" width="9.453125" style="22" customWidth="1"/>
    <col min="9" max="9" width="11.81640625" style="22" customWidth="1"/>
    <col min="10" max="20" width="9.453125" style="22" customWidth="1"/>
    <col min="21" max="27" width="9.7265625" style="10" customWidth="1"/>
    <col min="28" max="16384" width="8.7265625" style="10"/>
  </cols>
  <sheetData>
    <row r="1" spans="1:27" ht="26" x14ac:dyDescent="0.35">
      <c r="A1" s="21" t="s">
        <v>49</v>
      </c>
      <c r="B1" s="21" t="s">
        <v>50</v>
      </c>
      <c r="C1" s="144" t="s">
        <v>51</v>
      </c>
      <c r="D1" s="146" t="s">
        <v>52</v>
      </c>
      <c r="E1" s="144" t="s">
        <v>53</v>
      </c>
      <c r="F1" s="146" t="s">
        <v>106</v>
      </c>
      <c r="G1" s="141" t="s">
        <v>107</v>
      </c>
      <c r="H1" s="141"/>
      <c r="I1" s="141"/>
      <c r="J1" s="141"/>
      <c r="K1" s="141"/>
      <c r="L1" s="141"/>
      <c r="M1" s="142"/>
      <c r="N1" s="143" t="s">
        <v>108</v>
      </c>
      <c r="O1" s="143"/>
      <c r="P1" s="143"/>
      <c r="Q1" s="143"/>
      <c r="R1" s="143"/>
      <c r="S1" s="143"/>
      <c r="T1" s="143"/>
      <c r="U1" s="140" t="s">
        <v>56</v>
      </c>
      <c r="V1" s="140"/>
      <c r="W1" s="140"/>
      <c r="X1" s="140"/>
      <c r="Y1" s="140"/>
      <c r="Z1" s="140"/>
      <c r="AA1" s="140"/>
    </row>
    <row r="2" spans="1:27" ht="26" x14ac:dyDescent="0.35">
      <c r="A2" s="139" t="s">
        <v>23</v>
      </c>
      <c r="B2" s="139"/>
      <c r="C2" s="145"/>
      <c r="D2" s="147"/>
      <c r="E2" s="145"/>
      <c r="F2" s="147"/>
      <c r="G2" s="23" t="s">
        <v>57</v>
      </c>
      <c r="H2" s="23" t="s">
        <v>58</v>
      </c>
      <c r="I2" s="23" t="s">
        <v>59</v>
      </c>
      <c r="J2" s="23" t="s">
        <v>60</v>
      </c>
      <c r="K2" s="23" t="s">
        <v>61</v>
      </c>
      <c r="L2" s="23" t="s">
        <v>62</v>
      </c>
      <c r="M2" s="23" t="s">
        <v>63</v>
      </c>
      <c r="N2" s="24" t="s">
        <v>57</v>
      </c>
      <c r="O2" s="24" t="s">
        <v>58</v>
      </c>
      <c r="P2" s="24" t="s">
        <v>59</v>
      </c>
      <c r="Q2" s="24" t="s">
        <v>60</v>
      </c>
      <c r="R2" s="24" t="s">
        <v>61</v>
      </c>
      <c r="S2" s="24" t="s">
        <v>62</v>
      </c>
      <c r="T2" s="25" t="s">
        <v>63</v>
      </c>
      <c r="U2" s="26" t="s">
        <v>57</v>
      </c>
      <c r="V2" s="26" t="s">
        <v>58</v>
      </c>
      <c r="W2" s="26" t="s">
        <v>59</v>
      </c>
      <c r="X2" s="26" t="s">
        <v>60</v>
      </c>
      <c r="Y2" s="26" t="s">
        <v>61</v>
      </c>
      <c r="Z2" s="26" t="s">
        <v>62</v>
      </c>
      <c r="AA2" s="27" t="s">
        <v>63</v>
      </c>
    </row>
    <row r="3" spans="1:27" x14ac:dyDescent="0.35">
      <c r="A3" s="22" t="s">
        <v>64</v>
      </c>
      <c r="B3" s="22" t="s">
        <v>64</v>
      </c>
      <c r="C3" s="22" t="s">
        <v>65</v>
      </c>
      <c r="D3" s="22" t="s">
        <v>66</v>
      </c>
      <c r="E3" s="22" t="s">
        <v>67</v>
      </c>
      <c r="F3" s="22" t="s">
        <v>9</v>
      </c>
      <c r="G3" s="31" t="s">
        <v>68</v>
      </c>
      <c r="H3" s="31" t="s">
        <v>68</v>
      </c>
      <c r="I3" s="31" t="s">
        <v>68</v>
      </c>
      <c r="J3" s="31" t="s">
        <v>68</v>
      </c>
      <c r="K3" s="47">
        <v>0.17746478873239438</v>
      </c>
      <c r="L3" s="47">
        <v>0.16229050279329613</v>
      </c>
      <c r="M3" s="47">
        <v>0.17342908438061044</v>
      </c>
      <c r="N3" s="31" t="s">
        <v>68</v>
      </c>
      <c r="O3" s="31" t="s">
        <v>68</v>
      </c>
      <c r="P3" s="31" t="s">
        <v>68</v>
      </c>
      <c r="Q3" s="31" t="s">
        <v>68</v>
      </c>
      <c r="R3" s="47">
        <f>'Equations and POD'!$D$5/K3</f>
        <v>32119.047619047618</v>
      </c>
      <c r="S3" s="47">
        <f>'Equations and POD'!$D$5/L3</f>
        <v>35122.203098106707</v>
      </c>
      <c r="T3" s="47">
        <f>'Equations and POD'!$D$5/M3</f>
        <v>32866.45962732919</v>
      </c>
      <c r="U3" s="61" t="s">
        <v>68</v>
      </c>
      <c r="V3" s="61" t="s">
        <v>68</v>
      </c>
      <c r="W3" s="61" t="s">
        <v>68</v>
      </c>
      <c r="X3" s="61" t="s">
        <v>68</v>
      </c>
      <c r="Y3" s="62">
        <v>32000</v>
      </c>
      <c r="Z3" s="62">
        <v>35000</v>
      </c>
      <c r="AA3" s="62">
        <v>33000</v>
      </c>
    </row>
    <row r="4" spans="1:27" x14ac:dyDescent="0.35">
      <c r="A4" s="22" t="s">
        <v>64</v>
      </c>
      <c r="B4" s="22" t="s">
        <v>64</v>
      </c>
      <c r="C4" s="22" t="s">
        <v>65</v>
      </c>
      <c r="D4" s="22" t="s">
        <v>71</v>
      </c>
      <c r="E4" s="22" t="s">
        <v>67</v>
      </c>
      <c r="F4" s="22" t="s">
        <v>9</v>
      </c>
      <c r="G4" s="76" t="s">
        <v>68</v>
      </c>
      <c r="H4" s="76" t="s">
        <v>68</v>
      </c>
      <c r="I4" s="76" t="s">
        <v>68</v>
      </c>
      <c r="J4" s="76" t="s">
        <v>68</v>
      </c>
      <c r="K4" s="76" t="s">
        <v>68</v>
      </c>
      <c r="L4" s="76" t="s">
        <v>68</v>
      </c>
      <c r="M4" s="76" t="s">
        <v>68</v>
      </c>
      <c r="N4" s="31" t="s">
        <v>68</v>
      </c>
      <c r="O4" s="31" t="s">
        <v>68</v>
      </c>
      <c r="P4" s="31" t="s">
        <v>68</v>
      </c>
      <c r="Q4" s="31" t="s">
        <v>68</v>
      </c>
      <c r="R4" s="31" t="s">
        <v>68</v>
      </c>
      <c r="S4" s="31" t="s">
        <v>68</v>
      </c>
      <c r="T4" s="31" t="s">
        <v>68</v>
      </c>
      <c r="U4" s="61" t="s">
        <v>68</v>
      </c>
      <c r="V4" s="61" t="s">
        <v>68</v>
      </c>
      <c r="W4" s="61" t="s">
        <v>68</v>
      </c>
      <c r="X4" s="61" t="s">
        <v>68</v>
      </c>
      <c r="Y4" s="61" t="s">
        <v>68</v>
      </c>
      <c r="Z4" s="61" t="s">
        <v>68</v>
      </c>
      <c r="AA4" s="61" t="s">
        <v>68</v>
      </c>
    </row>
    <row r="5" spans="1:27" x14ac:dyDescent="0.35">
      <c r="A5" s="22" t="s">
        <v>64</v>
      </c>
      <c r="B5" s="22" t="s">
        <v>64</v>
      </c>
      <c r="C5" s="22" t="s">
        <v>65</v>
      </c>
      <c r="D5" s="22" t="s">
        <v>72</v>
      </c>
      <c r="E5" s="22" t="s">
        <v>67</v>
      </c>
      <c r="F5" s="22" t="s">
        <v>9</v>
      </c>
      <c r="G5" s="76" t="s">
        <v>68</v>
      </c>
      <c r="H5" s="76" t="s">
        <v>68</v>
      </c>
      <c r="I5" s="76" t="s">
        <v>68</v>
      </c>
      <c r="J5" s="76" t="s">
        <v>68</v>
      </c>
      <c r="K5" s="76" t="s">
        <v>68</v>
      </c>
      <c r="L5" s="76" t="s">
        <v>68</v>
      </c>
      <c r="M5" s="76" t="s">
        <v>68</v>
      </c>
      <c r="N5" s="31" t="s">
        <v>68</v>
      </c>
      <c r="O5" s="31" t="s">
        <v>68</v>
      </c>
      <c r="P5" s="31" t="s">
        <v>68</v>
      </c>
      <c r="Q5" s="31" t="s">
        <v>68</v>
      </c>
      <c r="R5" s="31" t="s">
        <v>68</v>
      </c>
      <c r="S5" s="31" t="s">
        <v>68</v>
      </c>
      <c r="T5" s="31" t="s">
        <v>68</v>
      </c>
      <c r="U5" s="61" t="s">
        <v>68</v>
      </c>
      <c r="V5" s="61" t="s">
        <v>68</v>
      </c>
      <c r="W5" s="61" t="s">
        <v>68</v>
      </c>
      <c r="X5" s="61" t="s">
        <v>68</v>
      </c>
      <c r="Y5" s="61" t="s">
        <v>68</v>
      </c>
      <c r="Z5" s="61" t="s">
        <v>68</v>
      </c>
      <c r="AA5" s="61" t="s">
        <v>68</v>
      </c>
    </row>
    <row r="6" spans="1:27" x14ac:dyDescent="0.35">
      <c r="A6" s="22" t="s">
        <v>64</v>
      </c>
      <c r="B6" s="22" t="s">
        <v>64</v>
      </c>
      <c r="C6" s="22" t="s">
        <v>65</v>
      </c>
      <c r="D6" s="22" t="s">
        <v>15</v>
      </c>
      <c r="E6" s="22" t="s">
        <v>67</v>
      </c>
      <c r="F6" s="22" t="s">
        <v>9</v>
      </c>
      <c r="G6" s="77" t="s">
        <v>68</v>
      </c>
      <c r="H6" s="77" t="s">
        <v>68</v>
      </c>
      <c r="I6" s="77" t="s">
        <v>68</v>
      </c>
      <c r="J6" s="77" t="s">
        <v>68</v>
      </c>
      <c r="K6" s="78">
        <f>SUM(K3:K5)</f>
        <v>0.17746478873239438</v>
      </c>
      <c r="L6" s="78">
        <f>SUM(L3:L5)</f>
        <v>0.16229050279329613</v>
      </c>
      <c r="M6" s="78">
        <f>SUM(M3:M5)</f>
        <v>0.17342908438061044</v>
      </c>
      <c r="N6" s="64" t="s">
        <v>68</v>
      </c>
      <c r="O6" s="64" t="s">
        <v>68</v>
      </c>
      <c r="P6" s="64" t="s">
        <v>68</v>
      </c>
      <c r="Q6" s="64" t="s">
        <v>68</v>
      </c>
      <c r="R6" s="47">
        <f>'Equations and POD'!$D$5/K6</f>
        <v>32119.047619047618</v>
      </c>
      <c r="S6" s="47">
        <f>'Equations and POD'!$D$5/L6</f>
        <v>35122.203098106707</v>
      </c>
      <c r="T6" s="47">
        <f>'Equations and POD'!$D$5/M6</f>
        <v>32866.45962732919</v>
      </c>
      <c r="U6" s="61" t="s">
        <v>68</v>
      </c>
      <c r="V6" s="61" t="s">
        <v>68</v>
      </c>
      <c r="W6" s="61" t="s">
        <v>68</v>
      </c>
      <c r="X6" s="61" t="s">
        <v>68</v>
      </c>
      <c r="Y6" s="62">
        <v>32000</v>
      </c>
      <c r="Z6" s="62">
        <v>35000</v>
      </c>
      <c r="AA6" s="62">
        <v>33000</v>
      </c>
    </row>
    <row r="7" spans="1:27" x14ac:dyDescent="0.35">
      <c r="A7" s="22" t="s">
        <v>64</v>
      </c>
      <c r="B7" s="22" t="s">
        <v>64</v>
      </c>
      <c r="C7" s="22" t="s">
        <v>65</v>
      </c>
      <c r="D7" s="22" t="s">
        <v>66</v>
      </c>
      <c r="E7" s="22" t="s">
        <v>69</v>
      </c>
      <c r="F7" s="22" t="s">
        <v>9</v>
      </c>
      <c r="G7" s="31" t="s">
        <v>68</v>
      </c>
      <c r="H7" s="31" t="s">
        <v>68</v>
      </c>
      <c r="I7" s="31" t="s">
        <v>68</v>
      </c>
      <c r="J7" s="31" t="s">
        <v>68</v>
      </c>
      <c r="K7" s="47">
        <v>8.873239436619719E-2</v>
      </c>
      <c r="L7" s="47">
        <v>8.1145251396648063E-2</v>
      </c>
      <c r="M7" s="47">
        <v>8.6714542190305222E-2</v>
      </c>
      <c r="N7" s="31" t="s">
        <v>68</v>
      </c>
      <c r="O7" s="31" t="s">
        <v>68</v>
      </c>
      <c r="P7" s="31" t="s">
        <v>68</v>
      </c>
      <c r="Q7" s="31" t="s">
        <v>68</v>
      </c>
      <c r="R7" s="47">
        <f>'Equations and POD'!$D$5/K7</f>
        <v>64238.095238095237</v>
      </c>
      <c r="S7" s="47">
        <f>'Equations and POD'!$D$5/L7</f>
        <v>70244.406196213415</v>
      </c>
      <c r="T7" s="47">
        <f>'Equations and POD'!$D$5/M7</f>
        <v>65732.91925465838</v>
      </c>
      <c r="U7" s="61" t="s">
        <v>68</v>
      </c>
      <c r="V7" s="61" t="s">
        <v>68</v>
      </c>
      <c r="W7" s="61" t="s">
        <v>68</v>
      </c>
      <c r="X7" s="61" t="s">
        <v>68</v>
      </c>
      <c r="Y7" s="62">
        <v>64000</v>
      </c>
      <c r="Z7" s="62">
        <v>70000</v>
      </c>
      <c r="AA7" s="62">
        <v>66000</v>
      </c>
    </row>
    <row r="8" spans="1:27" x14ac:dyDescent="0.35">
      <c r="A8" s="22" t="s">
        <v>64</v>
      </c>
      <c r="B8" s="22" t="s">
        <v>64</v>
      </c>
      <c r="C8" s="22" t="s">
        <v>65</v>
      </c>
      <c r="D8" s="22" t="s">
        <v>71</v>
      </c>
      <c r="E8" s="22" t="s">
        <v>69</v>
      </c>
      <c r="F8" s="22" t="s">
        <v>9</v>
      </c>
      <c r="G8" s="76" t="s">
        <v>68</v>
      </c>
      <c r="H8" s="76" t="s">
        <v>68</v>
      </c>
      <c r="I8" s="76" t="s">
        <v>68</v>
      </c>
      <c r="J8" s="76" t="s">
        <v>68</v>
      </c>
      <c r="K8" s="76" t="s">
        <v>68</v>
      </c>
      <c r="L8" s="76" t="s">
        <v>68</v>
      </c>
      <c r="M8" s="76" t="s">
        <v>68</v>
      </c>
      <c r="N8" s="31" t="s">
        <v>68</v>
      </c>
      <c r="O8" s="31" t="s">
        <v>68</v>
      </c>
      <c r="P8" s="31" t="s">
        <v>68</v>
      </c>
      <c r="Q8" s="31" t="s">
        <v>68</v>
      </c>
      <c r="R8" s="31" t="s">
        <v>68</v>
      </c>
      <c r="S8" s="31" t="s">
        <v>68</v>
      </c>
      <c r="T8" s="31" t="s">
        <v>68</v>
      </c>
      <c r="U8" s="61" t="s">
        <v>68</v>
      </c>
      <c r="V8" s="61" t="s">
        <v>68</v>
      </c>
      <c r="W8" s="61" t="s">
        <v>68</v>
      </c>
      <c r="X8" s="61" t="s">
        <v>68</v>
      </c>
      <c r="Y8" s="61" t="s">
        <v>68</v>
      </c>
      <c r="Z8" s="61" t="s">
        <v>68</v>
      </c>
      <c r="AA8" s="61" t="s">
        <v>68</v>
      </c>
    </row>
    <row r="9" spans="1:27" x14ac:dyDescent="0.35">
      <c r="A9" s="22" t="s">
        <v>64</v>
      </c>
      <c r="B9" s="22" t="s">
        <v>64</v>
      </c>
      <c r="C9" s="22" t="s">
        <v>65</v>
      </c>
      <c r="D9" s="22" t="s">
        <v>72</v>
      </c>
      <c r="E9" s="22" t="s">
        <v>69</v>
      </c>
      <c r="F9" s="22" t="s">
        <v>9</v>
      </c>
      <c r="G9" s="76" t="s">
        <v>68</v>
      </c>
      <c r="H9" s="76" t="s">
        <v>68</v>
      </c>
      <c r="I9" s="76" t="s">
        <v>68</v>
      </c>
      <c r="J9" s="76" t="s">
        <v>68</v>
      </c>
      <c r="K9" s="76" t="s">
        <v>68</v>
      </c>
      <c r="L9" s="76" t="s">
        <v>68</v>
      </c>
      <c r="M9" s="76" t="s">
        <v>68</v>
      </c>
      <c r="N9" s="31" t="s">
        <v>68</v>
      </c>
      <c r="O9" s="31" t="s">
        <v>68</v>
      </c>
      <c r="P9" s="31" t="s">
        <v>68</v>
      </c>
      <c r="Q9" s="31" t="s">
        <v>68</v>
      </c>
      <c r="R9" s="31" t="s">
        <v>68</v>
      </c>
      <c r="S9" s="31" t="s">
        <v>68</v>
      </c>
      <c r="T9" s="31" t="s">
        <v>68</v>
      </c>
      <c r="U9" s="61" t="s">
        <v>68</v>
      </c>
      <c r="V9" s="61" t="s">
        <v>68</v>
      </c>
      <c r="W9" s="61" t="s">
        <v>68</v>
      </c>
      <c r="X9" s="61" t="s">
        <v>68</v>
      </c>
      <c r="Y9" s="61" t="s">
        <v>68</v>
      </c>
      <c r="Z9" s="61" t="s">
        <v>68</v>
      </c>
      <c r="AA9" s="61" t="s">
        <v>68</v>
      </c>
    </row>
    <row r="10" spans="1:27" x14ac:dyDescent="0.35">
      <c r="A10" s="22" t="s">
        <v>64</v>
      </c>
      <c r="B10" s="22" t="s">
        <v>64</v>
      </c>
      <c r="C10" s="22" t="s">
        <v>65</v>
      </c>
      <c r="D10" s="22" t="s">
        <v>15</v>
      </c>
      <c r="E10" s="22" t="s">
        <v>69</v>
      </c>
      <c r="F10" s="22" t="s">
        <v>9</v>
      </c>
      <c r="G10" s="77" t="s">
        <v>68</v>
      </c>
      <c r="H10" s="77" t="s">
        <v>68</v>
      </c>
      <c r="I10" s="77" t="s">
        <v>68</v>
      </c>
      <c r="J10" s="77" t="s">
        <v>68</v>
      </c>
      <c r="K10" s="78">
        <f>SUM(K7:K9)</f>
        <v>8.873239436619719E-2</v>
      </c>
      <c r="L10" s="78">
        <f>SUM(L7:L9)</f>
        <v>8.1145251396648063E-2</v>
      </c>
      <c r="M10" s="78">
        <f>SUM(M7:M9)</f>
        <v>8.6714542190305222E-2</v>
      </c>
      <c r="N10" s="64" t="s">
        <v>68</v>
      </c>
      <c r="O10" s="64" t="s">
        <v>68</v>
      </c>
      <c r="P10" s="64" t="s">
        <v>68</v>
      </c>
      <c r="Q10" s="64" t="s">
        <v>68</v>
      </c>
      <c r="R10" s="47">
        <f>'Equations and POD'!$D$5/K10</f>
        <v>64238.095238095237</v>
      </c>
      <c r="S10" s="47">
        <f>'Equations and POD'!$D$5/L10</f>
        <v>70244.406196213415</v>
      </c>
      <c r="T10" s="47">
        <f>'Equations and POD'!$D$5/M10</f>
        <v>65732.91925465838</v>
      </c>
      <c r="U10" s="61" t="s">
        <v>68</v>
      </c>
      <c r="V10" s="61" t="s">
        <v>68</v>
      </c>
      <c r="W10" s="61" t="s">
        <v>68</v>
      </c>
      <c r="X10" s="61" t="s">
        <v>68</v>
      </c>
      <c r="Y10" s="62">
        <v>64000</v>
      </c>
      <c r="Z10" s="62">
        <v>70000</v>
      </c>
      <c r="AA10" s="62">
        <v>66000</v>
      </c>
    </row>
    <row r="11" spans="1:27" x14ac:dyDescent="0.35">
      <c r="A11" s="22" t="s">
        <v>64</v>
      </c>
      <c r="B11" s="22" t="s">
        <v>64</v>
      </c>
      <c r="C11" s="22" t="s">
        <v>65</v>
      </c>
      <c r="D11" s="22" t="s">
        <v>66</v>
      </c>
      <c r="E11" s="22" t="s">
        <v>70</v>
      </c>
      <c r="F11" s="22" t="s">
        <v>9</v>
      </c>
      <c r="G11" s="31" t="s">
        <v>68</v>
      </c>
      <c r="H11" s="31" t="s">
        <v>68</v>
      </c>
      <c r="I11" s="31" t="s">
        <v>68</v>
      </c>
      <c r="J11" s="31" t="s">
        <v>68</v>
      </c>
      <c r="K11" s="47">
        <v>4.4366197183098595E-2</v>
      </c>
      <c r="L11" s="47">
        <v>4.0572625698324032E-2</v>
      </c>
      <c r="M11" s="47">
        <v>4.3357271095152611E-2</v>
      </c>
      <c r="N11" s="31" t="s">
        <v>68</v>
      </c>
      <c r="O11" s="31" t="s">
        <v>68</v>
      </c>
      <c r="P11" s="31" t="s">
        <v>68</v>
      </c>
      <c r="Q11" s="31" t="s">
        <v>68</v>
      </c>
      <c r="R11" s="47">
        <f>'Equations and POD'!$D$5/K11</f>
        <v>128476.19047619047</v>
      </c>
      <c r="S11" s="47">
        <f>'Equations and POD'!$D$5/L11</f>
        <v>140488.81239242683</v>
      </c>
      <c r="T11" s="47">
        <f>'Equations and POD'!$D$5/M11</f>
        <v>131465.83850931676</v>
      </c>
      <c r="U11" s="61" t="s">
        <v>68</v>
      </c>
      <c r="V11" s="61" t="s">
        <v>68</v>
      </c>
      <c r="W11" s="61" t="s">
        <v>68</v>
      </c>
      <c r="X11" s="61" t="s">
        <v>68</v>
      </c>
      <c r="Y11" s="62">
        <v>130000</v>
      </c>
      <c r="Z11" s="62">
        <v>140000</v>
      </c>
      <c r="AA11" s="62">
        <v>130000</v>
      </c>
    </row>
    <row r="12" spans="1:27" x14ac:dyDescent="0.35">
      <c r="A12" s="22" t="s">
        <v>64</v>
      </c>
      <c r="B12" s="22" t="s">
        <v>64</v>
      </c>
      <c r="C12" s="22" t="s">
        <v>65</v>
      </c>
      <c r="D12" s="22" t="s">
        <v>71</v>
      </c>
      <c r="E12" s="22" t="s">
        <v>70</v>
      </c>
      <c r="F12" s="22" t="s">
        <v>9</v>
      </c>
      <c r="G12" s="76" t="s">
        <v>68</v>
      </c>
      <c r="H12" s="76" t="s">
        <v>68</v>
      </c>
      <c r="I12" s="76" t="s">
        <v>68</v>
      </c>
      <c r="J12" s="76" t="s">
        <v>68</v>
      </c>
      <c r="K12" s="76" t="s">
        <v>68</v>
      </c>
      <c r="L12" s="76" t="s">
        <v>68</v>
      </c>
      <c r="M12" s="76" t="s">
        <v>68</v>
      </c>
      <c r="N12" s="31" t="s">
        <v>68</v>
      </c>
      <c r="O12" s="31" t="s">
        <v>68</v>
      </c>
      <c r="P12" s="31" t="s">
        <v>68</v>
      </c>
      <c r="Q12" s="31" t="s">
        <v>68</v>
      </c>
      <c r="R12" s="31" t="s">
        <v>68</v>
      </c>
      <c r="S12" s="31" t="s">
        <v>68</v>
      </c>
      <c r="T12" s="31" t="s">
        <v>68</v>
      </c>
      <c r="U12" s="61" t="s">
        <v>68</v>
      </c>
      <c r="V12" s="61" t="s">
        <v>68</v>
      </c>
      <c r="W12" s="61" t="s">
        <v>68</v>
      </c>
      <c r="X12" s="61" t="s">
        <v>68</v>
      </c>
      <c r="Y12" s="61" t="s">
        <v>68</v>
      </c>
      <c r="Z12" s="61" t="s">
        <v>68</v>
      </c>
      <c r="AA12" s="61" t="s">
        <v>68</v>
      </c>
    </row>
    <row r="13" spans="1:27" x14ac:dyDescent="0.35">
      <c r="A13" s="22" t="s">
        <v>64</v>
      </c>
      <c r="B13" s="22" t="s">
        <v>64</v>
      </c>
      <c r="C13" s="22" t="s">
        <v>65</v>
      </c>
      <c r="D13" s="22" t="s">
        <v>72</v>
      </c>
      <c r="E13" s="22" t="s">
        <v>70</v>
      </c>
      <c r="F13" s="22" t="s">
        <v>9</v>
      </c>
      <c r="G13" s="76" t="s">
        <v>68</v>
      </c>
      <c r="H13" s="76" t="s">
        <v>68</v>
      </c>
      <c r="I13" s="76" t="s">
        <v>68</v>
      </c>
      <c r="J13" s="76" t="s">
        <v>68</v>
      </c>
      <c r="K13" s="76" t="s">
        <v>68</v>
      </c>
      <c r="L13" s="76" t="s">
        <v>68</v>
      </c>
      <c r="M13" s="76" t="s">
        <v>68</v>
      </c>
      <c r="N13" s="31" t="s">
        <v>68</v>
      </c>
      <c r="O13" s="31" t="s">
        <v>68</v>
      </c>
      <c r="P13" s="31" t="s">
        <v>68</v>
      </c>
      <c r="Q13" s="31" t="s">
        <v>68</v>
      </c>
      <c r="R13" s="31" t="s">
        <v>68</v>
      </c>
      <c r="S13" s="31" t="s">
        <v>68</v>
      </c>
      <c r="T13" s="31" t="s">
        <v>68</v>
      </c>
      <c r="U13" s="61" t="s">
        <v>68</v>
      </c>
      <c r="V13" s="61" t="s">
        <v>68</v>
      </c>
      <c r="W13" s="61" t="s">
        <v>68</v>
      </c>
      <c r="X13" s="61" t="s">
        <v>68</v>
      </c>
      <c r="Y13" s="61" t="s">
        <v>68</v>
      </c>
      <c r="Z13" s="61" t="s">
        <v>68</v>
      </c>
      <c r="AA13" s="61" t="s">
        <v>68</v>
      </c>
    </row>
    <row r="14" spans="1:27" x14ac:dyDescent="0.35">
      <c r="A14" s="22" t="s">
        <v>64</v>
      </c>
      <c r="B14" s="22" t="s">
        <v>64</v>
      </c>
      <c r="C14" s="22" t="s">
        <v>65</v>
      </c>
      <c r="D14" s="22" t="s">
        <v>15</v>
      </c>
      <c r="E14" s="22" t="s">
        <v>70</v>
      </c>
      <c r="F14" s="22" t="s">
        <v>9</v>
      </c>
      <c r="G14" s="77" t="s">
        <v>68</v>
      </c>
      <c r="H14" s="77" t="s">
        <v>68</v>
      </c>
      <c r="I14" s="77" t="s">
        <v>68</v>
      </c>
      <c r="J14" s="77" t="s">
        <v>68</v>
      </c>
      <c r="K14" s="78">
        <f>SUM(K11:K13)</f>
        <v>4.4366197183098595E-2</v>
      </c>
      <c r="L14" s="78">
        <f>SUM(L11:L13)</f>
        <v>4.0572625698324032E-2</v>
      </c>
      <c r="M14" s="78">
        <f>SUM(M11:M13)</f>
        <v>4.3357271095152611E-2</v>
      </c>
      <c r="N14" s="64" t="s">
        <v>68</v>
      </c>
      <c r="O14" s="64" t="s">
        <v>68</v>
      </c>
      <c r="P14" s="64" t="s">
        <v>68</v>
      </c>
      <c r="Q14" s="64" t="s">
        <v>68</v>
      </c>
      <c r="R14" s="47">
        <f>'Equations and POD'!$D$5/K14</f>
        <v>128476.19047619047</v>
      </c>
      <c r="S14" s="47">
        <f>'Equations and POD'!$D$5/L14</f>
        <v>140488.81239242683</v>
      </c>
      <c r="T14" s="47">
        <f>'Equations and POD'!$D$5/M14</f>
        <v>131465.83850931676</v>
      </c>
      <c r="U14" s="61" t="s">
        <v>68</v>
      </c>
      <c r="V14" s="61" t="s">
        <v>68</v>
      </c>
      <c r="W14" s="61" t="s">
        <v>68</v>
      </c>
      <c r="X14" s="61" t="s">
        <v>68</v>
      </c>
      <c r="Y14" s="62">
        <v>130000</v>
      </c>
      <c r="Z14" s="62">
        <v>140000</v>
      </c>
      <c r="AA14" s="62">
        <v>130000</v>
      </c>
    </row>
    <row r="15" spans="1:27" x14ac:dyDescent="0.35">
      <c r="A15" s="22" t="s">
        <v>64</v>
      </c>
      <c r="B15" s="22" t="s">
        <v>64</v>
      </c>
      <c r="C15" s="22" t="s">
        <v>65</v>
      </c>
      <c r="D15" s="22" t="s">
        <v>66</v>
      </c>
      <c r="E15" s="22" t="s">
        <v>67</v>
      </c>
      <c r="F15" s="22" t="s">
        <v>11</v>
      </c>
      <c r="G15" s="22" t="s">
        <v>68</v>
      </c>
      <c r="H15" s="22" t="s">
        <v>68</v>
      </c>
      <c r="I15" s="22" t="s">
        <v>68</v>
      </c>
      <c r="J15" s="22" t="s">
        <v>68</v>
      </c>
      <c r="K15" s="45">
        <v>2.0535211267605629</v>
      </c>
      <c r="L15" s="45">
        <v>1.8779329608938571</v>
      </c>
      <c r="M15" s="45">
        <v>2.0068222621184928</v>
      </c>
      <c r="N15" s="31" t="s">
        <v>68</v>
      </c>
      <c r="O15" s="31" t="s">
        <v>68</v>
      </c>
      <c r="P15" s="31" t="s">
        <v>68</v>
      </c>
      <c r="Q15" s="31" t="s">
        <v>68</v>
      </c>
      <c r="R15" s="47">
        <f>'Equations and POD'!$D$5/K15</f>
        <v>2775.7201646090543</v>
      </c>
      <c r="S15" s="47">
        <f>'Equations and POD'!$D$5/L15</f>
        <v>3035.2521195894651</v>
      </c>
      <c r="T15" s="47">
        <f>'Equations and POD'!$D$5/M15</f>
        <v>2840.3113258185708</v>
      </c>
      <c r="U15" s="61" t="s">
        <v>68</v>
      </c>
      <c r="V15" s="61" t="s">
        <v>68</v>
      </c>
      <c r="W15" s="61" t="s">
        <v>68</v>
      </c>
      <c r="X15" s="61" t="s">
        <v>68</v>
      </c>
      <c r="Y15" s="62">
        <v>2800</v>
      </c>
      <c r="Z15" s="62">
        <v>3000</v>
      </c>
      <c r="AA15" s="62">
        <v>2800</v>
      </c>
    </row>
    <row r="16" spans="1:27" x14ac:dyDescent="0.35">
      <c r="A16" s="22" t="s">
        <v>64</v>
      </c>
      <c r="B16" s="22" t="s">
        <v>64</v>
      </c>
      <c r="C16" s="22" t="s">
        <v>65</v>
      </c>
      <c r="D16" s="22" t="s">
        <v>71</v>
      </c>
      <c r="E16" s="22" t="s">
        <v>67</v>
      </c>
      <c r="F16" s="22" t="s">
        <v>11</v>
      </c>
      <c r="G16" s="22" t="s">
        <v>68</v>
      </c>
      <c r="H16" s="22" t="s">
        <v>68</v>
      </c>
      <c r="I16" s="22" t="s">
        <v>68</v>
      </c>
      <c r="J16" s="22" t="s">
        <v>68</v>
      </c>
      <c r="K16" s="22" t="s">
        <v>68</v>
      </c>
      <c r="L16" s="22" t="s">
        <v>68</v>
      </c>
      <c r="M16" s="22" t="s">
        <v>68</v>
      </c>
      <c r="N16" s="31" t="s">
        <v>68</v>
      </c>
      <c r="O16" s="31" t="s">
        <v>68</v>
      </c>
      <c r="P16" s="31" t="s">
        <v>68</v>
      </c>
      <c r="Q16" s="31" t="s">
        <v>68</v>
      </c>
      <c r="R16" s="31" t="s">
        <v>68</v>
      </c>
      <c r="S16" s="31" t="s">
        <v>68</v>
      </c>
      <c r="T16" s="31" t="s">
        <v>68</v>
      </c>
      <c r="U16" s="61" t="s">
        <v>68</v>
      </c>
      <c r="V16" s="61" t="s">
        <v>68</v>
      </c>
      <c r="W16" s="61" t="s">
        <v>68</v>
      </c>
      <c r="X16" s="61" t="s">
        <v>68</v>
      </c>
      <c r="Y16" s="61" t="s">
        <v>68</v>
      </c>
      <c r="Z16" s="61" t="s">
        <v>68</v>
      </c>
      <c r="AA16" s="61" t="s">
        <v>68</v>
      </c>
    </row>
    <row r="17" spans="1:27" x14ac:dyDescent="0.35">
      <c r="A17" s="22" t="s">
        <v>64</v>
      </c>
      <c r="B17" s="22" t="s">
        <v>64</v>
      </c>
      <c r="C17" s="22" t="s">
        <v>65</v>
      </c>
      <c r="D17" s="22" t="s">
        <v>72</v>
      </c>
      <c r="E17" s="22" t="s">
        <v>67</v>
      </c>
      <c r="F17" s="22" t="s">
        <v>11</v>
      </c>
      <c r="G17" s="22" t="s">
        <v>68</v>
      </c>
      <c r="H17" s="22" t="s">
        <v>68</v>
      </c>
      <c r="I17" s="22" t="s">
        <v>68</v>
      </c>
      <c r="J17" s="22" t="s">
        <v>68</v>
      </c>
      <c r="K17" s="22" t="s">
        <v>68</v>
      </c>
      <c r="L17" s="22" t="s">
        <v>68</v>
      </c>
      <c r="M17" s="22" t="s">
        <v>68</v>
      </c>
      <c r="N17" s="64" t="s">
        <v>68</v>
      </c>
      <c r="O17" s="64" t="s">
        <v>68</v>
      </c>
      <c r="P17" s="64" t="s">
        <v>68</v>
      </c>
      <c r="Q17" s="64" t="s">
        <v>68</v>
      </c>
      <c r="R17" s="64" t="s">
        <v>68</v>
      </c>
      <c r="S17" s="64" t="s">
        <v>68</v>
      </c>
      <c r="T17" s="64" t="s">
        <v>68</v>
      </c>
      <c r="U17" s="61" t="s">
        <v>68</v>
      </c>
      <c r="V17" s="61" t="s">
        <v>68</v>
      </c>
      <c r="W17" s="61" t="s">
        <v>68</v>
      </c>
      <c r="X17" s="61" t="s">
        <v>68</v>
      </c>
      <c r="Y17" s="61" t="s">
        <v>68</v>
      </c>
      <c r="Z17" s="61" t="s">
        <v>68</v>
      </c>
      <c r="AA17" s="61" t="s">
        <v>68</v>
      </c>
    </row>
    <row r="18" spans="1:27" x14ac:dyDescent="0.35">
      <c r="A18" s="22" t="s">
        <v>64</v>
      </c>
      <c r="B18" s="22" t="s">
        <v>64</v>
      </c>
      <c r="C18" s="22" t="s">
        <v>65</v>
      </c>
      <c r="D18" s="22" t="s">
        <v>15</v>
      </c>
      <c r="E18" s="22" t="s">
        <v>67</v>
      </c>
      <c r="F18" s="22" t="s">
        <v>11</v>
      </c>
      <c r="G18" s="77" t="s">
        <v>68</v>
      </c>
      <c r="H18" s="77" t="s">
        <v>68</v>
      </c>
      <c r="I18" s="77" t="s">
        <v>68</v>
      </c>
      <c r="J18" s="77" t="s">
        <v>68</v>
      </c>
      <c r="K18" s="79">
        <f>SUM(K15:K17)</f>
        <v>2.0535211267605629</v>
      </c>
      <c r="L18" s="79">
        <f>SUM(L15:L17)</f>
        <v>1.8779329608938571</v>
      </c>
      <c r="M18" s="79">
        <f>SUM(M15:M17)</f>
        <v>2.0068222621184928</v>
      </c>
      <c r="N18" s="64" t="s">
        <v>68</v>
      </c>
      <c r="O18" s="64" t="s">
        <v>68</v>
      </c>
      <c r="P18" s="64" t="s">
        <v>68</v>
      </c>
      <c r="Q18" s="64" t="s">
        <v>68</v>
      </c>
      <c r="R18" s="47">
        <f>'Equations and POD'!$D$5/K18</f>
        <v>2775.7201646090543</v>
      </c>
      <c r="S18" s="47">
        <f>'Equations and POD'!$D$5/L18</f>
        <v>3035.2521195894651</v>
      </c>
      <c r="T18" s="47">
        <f>'Equations and POD'!$D$5/M18</f>
        <v>2840.3113258185708</v>
      </c>
      <c r="U18" s="61" t="s">
        <v>68</v>
      </c>
      <c r="V18" s="61" t="s">
        <v>68</v>
      </c>
      <c r="W18" s="61" t="s">
        <v>68</v>
      </c>
      <c r="X18" s="61" t="s">
        <v>68</v>
      </c>
      <c r="Y18" s="62">
        <v>2800</v>
      </c>
      <c r="Z18" s="62">
        <v>3000</v>
      </c>
      <c r="AA18" s="62">
        <v>2800</v>
      </c>
    </row>
    <row r="19" spans="1:27" x14ac:dyDescent="0.35">
      <c r="A19" s="22" t="s">
        <v>64</v>
      </c>
      <c r="B19" s="22" t="s">
        <v>64</v>
      </c>
      <c r="C19" s="22" t="s">
        <v>65</v>
      </c>
      <c r="D19" s="22" t="s">
        <v>66</v>
      </c>
      <c r="E19" s="22" t="s">
        <v>69</v>
      </c>
      <c r="F19" s="22" t="s">
        <v>11</v>
      </c>
      <c r="G19" s="22" t="s">
        <v>68</v>
      </c>
      <c r="H19" s="22" t="s">
        <v>68</v>
      </c>
      <c r="I19" s="22" t="s">
        <v>68</v>
      </c>
      <c r="J19" s="22" t="s">
        <v>68</v>
      </c>
      <c r="K19" s="45">
        <v>1.026760563380283</v>
      </c>
      <c r="L19" s="63">
        <v>0.93896648044692654</v>
      </c>
      <c r="M19" s="45">
        <v>1.0034111310592471</v>
      </c>
      <c r="N19" s="31" t="s">
        <v>68</v>
      </c>
      <c r="O19" s="31" t="s">
        <v>68</v>
      </c>
      <c r="P19" s="31" t="s">
        <v>68</v>
      </c>
      <c r="Q19" s="31" t="s">
        <v>68</v>
      </c>
      <c r="R19" s="47">
        <f>'Equations and POD'!$D$5/K19</f>
        <v>5551.4403292180996</v>
      </c>
      <c r="S19" s="47">
        <f>'Equations and POD'!$D$5/L19</f>
        <v>6070.504239178943</v>
      </c>
      <c r="T19" s="47">
        <f>'Equations and POD'!$D$5/M19</f>
        <v>5680.622651637138</v>
      </c>
      <c r="U19" s="61" t="s">
        <v>68</v>
      </c>
      <c r="V19" s="61" t="s">
        <v>68</v>
      </c>
      <c r="W19" s="61" t="s">
        <v>68</v>
      </c>
      <c r="X19" s="61" t="s">
        <v>68</v>
      </c>
      <c r="Y19" s="62">
        <v>5600</v>
      </c>
      <c r="Z19" s="62">
        <v>6100</v>
      </c>
      <c r="AA19" s="62">
        <v>5700</v>
      </c>
    </row>
    <row r="20" spans="1:27" x14ac:dyDescent="0.35">
      <c r="A20" s="22" t="s">
        <v>64</v>
      </c>
      <c r="B20" s="22" t="s">
        <v>64</v>
      </c>
      <c r="C20" s="22" t="s">
        <v>65</v>
      </c>
      <c r="D20" s="22" t="s">
        <v>71</v>
      </c>
      <c r="E20" s="22" t="s">
        <v>69</v>
      </c>
      <c r="F20" s="22" t="s">
        <v>11</v>
      </c>
      <c r="G20" s="22" t="s">
        <v>68</v>
      </c>
      <c r="H20" s="22" t="s">
        <v>68</v>
      </c>
      <c r="I20" s="22" t="s">
        <v>68</v>
      </c>
      <c r="J20" s="22" t="s">
        <v>68</v>
      </c>
      <c r="K20" s="22" t="s">
        <v>68</v>
      </c>
      <c r="L20" s="22" t="s">
        <v>68</v>
      </c>
      <c r="M20" s="22" t="s">
        <v>68</v>
      </c>
      <c r="N20" s="31" t="s">
        <v>68</v>
      </c>
      <c r="O20" s="31" t="s">
        <v>68</v>
      </c>
      <c r="P20" s="31" t="s">
        <v>68</v>
      </c>
      <c r="Q20" s="31" t="s">
        <v>68</v>
      </c>
      <c r="R20" s="31" t="s">
        <v>68</v>
      </c>
      <c r="S20" s="31" t="s">
        <v>68</v>
      </c>
      <c r="T20" s="31" t="s">
        <v>68</v>
      </c>
      <c r="U20" s="61" t="s">
        <v>68</v>
      </c>
      <c r="V20" s="61" t="s">
        <v>68</v>
      </c>
      <c r="W20" s="61" t="s">
        <v>68</v>
      </c>
      <c r="X20" s="61" t="s">
        <v>68</v>
      </c>
      <c r="Y20" s="61" t="s">
        <v>68</v>
      </c>
      <c r="Z20" s="61" t="s">
        <v>68</v>
      </c>
      <c r="AA20" s="61" t="s">
        <v>68</v>
      </c>
    </row>
    <row r="21" spans="1:27" x14ac:dyDescent="0.35">
      <c r="A21" s="22" t="s">
        <v>64</v>
      </c>
      <c r="B21" s="22" t="s">
        <v>64</v>
      </c>
      <c r="C21" s="22" t="s">
        <v>65</v>
      </c>
      <c r="D21" s="22" t="s">
        <v>72</v>
      </c>
      <c r="E21" s="22" t="s">
        <v>69</v>
      </c>
      <c r="F21" s="22" t="s">
        <v>11</v>
      </c>
      <c r="G21" s="22" t="s">
        <v>68</v>
      </c>
      <c r="H21" s="22" t="s">
        <v>68</v>
      </c>
      <c r="I21" s="22" t="s">
        <v>68</v>
      </c>
      <c r="J21" s="22" t="s">
        <v>68</v>
      </c>
      <c r="K21" s="22" t="s">
        <v>68</v>
      </c>
      <c r="L21" s="22" t="s">
        <v>68</v>
      </c>
      <c r="M21" s="22" t="s">
        <v>68</v>
      </c>
      <c r="N21" s="64" t="s">
        <v>68</v>
      </c>
      <c r="O21" s="64" t="s">
        <v>68</v>
      </c>
      <c r="P21" s="64" t="s">
        <v>68</v>
      </c>
      <c r="Q21" s="64" t="s">
        <v>68</v>
      </c>
      <c r="R21" s="64" t="s">
        <v>68</v>
      </c>
      <c r="S21" s="64" t="s">
        <v>68</v>
      </c>
      <c r="T21" s="64" t="s">
        <v>68</v>
      </c>
      <c r="U21" s="61" t="s">
        <v>68</v>
      </c>
      <c r="V21" s="61" t="s">
        <v>68</v>
      </c>
      <c r="W21" s="61" t="s">
        <v>68</v>
      </c>
      <c r="X21" s="61" t="s">
        <v>68</v>
      </c>
      <c r="Y21" s="61" t="s">
        <v>68</v>
      </c>
      <c r="Z21" s="61" t="s">
        <v>68</v>
      </c>
      <c r="AA21" s="61" t="s">
        <v>68</v>
      </c>
    </row>
    <row r="22" spans="1:27" x14ac:dyDescent="0.35">
      <c r="A22" s="22" t="s">
        <v>64</v>
      </c>
      <c r="B22" s="22" t="s">
        <v>64</v>
      </c>
      <c r="C22" s="22" t="s">
        <v>65</v>
      </c>
      <c r="D22" s="22" t="s">
        <v>15</v>
      </c>
      <c r="E22" s="22" t="s">
        <v>69</v>
      </c>
      <c r="F22" s="22" t="s">
        <v>11</v>
      </c>
      <c r="G22" s="77" t="s">
        <v>68</v>
      </c>
      <c r="H22" s="77" t="s">
        <v>68</v>
      </c>
      <c r="I22" s="77" t="s">
        <v>68</v>
      </c>
      <c r="J22" s="77" t="s">
        <v>68</v>
      </c>
      <c r="K22" s="79">
        <f>SUM(K19:K21)</f>
        <v>1.026760563380283</v>
      </c>
      <c r="L22" s="78">
        <f>SUM(L19:L21)</f>
        <v>0.93896648044692654</v>
      </c>
      <c r="M22" s="79">
        <f>SUM(M19:M21)</f>
        <v>1.0034111310592471</v>
      </c>
      <c r="N22" s="64" t="s">
        <v>68</v>
      </c>
      <c r="O22" s="64" t="s">
        <v>68</v>
      </c>
      <c r="P22" s="64" t="s">
        <v>68</v>
      </c>
      <c r="Q22" s="64" t="s">
        <v>68</v>
      </c>
      <c r="R22" s="47">
        <f>'Equations and POD'!$D$5/K22</f>
        <v>5551.4403292180996</v>
      </c>
      <c r="S22" s="47">
        <f>'Equations and POD'!$D$5/L22</f>
        <v>6070.504239178943</v>
      </c>
      <c r="T22" s="47">
        <f>'Equations and POD'!$D$5/M22</f>
        <v>5680.622651637138</v>
      </c>
      <c r="U22" s="61" t="s">
        <v>68</v>
      </c>
      <c r="V22" s="61" t="s">
        <v>68</v>
      </c>
      <c r="W22" s="61" t="s">
        <v>68</v>
      </c>
      <c r="X22" s="61" t="s">
        <v>68</v>
      </c>
      <c r="Y22" s="62">
        <v>5600</v>
      </c>
      <c r="Z22" s="62">
        <v>6100</v>
      </c>
      <c r="AA22" s="62">
        <v>5700</v>
      </c>
    </row>
    <row r="23" spans="1:27" x14ac:dyDescent="0.35">
      <c r="A23" s="22" t="s">
        <v>64</v>
      </c>
      <c r="B23" s="22" t="s">
        <v>64</v>
      </c>
      <c r="C23" s="22" t="s">
        <v>65</v>
      </c>
      <c r="D23" s="22" t="s">
        <v>66</v>
      </c>
      <c r="E23" s="22" t="s">
        <v>70</v>
      </c>
      <c r="F23" s="22" t="s">
        <v>11</v>
      </c>
      <c r="G23" s="76" t="s">
        <v>68</v>
      </c>
      <c r="H23" s="76" t="s">
        <v>68</v>
      </c>
      <c r="I23" s="76" t="s">
        <v>68</v>
      </c>
      <c r="J23" s="76" t="s">
        <v>68</v>
      </c>
      <c r="K23" s="63">
        <v>0.51338028169013994</v>
      </c>
      <c r="L23" s="63">
        <v>0.46948324022346327</v>
      </c>
      <c r="M23" s="63">
        <v>0.50170556552962331</v>
      </c>
      <c r="N23" s="31" t="s">
        <v>68</v>
      </c>
      <c r="O23" s="31" t="s">
        <v>68</v>
      </c>
      <c r="P23" s="31" t="s">
        <v>68</v>
      </c>
      <c r="Q23" s="31" t="s">
        <v>68</v>
      </c>
      <c r="R23" s="47">
        <f>'Equations and POD'!$D$5/K23</f>
        <v>11102.880658436234</v>
      </c>
      <c r="S23" s="47">
        <f>'Equations and POD'!$D$5/L23</f>
        <v>12141.008478357886</v>
      </c>
      <c r="T23" s="47">
        <f>'Equations and POD'!$D$5/M23</f>
        <v>11361.245303274281</v>
      </c>
      <c r="U23" s="61" t="s">
        <v>68</v>
      </c>
      <c r="V23" s="61" t="s">
        <v>68</v>
      </c>
      <c r="W23" s="61" t="s">
        <v>68</v>
      </c>
      <c r="X23" s="61" t="s">
        <v>68</v>
      </c>
      <c r="Y23" s="62">
        <v>11000</v>
      </c>
      <c r="Z23" s="62">
        <v>12000</v>
      </c>
      <c r="AA23" s="62">
        <v>11000</v>
      </c>
    </row>
    <row r="24" spans="1:27" x14ac:dyDescent="0.35">
      <c r="A24" s="22" t="s">
        <v>64</v>
      </c>
      <c r="B24" s="22" t="s">
        <v>64</v>
      </c>
      <c r="C24" s="22" t="s">
        <v>65</v>
      </c>
      <c r="D24" s="22" t="s">
        <v>71</v>
      </c>
      <c r="E24" s="22" t="s">
        <v>70</v>
      </c>
      <c r="F24" s="22" t="s">
        <v>11</v>
      </c>
      <c r="G24" s="76" t="s">
        <v>68</v>
      </c>
      <c r="H24" s="76" t="s">
        <v>68</v>
      </c>
      <c r="I24" s="76" t="s">
        <v>68</v>
      </c>
      <c r="J24" s="76" t="s">
        <v>68</v>
      </c>
      <c r="K24" s="77" t="s">
        <v>68</v>
      </c>
      <c r="L24" s="77" t="s">
        <v>68</v>
      </c>
      <c r="M24" s="77" t="s">
        <v>68</v>
      </c>
      <c r="N24" s="31" t="s">
        <v>68</v>
      </c>
      <c r="O24" s="31" t="s">
        <v>68</v>
      </c>
      <c r="P24" s="31" t="s">
        <v>68</v>
      </c>
      <c r="Q24" s="31" t="s">
        <v>68</v>
      </c>
      <c r="R24" s="31" t="s">
        <v>68</v>
      </c>
      <c r="S24" s="31" t="s">
        <v>68</v>
      </c>
      <c r="T24" s="31" t="s">
        <v>68</v>
      </c>
      <c r="U24" s="61" t="s">
        <v>68</v>
      </c>
      <c r="V24" s="61" t="s">
        <v>68</v>
      </c>
      <c r="W24" s="61" t="s">
        <v>68</v>
      </c>
      <c r="X24" s="61" t="s">
        <v>68</v>
      </c>
      <c r="Y24" s="61" t="s">
        <v>68</v>
      </c>
      <c r="Z24" s="61" t="s">
        <v>68</v>
      </c>
      <c r="AA24" s="61" t="s">
        <v>68</v>
      </c>
    </row>
    <row r="25" spans="1:27" x14ac:dyDescent="0.35">
      <c r="A25" s="22" t="s">
        <v>64</v>
      </c>
      <c r="B25" s="22" t="s">
        <v>64</v>
      </c>
      <c r="C25" s="22" t="s">
        <v>65</v>
      </c>
      <c r="D25" s="22" t="s">
        <v>72</v>
      </c>
      <c r="E25" s="22" t="s">
        <v>70</v>
      </c>
      <c r="F25" s="22" t="s">
        <v>11</v>
      </c>
      <c r="G25" s="76" t="s">
        <v>68</v>
      </c>
      <c r="H25" s="76" t="s">
        <v>68</v>
      </c>
      <c r="I25" s="76" t="s">
        <v>68</v>
      </c>
      <c r="J25" s="76" t="s">
        <v>68</v>
      </c>
      <c r="K25" s="77" t="s">
        <v>68</v>
      </c>
      <c r="L25" s="77" t="s">
        <v>68</v>
      </c>
      <c r="M25" s="77" t="s">
        <v>68</v>
      </c>
      <c r="N25" s="64" t="s">
        <v>68</v>
      </c>
      <c r="O25" s="64" t="s">
        <v>68</v>
      </c>
      <c r="P25" s="64" t="s">
        <v>68</v>
      </c>
      <c r="Q25" s="64" t="s">
        <v>68</v>
      </c>
      <c r="R25" s="64" t="s">
        <v>68</v>
      </c>
      <c r="S25" s="64" t="s">
        <v>68</v>
      </c>
      <c r="T25" s="64" t="s">
        <v>68</v>
      </c>
      <c r="U25" s="61" t="s">
        <v>68</v>
      </c>
      <c r="V25" s="61" t="s">
        <v>68</v>
      </c>
      <c r="W25" s="61" t="s">
        <v>68</v>
      </c>
      <c r="X25" s="61" t="s">
        <v>68</v>
      </c>
      <c r="Y25" s="61" t="s">
        <v>68</v>
      </c>
      <c r="Z25" s="61" t="s">
        <v>68</v>
      </c>
      <c r="AA25" s="61" t="s">
        <v>68</v>
      </c>
    </row>
    <row r="26" spans="1:27" x14ac:dyDescent="0.35">
      <c r="A26" s="22" t="s">
        <v>64</v>
      </c>
      <c r="B26" s="22" t="s">
        <v>64</v>
      </c>
      <c r="C26" s="22" t="s">
        <v>65</v>
      </c>
      <c r="D26" s="22" t="s">
        <v>15</v>
      </c>
      <c r="E26" s="22" t="s">
        <v>70</v>
      </c>
      <c r="F26" s="22" t="s">
        <v>11</v>
      </c>
      <c r="G26" s="77" t="s">
        <v>68</v>
      </c>
      <c r="H26" s="77" t="s">
        <v>68</v>
      </c>
      <c r="I26" s="77" t="s">
        <v>68</v>
      </c>
      <c r="J26" s="77" t="s">
        <v>68</v>
      </c>
      <c r="K26" s="78">
        <f>SUM(K23:K25)</f>
        <v>0.51338028169013994</v>
      </c>
      <c r="L26" s="78">
        <f>SUM(L23:L25)</f>
        <v>0.46948324022346327</v>
      </c>
      <c r="M26" s="78">
        <f>SUM(M23:M25)</f>
        <v>0.50170556552962331</v>
      </c>
      <c r="N26" s="64" t="s">
        <v>68</v>
      </c>
      <c r="O26" s="64" t="s">
        <v>68</v>
      </c>
      <c r="P26" s="64" t="s">
        <v>68</v>
      </c>
      <c r="Q26" s="64" t="s">
        <v>68</v>
      </c>
      <c r="R26" s="47">
        <f>'Equations and POD'!$D$5/K26</f>
        <v>11102.880658436234</v>
      </c>
      <c r="S26" s="47">
        <f>'Equations and POD'!$D$5/L26</f>
        <v>12141.008478357886</v>
      </c>
      <c r="T26" s="47">
        <f>'Equations and POD'!$D$5/M26</f>
        <v>11361.245303274281</v>
      </c>
      <c r="U26" s="61" t="s">
        <v>68</v>
      </c>
      <c r="V26" s="61" t="s">
        <v>68</v>
      </c>
      <c r="W26" s="61" t="s">
        <v>68</v>
      </c>
      <c r="X26" s="61" t="s">
        <v>68</v>
      </c>
      <c r="Y26" s="62">
        <v>11000</v>
      </c>
      <c r="Z26" s="62">
        <v>12000</v>
      </c>
      <c r="AA26" s="62">
        <v>11000</v>
      </c>
    </row>
    <row r="27" spans="1:27" x14ac:dyDescent="0.35">
      <c r="A27" s="22" t="s">
        <v>64</v>
      </c>
      <c r="B27" s="22" t="s">
        <v>64</v>
      </c>
      <c r="C27" s="22" t="s">
        <v>73</v>
      </c>
      <c r="D27" s="22" t="s">
        <v>66</v>
      </c>
      <c r="E27" s="22" t="s">
        <v>67</v>
      </c>
      <c r="F27" s="22" t="s">
        <v>9</v>
      </c>
      <c r="G27" s="31" t="s">
        <v>68</v>
      </c>
      <c r="H27" s="31" t="s">
        <v>68</v>
      </c>
      <c r="I27" s="31" t="s">
        <v>68</v>
      </c>
      <c r="J27" s="31" t="s">
        <v>68</v>
      </c>
      <c r="K27" s="47">
        <v>0.70985915492957752</v>
      </c>
      <c r="L27" s="47">
        <v>0.64916201117318451</v>
      </c>
      <c r="M27" s="47">
        <v>0.69371633752244177</v>
      </c>
      <c r="N27" s="31" t="s">
        <v>68</v>
      </c>
      <c r="O27" s="31" t="s">
        <v>68</v>
      </c>
      <c r="P27" s="31" t="s">
        <v>68</v>
      </c>
      <c r="Q27" s="31" t="s">
        <v>68</v>
      </c>
      <c r="R27" s="47">
        <f>'Equations and POD'!$D$5/K27</f>
        <v>8029.7619047619046</v>
      </c>
      <c r="S27" s="47">
        <f>'Equations and POD'!$D$5/L27</f>
        <v>8780.5507745266768</v>
      </c>
      <c r="T27" s="47">
        <f>'Equations and POD'!$D$5/M27</f>
        <v>8216.6149068322975</v>
      </c>
      <c r="U27" s="61" t="s">
        <v>68</v>
      </c>
      <c r="V27" s="61" t="s">
        <v>68</v>
      </c>
      <c r="W27" s="61" t="s">
        <v>68</v>
      </c>
      <c r="X27" s="61" t="s">
        <v>68</v>
      </c>
      <c r="Y27" s="62">
        <v>8000</v>
      </c>
      <c r="Z27" s="62">
        <v>8800</v>
      </c>
      <c r="AA27" s="62">
        <v>8200</v>
      </c>
    </row>
    <row r="28" spans="1:27" x14ac:dyDescent="0.35">
      <c r="A28" s="22" t="s">
        <v>64</v>
      </c>
      <c r="B28" s="22" t="s">
        <v>64</v>
      </c>
      <c r="C28" s="22" t="s">
        <v>73</v>
      </c>
      <c r="D28" s="22" t="s">
        <v>71</v>
      </c>
      <c r="E28" s="22" t="s">
        <v>67</v>
      </c>
      <c r="F28" s="22" t="s">
        <v>9</v>
      </c>
      <c r="G28" s="76" t="s">
        <v>68</v>
      </c>
      <c r="H28" s="76" t="s">
        <v>68</v>
      </c>
      <c r="I28" s="76" t="s">
        <v>68</v>
      </c>
      <c r="J28" s="76" t="s">
        <v>68</v>
      </c>
      <c r="K28" s="76" t="s">
        <v>68</v>
      </c>
      <c r="L28" s="76" t="s">
        <v>68</v>
      </c>
      <c r="M28" s="76" t="s">
        <v>68</v>
      </c>
      <c r="N28" s="31" t="s">
        <v>68</v>
      </c>
      <c r="O28" s="31" t="s">
        <v>68</v>
      </c>
      <c r="P28" s="31" t="s">
        <v>68</v>
      </c>
      <c r="Q28" s="31" t="s">
        <v>68</v>
      </c>
      <c r="R28" s="31" t="s">
        <v>68</v>
      </c>
      <c r="S28" s="31" t="s">
        <v>68</v>
      </c>
      <c r="T28" s="31" t="s">
        <v>68</v>
      </c>
      <c r="U28" s="61" t="s">
        <v>68</v>
      </c>
      <c r="V28" s="61" t="s">
        <v>68</v>
      </c>
      <c r="W28" s="61" t="s">
        <v>68</v>
      </c>
      <c r="X28" s="61" t="s">
        <v>68</v>
      </c>
      <c r="Y28" s="61" t="s">
        <v>68</v>
      </c>
      <c r="Z28" s="61" t="s">
        <v>68</v>
      </c>
      <c r="AA28" s="61" t="s">
        <v>68</v>
      </c>
    </row>
    <row r="29" spans="1:27" x14ac:dyDescent="0.35">
      <c r="A29" s="36" t="s">
        <v>64</v>
      </c>
      <c r="B29" s="36" t="s">
        <v>64</v>
      </c>
      <c r="C29" s="36" t="s">
        <v>73</v>
      </c>
      <c r="D29" s="36" t="s">
        <v>72</v>
      </c>
      <c r="E29" s="36" t="s">
        <v>67</v>
      </c>
      <c r="F29" s="22" t="s">
        <v>9</v>
      </c>
      <c r="G29" s="80">
        <v>133.98382681118099</v>
      </c>
      <c r="H29" s="80">
        <v>126.216648445315</v>
      </c>
      <c r="I29" s="80">
        <v>102.601920671676</v>
      </c>
      <c r="J29" s="80">
        <v>80.459371084512398</v>
      </c>
      <c r="K29" s="81">
        <v>60.267332066586803</v>
      </c>
      <c r="L29" s="81">
        <v>47.916426804008601</v>
      </c>
      <c r="M29" s="81">
        <v>41.018821721428999</v>
      </c>
      <c r="N29" s="32">
        <f>'Equations and POD'!$D$5/G29</f>
        <v>42.542448112284646</v>
      </c>
      <c r="O29" s="32">
        <f>'Equations and POD'!$D$5/H29</f>
        <v>45.160444919194624</v>
      </c>
      <c r="P29" s="32">
        <f>'Equations and POD'!$D$5/I29</f>
        <v>55.554515575199424</v>
      </c>
      <c r="Q29" s="32">
        <f>'Equations and POD'!$D$5/J29</f>
        <v>70.843208481121124</v>
      </c>
      <c r="R29" s="32">
        <f>'Equations and POD'!$D$5/K29</f>
        <v>94.578601782177998</v>
      </c>
      <c r="S29" s="32">
        <f>'Equations and POD'!$D$5/L29</f>
        <v>118.95711721816345</v>
      </c>
      <c r="T29" s="32">
        <f>'Equations and POD'!$D$5/M29</f>
        <v>138.96059810567922</v>
      </c>
      <c r="U29" s="82">
        <v>43</v>
      </c>
      <c r="V29" s="82">
        <v>45</v>
      </c>
      <c r="W29" s="82">
        <v>56</v>
      </c>
      <c r="X29" s="82">
        <v>71</v>
      </c>
      <c r="Y29" s="82">
        <v>95</v>
      </c>
      <c r="Z29" s="82">
        <v>120</v>
      </c>
      <c r="AA29" s="82">
        <v>140</v>
      </c>
    </row>
    <row r="30" spans="1:27" x14ac:dyDescent="0.35">
      <c r="A30" s="22" t="s">
        <v>64</v>
      </c>
      <c r="B30" s="22" t="s">
        <v>64</v>
      </c>
      <c r="C30" s="22" t="s">
        <v>73</v>
      </c>
      <c r="D30" s="22" t="s">
        <v>15</v>
      </c>
      <c r="E30" s="22" t="s">
        <v>67</v>
      </c>
      <c r="F30" s="22" t="s">
        <v>9</v>
      </c>
      <c r="G30" s="76">
        <f t="shared" ref="G30:M30" si="0">SUM(G27:G29)</f>
        <v>133.98382681118099</v>
      </c>
      <c r="H30" s="76">
        <f t="shared" si="0"/>
        <v>126.216648445315</v>
      </c>
      <c r="I30" s="76">
        <f t="shared" si="0"/>
        <v>102.601920671676</v>
      </c>
      <c r="J30" s="76">
        <f t="shared" si="0"/>
        <v>80.459371084512398</v>
      </c>
      <c r="K30" s="76">
        <f t="shared" si="0"/>
        <v>60.977191221516378</v>
      </c>
      <c r="L30" s="76">
        <f t="shared" si="0"/>
        <v>48.565588815181783</v>
      </c>
      <c r="M30" s="76">
        <f t="shared" si="0"/>
        <v>41.712538058951438</v>
      </c>
      <c r="N30" s="32">
        <f>'Equations and POD'!$D$5/G30</f>
        <v>42.542448112284646</v>
      </c>
      <c r="O30" s="32">
        <f>'Equations and POD'!$D$5/H30</f>
        <v>45.160444919194624</v>
      </c>
      <c r="P30" s="32">
        <f>'Equations and POD'!$D$5/I30</f>
        <v>55.554515575199424</v>
      </c>
      <c r="Q30" s="32">
        <f>'Equations and POD'!$D$5/J30</f>
        <v>70.843208481121124</v>
      </c>
      <c r="R30" s="32">
        <f>'Equations and POD'!$D$5/K30</f>
        <v>93.477575562527733</v>
      </c>
      <c r="S30" s="32">
        <f>'Equations and POD'!$D$5/L30</f>
        <v>117.36705224951703</v>
      </c>
      <c r="T30" s="32">
        <f>'Equations and POD'!$D$5/M30</f>
        <v>136.64956066553208</v>
      </c>
      <c r="U30" s="82">
        <v>43</v>
      </c>
      <c r="V30" s="82">
        <v>45</v>
      </c>
      <c r="W30" s="82">
        <v>56</v>
      </c>
      <c r="X30" s="82">
        <v>71</v>
      </c>
      <c r="Y30" s="82">
        <v>93</v>
      </c>
      <c r="Z30" s="82">
        <v>120</v>
      </c>
      <c r="AA30" s="82">
        <v>140</v>
      </c>
    </row>
    <row r="31" spans="1:27" x14ac:dyDescent="0.35">
      <c r="A31" s="22" t="s">
        <v>64</v>
      </c>
      <c r="B31" s="22" t="s">
        <v>64</v>
      </c>
      <c r="C31" s="22" t="s">
        <v>73</v>
      </c>
      <c r="D31" s="22" t="s">
        <v>66</v>
      </c>
      <c r="E31" s="22" t="s">
        <v>69</v>
      </c>
      <c r="F31" s="22" t="s">
        <v>9</v>
      </c>
      <c r="G31" s="31" t="s">
        <v>68</v>
      </c>
      <c r="H31" s="31" t="s">
        <v>68</v>
      </c>
      <c r="I31" s="31" t="s">
        <v>68</v>
      </c>
      <c r="J31" s="31" t="s">
        <v>68</v>
      </c>
      <c r="K31" s="47">
        <v>0.35492957746478876</v>
      </c>
      <c r="L31" s="47">
        <v>0.32458100558659225</v>
      </c>
      <c r="M31" s="47">
        <v>0.34685816876122089</v>
      </c>
      <c r="N31" s="64" t="s">
        <v>68</v>
      </c>
      <c r="O31" s="64" t="s">
        <v>68</v>
      </c>
      <c r="P31" s="64" t="s">
        <v>68</v>
      </c>
      <c r="Q31" s="64" t="s">
        <v>68</v>
      </c>
      <c r="R31" s="32">
        <f>'Equations and POD'!$D$5/K31</f>
        <v>16059.523809523809</v>
      </c>
      <c r="S31" s="32">
        <f>'Equations and POD'!$D$5/L31</f>
        <v>17561.101549053354</v>
      </c>
      <c r="T31" s="32">
        <f>'Equations and POD'!$D$5/M31</f>
        <v>16433.229813664595</v>
      </c>
      <c r="U31" s="61" t="s">
        <v>68</v>
      </c>
      <c r="V31" s="61" t="s">
        <v>68</v>
      </c>
      <c r="W31" s="61" t="s">
        <v>68</v>
      </c>
      <c r="X31" s="61" t="s">
        <v>68</v>
      </c>
      <c r="Y31" s="82">
        <v>16000</v>
      </c>
      <c r="Z31" s="82">
        <v>18000</v>
      </c>
      <c r="AA31" s="82">
        <v>16000</v>
      </c>
    </row>
    <row r="32" spans="1:27" x14ac:dyDescent="0.35">
      <c r="A32" s="22" t="s">
        <v>64</v>
      </c>
      <c r="B32" s="22" t="s">
        <v>64</v>
      </c>
      <c r="C32" s="22" t="s">
        <v>73</v>
      </c>
      <c r="D32" s="22" t="s">
        <v>71</v>
      </c>
      <c r="E32" s="22" t="s">
        <v>69</v>
      </c>
      <c r="F32" s="22" t="s">
        <v>9</v>
      </c>
      <c r="G32" s="76" t="s">
        <v>68</v>
      </c>
      <c r="H32" s="76" t="s">
        <v>68</v>
      </c>
      <c r="I32" s="76" t="s">
        <v>68</v>
      </c>
      <c r="J32" s="76" t="s">
        <v>68</v>
      </c>
      <c r="K32" s="76" t="s">
        <v>68</v>
      </c>
      <c r="L32" s="76" t="s">
        <v>68</v>
      </c>
      <c r="M32" s="76" t="s">
        <v>68</v>
      </c>
      <c r="N32" s="64" t="s">
        <v>68</v>
      </c>
      <c r="O32" s="64" t="s">
        <v>68</v>
      </c>
      <c r="P32" s="64" t="s">
        <v>68</v>
      </c>
      <c r="Q32" s="64" t="s">
        <v>68</v>
      </c>
      <c r="R32" s="64" t="s">
        <v>68</v>
      </c>
      <c r="S32" s="64" t="s">
        <v>68</v>
      </c>
      <c r="T32" s="64" t="s">
        <v>68</v>
      </c>
      <c r="U32" s="61" t="s">
        <v>68</v>
      </c>
      <c r="V32" s="61" t="s">
        <v>68</v>
      </c>
      <c r="W32" s="61" t="s">
        <v>68</v>
      </c>
      <c r="X32" s="61" t="s">
        <v>68</v>
      </c>
      <c r="Y32" s="61" t="s">
        <v>68</v>
      </c>
      <c r="Z32" s="61" t="s">
        <v>68</v>
      </c>
      <c r="AA32" s="61" t="s">
        <v>68</v>
      </c>
    </row>
    <row r="33" spans="1:27" x14ac:dyDescent="0.35">
      <c r="A33" s="36" t="s">
        <v>64</v>
      </c>
      <c r="B33" s="36" t="s">
        <v>64</v>
      </c>
      <c r="C33" s="36" t="s">
        <v>73</v>
      </c>
      <c r="D33" s="36" t="s">
        <v>72</v>
      </c>
      <c r="E33" s="36" t="s">
        <v>69</v>
      </c>
      <c r="F33" s="22" t="s">
        <v>9</v>
      </c>
      <c r="G33" s="80">
        <v>116.722836807128</v>
      </c>
      <c r="H33" s="80">
        <v>109.956295542947</v>
      </c>
      <c r="I33" s="80">
        <v>89.383827344589093</v>
      </c>
      <c r="J33" s="80">
        <v>63.948241010781402</v>
      </c>
      <c r="K33" s="81">
        <v>44.899618730771302</v>
      </c>
      <c r="L33" s="81">
        <v>37.855221605666401</v>
      </c>
      <c r="M33" s="81">
        <v>30.800660666173599</v>
      </c>
      <c r="N33" s="32">
        <f>'Equations and POD'!$D$5/G33</f>
        <v>48.833631497653194</v>
      </c>
      <c r="O33" s="32">
        <f>'Equations and POD'!$D$5/H33</f>
        <v>51.838778051354772</v>
      </c>
      <c r="P33" s="32">
        <f>'Equations and POD'!$D$5/I33</f>
        <v>63.769925380634902</v>
      </c>
      <c r="Q33" s="32">
        <f>'Equations and POD'!$D$5/J33</f>
        <v>89.134586188836749</v>
      </c>
      <c r="R33" s="32">
        <f>'Equations and POD'!$D$5/K33</f>
        <v>126.94985305284091</v>
      </c>
      <c r="S33" s="32">
        <f>'Equations and POD'!$D$5/L33</f>
        <v>150.57367935594885</v>
      </c>
      <c r="T33" s="32">
        <f>'Equations and POD'!$D$5/M33</f>
        <v>185.06096547013183</v>
      </c>
      <c r="U33" s="82">
        <v>49</v>
      </c>
      <c r="V33" s="82">
        <v>52</v>
      </c>
      <c r="W33" s="82">
        <v>64</v>
      </c>
      <c r="X33" s="82">
        <v>89</v>
      </c>
      <c r="Y33" s="82">
        <v>130</v>
      </c>
      <c r="Z33" s="82">
        <v>150</v>
      </c>
      <c r="AA33" s="82">
        <v>190</v>
      </c>
    </row>
    <row r="34" spans="1:27" x14ac:dyDescent="0.35">
      <c r="A34" s="22" t="s">
        <v>64</v>
      </c>
      <c r="B34" s="22" t="s">
        <v>64</v>
      </c>
      <c r="C34" s="22" t="s">
        <v>73</v>
      </c>
      <c r="D34" s="22" t="s">
        <v>15</v>
      </c>
      <c r="E34" s="22" t="s">
        <v>69</v>
      </c>
      <c r="F34" s="22" t="s">
        <v>9</v>
      </c>
      <c r="G34" s="76">
        <f t="shared" ref="G34:M34" si="1">SUM(G31:G33)</f>
        <v>116.722836807128</v>
      </c>
      <c r="H34" s="76">
        <f t="shared" si="1"/>
        <v>109.956295542947</v>
      </c>
      <c r="I34" s="76">
        <f t="shared" si="1"/>
        <v>89.383827344589093</v>
      </c>
      <c r="J34" s="76">
        <f t="shared" si="1"/>
        <v>63.948241010781402</v>
      </c>
      <c r="K34" s="76">
        <f t="shared" si="1"/>
        <v>45.254548308236089</v>
      </c>
      <c r="L34" s="76">
        <f t="shared" si="1"/>
        <v>38.179802611252995</v>
      </c>
      <c r="M34" s="76">
        <f t="shared" si="1"/>
        <v>31.147518834934818</v>
      </c>
      <c r="N34" s="32">
        <f>'Equations and POD'!$D$5/G34</f>
        <v>48.833631497653194</v>
      </c>
      <c r="O34" s="32">
        <f>'Equations and POD'!$D$5/H34</f>
        <v>51.838778051354772</v>
      </c>
      <c r="P34" s="32">
        <f>'Equations and POD'!$D$5/I34</f>
        <v>63.769925380634902</v>
      </c>
      <c r="Q34" s="32">
        <f>'Equations and POD'!$D$5/J34</f>
        <v>89.134586188836749</v>
      </c>
      <c r="R34" s="32">
        <f>'Equations and POD'!$D$5/K34</f>
        <v>125.95419053078098</v>
      </c>
      <c r="S34" s="32">
        <f>'Equations and POD'!$D$5/L34</f>
        <v>149.29359530842623</v>
      </c>
      <c r="T34" s="32">
        <f>'Equations and POD'!$D$5/M34</f>
        <v>183.00013012936759</v>
      </c>
      <c r="U34" s="82">
        <v>49</v>
      </c>
      <c r="V34" s="82">
        <v>52</v>
      </c>
      <c r="W34" s="82">
        <v>64</v>
      </c>
      <c r="X34" s="82">
        <v>89</v>
      </c>
      <c r="Y34" s="82">
        <v>130</v>
      </c>
      <c r="Z34" s="82">
        <v>150</v>
      </c>
      <c r="AA34" s="82">
        <v>180</v>
      </c>
    </row>
    <row r="35" spans="1:27" x14ac:dyDescent="0.35">
      <c r="A35" s="22" t="s">
        <v>64</v>
      </c>
      <c r="B35" s="22" t="s">
        <v>64</v>
      </c>
      <c r="C35" s="22" t="s">
        <v>73</v>
      </c>
      <c r="D35" s="22" t="s">
        <v>66</v>
      </c>
      <c r="E35" s="22" t="s">
        <v>70</v>
      </c>
      <c r="F35" s="22" t="s">
        <v>9</v>
      </c>
      <c r="G35" s="31" t="s">
        <v>68</v>
      </c>
      <c r="H35" s="31" t="s">
        <v>68</v>
      </c>
      <c r="I35" s="31" t="s">
        <v>68</v>
      </c>
      <c r="J35" s="31" t="s">
        <v>68</v>
      </c>
      <c r="K35" s="47">
        <v>0.17746478873239438</v>
      </c>
      <c r="L35" s="47">
        <v>0.16229050279329613</v>
      </c>
      <c r="M35" s="47">
        <v>0.17342908438061044</v>
      </c>
      <c r="N35" s="64" t="s">
        <v>68</v>
      </c>
      <c r="O35" s="64" t="s">
        <v>68</v>
      </c>
      <c r="P35" s="64" t="s">
        <v>68</v>
      </c>
      <c r="Q35" s="64" t="s">
        <v>68</v>
      </c>
      <c r="R35" s="32">
        <f>'Equations and POD'!$D$5/K35</f>
        <v>32119.047619047618</v>
      </c>
      <c r="S35" s="32">
        <f>'Equations and POD'!$D$5/L35</f>
        <v>35122.203098106707</v>
      </c>
      <c r="T35" s="32">
        <f>'Equations and POD'!$D$5/M35</f>
        <v>32866.45962732919</v>
      </c>
      <c r="U35" s="61" t="s">
        <v>68</v>
      </c>
      <c r="V35" s="61" t="s">
        <v>68</v>
      </c>
      <c r="W35" s="61" t="s">
        <v>68</v>
      </c>
      <c r="X35" s="61" t="s">
        <v>68</v>
      </c>
      <c r="Y35" s="82">
        <v>32000</v>
      </c>
      <c r="Z35" s="82">
        <v>35000</v>
      </c>
      <c r="AA35" s="82">
        <v>33000</v>
      </c>
    </row>
    <row r="36" spans="1:27" x14ac:dyDescent="0.35">
      <c r="A36" s="22" t="s">
        <v>64</v>
      </c>
      <c r="B36" s="22" t="s">
        <v>64</v>
      </c>
      <c r="C36" s="22" t="s">
        <v>73</v>
      </c>
      <c r="D36" s="22" t="s">
        <v>71</v>
      </c>
      <c r="E36" s="22" t="s">
        <v>70</v>
      </c>
      <c r="F36" s="22" t="s">
        <v>9</v>
      </c>
      <c r="G36" s="76" t="s">
        <v>68</v>
      </c>
      <c r="H36" s="76" t="s">
        <v>68</v>
      </c>
      <c r="I36" s="76" t="s">
        <v>68</v>
      </c>
      <c r="J36" s="76" t="s">
        <v>68</v>
      </c>
      <c r="K36" s="76" t="s">
        <v>68</v>
      </c>
      <c r="L36" s="76" t="s">
        <v>68</v>
      </c>
      <c r="M36" s="76" t="s">
        <v>68</v>
      </c>
      <c r="N36" s="64" t="s">
        <v>68</v>
      </c>
      <c r="O36" s="64" t="s">
        <v>68</v>
      </c>
      <c r="P36" s="64" t="s">
        <v>68</v>
      </c>
      <c r="Q36" s="64" t="s">
        <v>68</v>
      </c>
      <c r="R36" s="64" t="s">
        <v>68</v>
      </c>
      <c r="S36" s="64" t="s">
        <v>68</v>
      </c>
      <c r="T36" s="64" t="s">
        <v>68</v>
      </c>
      <c r="U36" s="61" t="s">
        <v>68</v>
      </c>
      <c r="V36" s="61" t="s">
        <v>68</v>
      </c>
      <c r="W36" s="61" t="s">
        <v>68</v>
      </c>
      <c r="X36" s="61" t="s">
        <v>68</v>
      </c>
      <c r="Y36" s="61" t="s">
        <v>68</v>
      </c>
      <c r="Z36" s="61" t="s">
        <v>68</v>
      </c>
      <c r="AA36" s="61" t="s">
        <v>68</v>
      </c>
    </row>
    <row r="37" spans="1:27" x14ac:dyDescent="0.35">
      <c r="A37" s="36" t="s">
        <v>64</v>
      </c>
      <c r="B37" s="36" t="s">
        <v>64</v>
      </c>
      <c r="C37" s="36" t="s">
        <v>73</v>
      </c>
      <c r="D37" s="36" t="s">
        <v>72</v>
      </c>
      <c r="E37" s="36" t="s">
        <v>70</v>
      </c>
      <c r="F37" s="22" t="s">
        <v>9</v>
      </c>
      <c r="G37" s="80">
        <v>42.270992396878299</v>
      </c>
      <c r="H37" s="80">
        <v>39.820500084015798</v>
      </c>
      <c r="I37" s="80">
        <v>32.370212971522498</v>
      </c>
      <c r="J37" s="80">
        <v>22.690085883586399</v>
      </c>
      <c r="K37" s="81">
        <v>16.0440657059812</v>
      </c>
      <c r="L37" s="81">
        <v>13.6789406879911</v>
      </c>
      <c r="M37" s="81">
        <v>11.0230703655079</v>
      </c>
      <c r="N37" s="32">
        <f>'Equations and POD'!$D$5/G37</f>
        <v>134.8442436951384</v>
      </c>
      <c r="O37" s="32">
        <f>'Equations and POD'!$D$5/H37</f>
        <v>143.14235099945458</v>
      </c>
      <c r="P37" s="32">
        <f>'Equations and POD'!$D$5/I37</f>
        <v>176.0878127374244</v>
      </c>
      <c r="Q37" s="32">
        <f>'Equations and POD'!$D$5/J37</f>
        <v>251.21103680454897</v>
      </c>
      <c r="R37" s="32">
        <f>'Equations and POD'!$D$5/K37</f>
        <v>355.27154428662368</v>
      </c>
      <c r="S37" s="32">
        <f>'Equations and POD'!$D$5/L37</f>
        <v>416.69893378542798</v>
      </c>
      <c r="T37" s="32">
        <f>'Equations and POD'!$D$5/M37</f>
        <v>517.09730692056291</v>
      </c>
      <c r="U37" s="82">
        <v>130</v>
      </c>
      <c r="V37" s="82">
        <v>140</v>
      </c>
      <c r="W37" s="82">
        <v>180</v>
      </c>
      <c r="X37" s="82">
        <v>250</v>
      </c>
      <c r="Y37" s="82">
        <v>360</v>
      </c>
      <c r="Z37" s="82">
        <v>420</v>
      </c>
      <c r="AA37" s="82">
        <v>520</v>
      </c>
    </row>
    <row r="38" spans="1:27" x14ac:dyDescent="0.35">
      <c r="A38" s="22" t="s">
        <v>64</v>
      </c>
      <c r="B38" s="22" t="s">
        <v>64</v>
      </c>
      <c r="C38" s="22" t="s">
        <v>73</v>
      </c>
      <c r="D38" s="22" t="s">
        <v>15</v>
      </c>
      <c r="E38" s="22" t="s">
        <v>70</v>
      </c>
      <c r="F38" s="22" t="s">
        <v>9</v>
      </c>
      <c r="G38" s="76">
        <f t="shared" ref="G38:M38" si="2">SUM(G35:G37)</f>
        <v>42.270992396878299</v>
      </c>
      <c r="H38" s="76">
        <f t="shared" si="2"/>
        <v>39.820500084015798</v>
      </c>
      <c r="I38" s="76">
        <f t="shared" si="2"/>
        <v>32.370212971522498</v>
      </c>
      <c r="J38" s="76">
        <f t="shared" si="2"/>
        <v>22.690085883586399</v>
      </c>
      <c r="K38" s="76">
        <f t="shared" si="2"/>
        <v>16.221530494713594</v>
      </c>
      <c r="L38" s="76">
        <f t="shared" si="2"/>
        <v>13.841231190784395</v>
      </c>
      <c r="M38" s="76">
        <f t="shared" si="2"/>
        <v>11.19649944988851</v>
      </c>
      <c r="N38" s="32">
        <f>'Equations and POD'!$D$5/G38</f>
        <v>134.8442436951384</v>
      </c>
      <c r="O38" s="32">
        <f>'Equations and POD'!$D$5/H38</f>
        <v>143.14235099945458</v>
      </c>
      <c r="P38" s="32">
        <f>'Equations and POD'!$D$5/I38</f>
        <v>176.0878127374244</v>
      </c>
      <c r="Q38" s="32">
        <f>'Equations and POD'!$D$5/J38</f>
        <v>251.21103680454897</v>
      </c>
      <c r="R38" s="32">
        <f>'Equations and POD'!$D$5/K38</f>
        <v>351.38484632245786</v>
      </c>
      <c r="S38" s="32">
        <f>'Equations and POD'!$D$5/L38</f>
        <v>411.81307655601523</v>
      </c>
      <c r="T38" s="32">
        <f>'Equations and POD'!$D$5/M38</f>
        <v>509.08768633546072</v>
      </c>
      <c r="U38" s="82">
        <v>130</v>
      </c>
      <c r="V38" s="82">
        <v>140</v>
      </c>
      <c r="W38" s="82">
        <v>180</v>
      </c>
      <c r="X38" s="82">
        <v>250</v>
      </c>
      <c r="Y38" s="82">
        <v>350</v>
      </c>
      <c r="Z38" s="82">
        <v>410</v>
      </c>
      <c r="AA38" s="82">
        <v>510</v>
      </c>
    </row>
    <row r="39" spans="1:27" x14ac:dyDescent="0.35">
      <c r="A39" s="22" t="s">
        <v>64</v>
      </c>
      <c r="B39" s="22" t="s">
        <v>64</v>
      </c>
      <c r="C39" s="22" t="s">
        <v>73</v>
      </c>
      <c r="D39" s="22" t="s">
        <v>66</v>
      </c>
      <c r="E39" s="22" t="s">
        <v>67</v>
      </c>
      <c r="F39" s="22" t="s">
        <v>11</v>
      </c>
      <c r="G39" s="64" t="s">
        <v>68</v>
      </c>
      <c r="H39" s="64" t="s">
        <v>68</v>
      </c>
      <c r="I39" s="64" t="s">
        <v>68</v>
      </c>
      <c r="J39" s="64" t="s">
        <v>68</v>
      </c>
      <c r="K39" s="65">
        <v>8.2140845070422674</v>
      </c>
      <c r="L39" s="65">
        <v>7.5117318435754328</v>
      </c>
      <c r="M39" s="65">
        <v>8.0272890484739658</v>
      </c>
      <c r="N39" s="64" t="s">
        <v>68</v>
      </c>
      <c r="O39" s="64" t="s">
        <v>68</v>
      </c>
      <c r="P39" s="64" t="s">
        <v>68</v>
      </c>
      <c r="Q39" s="64" t="s">
        <v>68</v>
      </c>
      <c r="R39" s="32">
        <f>'Equations and POD'!$D$5/K39</f>
        <v>693.93004115226222</v>
      </c>
      <c r="S39" s="32">
        <f>'Equations and POD'!$D$5/L39</f>
        <v>758.81302989736582</v>
      </c>
      <c r="T39" s="32">
        <f>'Equations and POD'!$D$5/M39</f>
        <v>710.07783145464316</v>
      </c>
      <c r="U39" s="61" t="s">
        <v>68</v>
      </c>
      <c r="V39" s="61" t="s">
        <v>68</v>
      </c>
      <c r="W39" s="61" t="s">
        <v>68</v>
      </c>
      <c r="X39" s="61" t="s">
        <v>68</v>
      </c>
      <c r="Y39" s="82">
        <v>690</v>
      </c>
      <c r="Z39" s="82">
        <v>760</v>
      </c>
      <c r="AA39" s="82">
        <v>710</v>
      </c>
    </row>
    <row r="40" spans="1:27" x14ac:dyDescent="0.35">
      <c r="A40" s="22" t="s">
        <v>64</v>
      </c>
      <c r="B40" s="22" t="s">
        <v>64</v>
      </c>
      <c r="C40" s="22" t="s">
        <v>73</v>
      </c>
      <c r="D40" s="22" t="s">
        <v>71</v>
      </c>
      <c r="E40" s="22" t="s">
        <v>67</v>
      </c>
      <c r="F40" s="22" t="s">
        <v>11</v>
      </c>
      <c r="G40" s="64" t="s">
        <v>68</v>
      </c>
      <c r="H40" s="64" t="s">
        <v>68</v>
      </c>
      <c r="I40" s="64" t="s">
        <v>68</v>
      </c>
      <c r="J40" s="64" t="s">
        <v>68</v>
      </c>
      <c r="K40" s="64" t="s">
        <v>68</v>
      </c>
      <c r="L40" s="64" t="s">
        <v>68</v>
      </c>
      <c r="M40" s="64" t="s">
        <v>68</v>
      </c>
      <c r="N40" s="64" t="s">
        <v>68</v>
      </c>
      <c r="O40" s="64" t="s">
        <v>68</v>
      </c>
      <c r="P40" s="64" t="s">
        <v>68</v>
      </c>
      <c r="Q40" s="64" t="s">
        <v>68</v>
      </c>
      <c r="R40" s="64" t="s">
        <v>68</v>
      </c>
      <c r="S40" s="64" t="s">
        <v>68</v>
      </c>
      <c r="T40" s="64" t="s">
        <v>68</v>
      </c>
      <c r="U40" s="61" t="s">
        <v>68</v>
      </c>
      <c r="V40" s="61" t="s">
        <v>68</v>
      </c>
      <c r="W40" s="61" t="s">
        <v>68</v>
      </c>
      <c r="X40" s="61" t="s">
        <v>68</v>
      </c>
      <c r="Y40" s="61" t="s">
        <v>68</v>
      </c>
      <c r="Z40" s="61" t="s">
        <v>68</v>
      </c>
      <c r="AA40" s="61" t="s">
        <v>68</v>
      </c>
    </row>
    <row r="41" spans="1:27" x14ac:dyDescent="0.35">
      <c r="A41" s="22" t="s">
        <v>64</v>
      </c>
      <c r="B41" s="22" t="s">
        <v>64</v>
      </c>
      <c r="C41" s="22" t="s">
        <v>73</v>
      </c>
      <c r="D41" s="22" t="s">
        <v>72</v>
      </c>
      <c r="E41" s="22" t="s">
        <v>67</v>
      </c>
      <c r="F41" s="22" t="s">
        <v>11</v>
      </c>
      <c r="G41" s="66">
        <v>4.4661275603727004</v>
      </c>
      <c r="H41" s="66">
        <v>4.2072216148438333</v>
      </c>
      <c r="I41" s="66">
        <v>3.4200640223891998</v>
      </c>
      <c r="J41" s="66">
        <v>2.681979036150413</v>
      </c>
      <c r="K41" s="66">
        <v>2.0089110688862268</v>
      </c>
      <c r="L41" s="66">
        <v>1.5972142268002869</v>
      </c>
      <c r="M41" s="66">
        <v>1.3672940573809671</v>
      </c>
      <c r="N41" s="32">
        <f>'Equations and POD'!$D$5/G41</f>
        <v>1276.2734433685393</v>
      </c>
      <c r="O41" s="32">
        <f>'Equations and POD'!$D$5/H41</f>
        <v>1354.8133475758389</v>
      </c>
      <c r="P41" s="32">
        <f>'Equations and POD'!$D$5/I41</f>
        <v>1666.6354672559828</v>
      </c>
      <c r="Q41" s="32">
        <f>'Equations and POD'!$D$5/J41</f>
        <v>2125.2962544336337</v>
      </c>
      <c r="R41" s="32">
        <f>'Equations and POD'!$D$5/K41</f>
        <v>2837.3580534653397</v>
      </c>
      <c r="S41" s="32">
        <f>'Equations and POD'!$D$5/L41</f>
        <v>3568.7135165449031</v>
      </c>
      <c r="T41" s="32">
        <f>'Equations and POD'!$D$5/M41</f>
        <v>4168.8179431703747</v>
      </c>
      <c r="U41" s="82">
        <v>1300</v>
      </c>
      <c r="V41" s="82">
        <v>1400</v>
      </c>
      <c r="W41" s="82">
        <v>1700</v>
      </c>
      <c r="X41" s="82">
        <v>2100</v>
      </c>
      <c r="Y41" s="82">
        <v>2800</v>
      </c>
      <c r="Z41" s="82">
        <v>3600</v>
      </c>
      <c r="AA41" s="82">
        <v>4200</v>
      </c>
    </row>
    <row r="42" spans="1:27" x14ac:dyDescent="0.35">
      <c r="A42" s="22" t="s">
        <v>64</v>
      </c>
      <c r="B42" s="22" t="s">
        <v>64</v>
      </c>
      <c r="C42" s="22" t="s">
        <v>73</v>
      </c>
      <c r="D42" s="22" t="s">
        <v>15</v>
      </c>
      <c r="E42" s="22" t="s">
        <v>67</v>
      </c>
      <c r="F42" s="22" t="s">
        <v>11</v>
      </c>
      <c r="G42" s="79">
        <f t="shared" ref="G42:M42" si="3">SUM(G39:G41)</f>
        <v>4.4661275603727004</v>
      </c>
      <c r="H42" s="79">
        <f t="shared" si="3"/>
        <v>4.2072216148438333</v>
      </c>
      <c r="I42" s="79">
        <f t="shared" si="3"/>
        <v>3.4200640223891998</v>
      </c>
      <c r="J42" s="79">
        <f t="shared" si="3"/>
        <v>2.681979036150413</v>
      </c>
      <c r="K42" s="76">
        <f t="shared" si="3"/>
        <v>10.222995575928493</v>
      </c>
      <c r="L42" s="79">
        <f t="shared" si="3"/>
        <v>9.108946070375719</v>
      </c>
      <c r="M42" s="79">
        <f t="shared" si="3"/>
        <v>9.3945831058549327</v>
      </c>
      <c r="N42" s="32">
        <f>'Equations and POD'!$D$5/G42</f>
        <v>1276.2734433685393</v>
      </c>
      <c r="O42" s="32">
        <f>'Equations and POD'!$D$5/H42</f>
        <v>1354.8133475758389</v>
      </c>
      <c r="P42" s="32">
        <f>'Equations and POD'!$D$5/I42</f>
        <v>1666.6354672559828</v>
      </c>
      <c r="Q42" s="32">
        <f>'Equations and POD'!$D$5/J42</f>
        <v>2125.2962544336337</v>
      </c>
      <c r="R42" s="32">
        <f>'Equations and POD'!$D$5/K42</f>
        <v>557.56651342209966</v>
      </c>
      <c r="S42" s="32">
        <f>'Equations and POD'!$D$5/L42</f>
        <v>625.75845283985643</v>
      </c>
      <c r="T42" s="32">
        <f>'Equations and POD'!$D$5/M42</f>
        <v>606.7326176983438</v>
      </c>
      <c r="U42" s="82">
        <v>1300</v>
      </c>
      <c r="V42" s="82">
        <v>1400</v>
      </c>
      <c r="W42" s="82">
        <v>1700</v>
      </c>
      <c r="X42" s="82">
        <v>2100</v>
      </c>
      <c r="Y42" s="82">
        <v>560</v>
      </c>
      <c r="Z42" s="82">
        <v>630</v>
      </c>
      <c r="AA42" s="82">
        <v>610</v>
      </c>
    </row>
    <row r="43" spans="1:27" x14ac:dyDescent="0.35">
      <c r="A43" s="22" t="s">
        <v>64</v>
      </c>
      <c r="B43" s="22" t="s">
        <v>64</v>
      </c>
      <c r="C43" s="22" t="s">
        <v>73</v>
      </c>
      <c r="D43" s="22" t="s">
        <v>66</v>
      </c>
      <c r="E43" s="22" t="s">
        <v>69</v>
      </c>
      <c r="F43" s="22" t="s">
        <v>11</v>
      </c>
      <c r="G43" s="64" t="s">
        <v>68</v>
      </c>
      <c r="H43" s="64" t="s">
        <v>68</v>
      </c>
      <c r="I43" s="64" t="s">
        <v>68</v>
      </c>
      <c r="J43" s="64" t="s">
        <v>68</v>
      </c>
      <c r="K43" s="65">
        <v>4.1070422535211337</v>
      </c>
      <c r="L43" s="65">
        <v>3.7558659217876995</v>
      </c>
      <c r="M43" s="65">
        <v>4.0136445242369998</v>
      </c>
      <c r="N43" s="64" t="s">
        <v>68</v>
      </c>
      <c r="O43" s="64" t="s">
        <v>68</v>
      </c>
      <c r="P43" s="64" t="s">
        <v>68</v>
      </c>
      <c r="Q43" s="64" t="s">
        <v>68</v>
      </c>
      <c r="R43" s="32">
        <f>'Equations and POD'!$D$5/K43</f>
        <v>1387.8600823045244</v>
      </c>
      <c r="S43" s="32">
        <f>'Equations and POD'!$D$5/L43</f>
        <v>1517.6260597947385</v>
      </c>
      <c r="T43" s="32">
        <f>'Equations and POD'!$D$5/M43</f>
        <v>1420.1556629092804</v>
      </c>
      <c r="U43" s="61" t="s">
        <v>68</v>
      </c>
      <c r="V43" s="61" t="s">
        <v>68</v>
      </c>
      <c r="W43" s="61" t="s">
        <v>68</v>
      </c>
      <c r="X43" s="61" t="s">
        <v>68</v>
      </c>
      <c r="Y43" s="82">
        <v>1400</v>
      </c>
      <c r="Z43" s="82">
        <v>1500</v>
      </c>
      <c r="AA43" s="82">
        <v>1400</v>
      </c>
    </row>
    <row r="44" spans="1:27" x14ac:dyDescent="0.35">
      <c r="A44" s="22" t="s">
        <v>64</v>
      </c>
      <c r="B44" s="22" t="s">
        <v>64</v>
      </c>
      <c r="C44" s="22" t="s">
        <v>73</v>
      </c>
      <c r="D44" s="22" t="s">
        <v>71</v>
      </c>
      <c r="E44" s="22" t="s">
        <v>69</v>
      </c>
      <c r="F44" s="22" t="s">
        <v>11</v>
      </c>
      <c r="G44" s="64" t="s">
        <v>68</v>
      </c>
      <c r="H44" s="64" t="s">
        <v>68</v>
      </c>
      <c r="I44" s="64" t="s">
        <v>68</v>
      </c>
      <c r="J44" s="64" t="s">
        <v>68</v>
      </c>
      <c r="K44" s="64" t="s">
        <v>68</v>
      </c>
      <c r="L44" s="64" t="s">
        <v>68</v>
      </c>
      <c r="M44" s="64" t="s">
        <v>68</v>
      </c>
      <c r="N44" s="64" t="s">
        <v>68</v>
      </c>
      <c r="O44" s="64" t="s">
        <v>68</v>
      </c>
      <c r="P44" s="64" t="s">
        <v>68</v>
      </c>
      <c r="Q44" s="64" t="s">
        <v>68</v>
      </c>
      <c r="R44" s="64" t="s">
        <v>68</v>
      </c>
      <c r="S44" s="64" t="s">
        <v>68</v>
      </c>
      <c r="T44" s="64" t="s">
        <v>68</v>
      </c>
      <c r="U44" s="61" t="s">
        <v>68</v>
      </c>
      <c r="V44" s="61" t="s">
        <v>68</v>
      </c>
      <c r="W44" s="61" t="s">
        <v>68</v>
      </c>
      <c r="X44" s="61" t="s">
        <v>68</v>
      </c>
      <c r="Y44" s="61" t="s">
        <v>68</v>
      </c>
      <c r="Z44" s="61" t="s">
        <v>68</v>
      </c>
      <c r="AA44" s="61" t="s">
        <v>68</v>
      </c>
    </row>
    <row r="45" spans="1:27" x14ac:dyDescent="0.35">
      <c r="A45" s="22" t="s">
        <v>64</v>
      </c>
      <c r="B45" s="22" t="s">
        <v>64</v>
      </c>
      <c r="C45" s="22" t="s">
        <v>73</v>
      </c>
      <c r="D45" s="22" t="s">
        <v>72</v>
      </c>
      <c r="E45" s="22" t="s">
        <v>69</v>
      </c>
      <c r="F45" s="22" t="s">
        <v>11</v>
      </c>
      <c r="G45" s="66">
        <v>3.8907612269042668</v>
      </c>
      <c r="H45" s="66">
        <v>3.665209851431567</v>
      </c>
      <c r="I45" s="66">
        <v>2.9794609114863029</v>
      </c>
      <c r="J45" s="66">
        <v>2.131608033692713</v>
      </c>
      <c r="K45" s="66">
        <v>1.496653957692377</v>
      </c>
      <c r="L45" s="66">
        <v>1.2618407201888799</v>
      </c>
      <c r="M45" s="66">
        <v>1.0266886888724529</v>
      </c>
      <c r="N45" s="32">
        <f>'Equations and POD'!$D$5/G45</f>
        <v>1465.0089449295958</v>
      </c>
      <c r="O45" s="32">
        <f>'Equations and POD'!$D$5/H45</f>
        <v>1555.1633415406432</v>
      </c>
      <c r="P45" s="32">
        <f>'Equations and POD'!$D$5/I45</f>
        <v>1913.0977614190472</v>
      </c>
      <c r="Q45" s="32">
        <f>'Equations and POD'!$D$5/J45</f>
        <v>2674.0375856651031</v>
      </c>
      <c r="R45" s="32">
        <f>'Equations and POD'!$D$5/K45</f>
        <v>3808.4955915852265</v>
      </c>
      <c r="S45" s="32">
        <f>'Equations and POD'!$D$5/L45</f>
        <v>4517.2103806784662</v>
      </c>
      <c r="T45" s="32">
        <f>'Equations and POD'!$D$5/M45</f>
        <v>5551.8289641039573</v>
      </c>
      <c r="U45" s="82">
        <v>1500</v>
      </c>
      <c r="V45" s="82">
        <v>1600</v>
      </c>
      <c r="W45" s="82">
        <v>1900</v>
      </c>
      <c r="X45" s="82">
        <v>2700</v>
      </c>
      <c r="Y45" s="82">
        <v>3800</v>
      </c>
      <c r="Z45" s="82">
        <v>4500</v>
      </c>
      <c r="AA45" s="82">
        <v>5600</v>
      </c>
    </row>
    <row r="46" spans="1:27" x14ac:dyDescent="0.35">
      <c r="A46" s="22" t="s">
        <v>64</v>
      </c>
      <c r="B46" s="22" t="s">
        <v>64</v>
      </c>
      <c r="C46" s="22" t="s">
        <v>73</v>
      </c>
      <c r="D46" s="22" t="s">
        <v>15</v>
      </c>
      <c r="E46" s="22" t="s">
        <v>69</v>
      </c>
      <c r="F46" s="22" t="s">
        <v>11</v>
      </c>
      <c r="G46" s="79">
        <f t="shared" ref="G46:M46" si="4">SUM(G43:G45)</f>
        <v>3.8907612269042668</v>
      </c>
      <c r="H46" s="79">
        <f t="shared" si="4"/>
        <v>3.665209851431567</v>
      </c>
      <c r="I46" s="79">
        <f t="shared" si="4"/>
        <v>2.9794609114863029</v>
      </c>
      <c r="J46" s="79">
        <f t="shared" si="4"/>
        <v>2.131608033692713</v>
      </c>
      <c r="K46" s="79">
        <f t="shared" si="4"/>
        <v>5.6036962112135109</v>
      </c>
      <c r="L46" s="79">
        <f t="shared" si="4"/>
        <v>5.017706641976579</v>
      </c>
      <c r="M46" s="79">
        <f t="shared" si="4"/>
        <v>5.0403332131094523</v>
      </c>
      <c r="N46" s="32">
        <f>'Equations and POD'!$D$5/G46</f>
        <v>1465.0089449295958</v>
      </c>
      <c r="O46" s="32">
        <f>'Equations and POD'!$D$5/H46</f>
        <v>1555.1633415406432</v>
      </c>
      <c r="P46" s="32">
        <f>'Equations and POD'!$D$5/I46</f>
        <v>1913.0977614190472</v>
      </c>
      <c r="Q46" s="32">
        <f>'Equations and POD'!$D$5/J46</f>
        <v>2674.0375856651031</v>
      </c>
      <c r="R46" s="32">
        <f>'Equations and POD'!$D$5/K46</f>
        <v>1017.1857618894072</v>
      </c>
      <c r="S46" s="32">
        <f>'Equations and POD'!$D$5/L46</f>
        <v>1135.97713192628</v>
      </c>
      <c r="T46" s="32">
        <f>'Equations and POD'!$D$5/M46</f>
        <v>1130.8776144352548</v>
      </c>
      <c r="U46" s="82">
        <v>1500</v>
      </c>
      <c r="V46" s="82">
        <v>1600</v>
      </c>
      <c r="W46" s="82">
        <v>1900</v>
      </c>
      <c r="X46" s="82">
        <v>2700</v>
      </c>
      <c r="Y46" s="82">
        <v>1000</v>
      </c>
      <c r="Z46" s="82">
        <v>1100</v>
      </c>
      <c r="AA46" s="82">
        <v>1100</v>
      </c>
    </row>
    <row r="47" spans="1:27" x14ac:dyDescent="0.35">
      <c r="A47" s="22" t="s">
        <v>64</v>
      </c>
      <c r="B47" s="22" t="s">
        <v>64</v>
      </c>
      <c r="C47" s="22" t="s">
        <v>73</v>
      </c>
      <c r="D47" s="22" t="s">
        <v>66</v>
      </c>
      <c r="E47" s="22" t="s">
        <v>70</v>
      </c>
      <c r="F47" s="22" t="s">
        <v>11</v>
      </c>
      <c r="G47" s="64" t="s">
        <v>68</v>
      </c>
      <c r="H47" s="64" t="s">
        <v>68</v>
      </c>
      <c r="I47" s="64" t="s">
        <v>68</v>
      </c>
      <c r="J47" s="64" t="s">
        <v>68</v>
      </c>
      <c r="K47" s="65">
        <v>2.0535211267605629</v>
      </c>
      <c r="L47" s="65">
        <v>1.8779329608938571</v>
      </c>
      <c r="M47" s="65">
        <v>2.0068222621184928</v>
      </c>
      <c r="N47" s="64" t="s">
        <v>68</v>
      </c>
      <c r="O47" s="64" t="s">
        <v>68</v>
      </c>
      <c r="P47" s="64" t="s">
        <v>68</v>
      </c>
      <c r="Q47" s="64" t="s">
        <v>68</v>
      </c>
      <c r="R47" s="32">
        <f>'Equations and POD'!$D$5/K47</f>
        <v>2775.7201646090543</v>
      </c>
      <c r="S47" s="32">
        <f>'Equations and POD'!$D$5/L47</f>
        <v>3035.2521195894651</v>
      </c>
      <c r="T47" s="32">
        <f>'Equations and POD'!$D$5/M47</f>
        <v>2840.3113258185708</v>
      </c>
      <c r="U47" s="61" t="s">
        <v>68</v>
      </c>
      <c r="V47" s="61" t="s">
        <v>68</v>
      </c>
      <c r="W47" s="61" t="s">
        <v>68</v>
      </c>
      <c r="X47" s="61" t="s">
        <v>68</v>
      </c>
      <c r="Y47" s="82">
        <v>2800</v>
      </c>
      <c r="Z47" s="82">
        <v>3000</v>
      </c>
      <c r="AA47" s="82">
        <v>2800</v>
      </c>
    </row>
    <row r="48" spans="1:27" x14ac:dyDescent="0.35">
      <c r="A48" s="22" t="s">
        <v>64</v>
      </c>
      <c r="B48" s="22" t="s">
        <v>64</v>
      </c>
      <c r="C48" s="22" t="s">
        <v>73</v>
      </c>
      <c r="D48" s="22" t="s">
        <v>71</v>
      </c>
      <c r="E48" s="22" t="s">
        <v>70</v>
      </c>
      <c r="F48" s="22" t="s">
        <v>11</v>
      </c>
      <c r="G48" s="64" t="s">
        <v>68</v>
      </c>
      <c r="H48" s="64" t="s">
        <v>68</v>
      </c>
      <c r="I48" s="64" t="s">
        <v>68</v>
      </c>
      <c r="J48" s="64" t="s">
        <v>68</v>
      </c>
      <c r="K48" s="64" t="s">
        <v>68</v>
      </c>
      <c r="L48" s="64" t="s">
        <v>68</v>
      </c>
      <c r="M48" s="64" t="s">
        <v>68</v>
      </c>
      <c r="N48" s="64" t="s">
        <v>68</v>
      </c>
      <c r="O48" s="64" t="s">
        <v>68</v>
      </c>
      <c r="P48" s="64" t="s">
        <v>68</v>
      </c>
      <c r="Q48" s="64" t="s">
        <v>68</v>
      </c>
      <c r="R48" s="64" t="s">
        <v>68</v>
      </c>
      <c r="S48" s="64" t="s">
        <v>68</v>
      </c>
      <c r="T48" s="64" t="s">
        <v>68</v>
      </c>
      <c r="U48" s="61" t="s">
        <v>68</v>
      </c>
      <c r="V48" s="61" t="s">
        <v>68</v>
      </c>
      <c r="W48" s="61" t="s">
        <v>68</v>
      </c>
      <c r="X48" s="61" t="s">
        <v>68</v>
      </c>
      <c r="Y48" s="61" t="s">
        <v>68</v>
      </c>
      <c r="Z48" s="61" t="s">
        <v>68</v>
      </c>
      <c r="AA48" s="61" t="s">
        <v>68</v>
      </c>
    </row>
    <row r="49" spans="1:27" x14ac:dyDescent="0.35">
      <c r="A49" s="22" t="s">
        <v>64</v>
      </c>
      <c r="B49" s="22" t="s">
        <v>64</v>
      </c>
      <c r="C49" s="22" t="s">
        <v>73</v>
      </c>
      <c r="D49" s="22" t="s">
        <v>72</v>
      </c>
      <c r="E49" s="22" t="s">
        <v>70</v>
      </c>
      <c r="F49" s="22" t="s">
        <v>11</v>
      </c>
      <c r="G49" s="66">
        <v>1.409033079895943</v>
      </c>
      <c r="H49" s="66">
        <v>1.327350002800527</v>
      </c>
      <c r="I49" s="66">
        <v>1.0790070990507501</v>
      </c>
      <c r="J49" s="67">
        <v>0.75633619611954661</v>
      </c>
      <c r="K49" s="67">
        <v>0.53480219019937336</v>
      </c>
      <c r="L49" s="67">
        <v>0.45596468959970332</v>
      </c>
      <c r="M49" s="67">
        <v>0.36743567885026329</v>
      </c>
      <c r="N49" s="32">
        <f>'Equations and POD'!$D$5/G49</f>
        <v>4045.327310854153</v>
      </c>
      <c r="O49" s="32">
        <f>'Equations and POD'!$D$5/H49</f>
        <v>4294.2705299836362</v>
      </c>
      <c r="P49" s="32">
        <f>'Equations and POD'!$D$5/I49</f>
        <v>5282.634382122731</v>
      </c>
      <c r="Q49" s="32">
        <f>'Equations and POD'!$D$5/J49</f>
        <v>7536.3311041364695</v>
      </c>
      <c r="R49" s="32">
        <f>'Equations and POD'!$D$5/K49</f>
        <v>10658.14632859871</v>
      </c>
      <c r="S49" s="32">
        <f>'Equations and POD'!$D$5/L49</f>
        <v>12500.96801356284</v>
      </c>
      <c r="T49" s="32">
        <f>'Equations and POD'!$D$5/M49</f>
        <v>15512.919207616889</v>
      </c>
      <c r="U49" s="82">
        <v>4000</v>
      </c>
      <c r="V49" s="82">
        <v>4300</v>
      </c>
      <c r="W49" s="82">
        <v>5300</v>
      </c>
      <c r="X49" s="82">
        <v>7500</v>
      </c>
      <c r="Y49" s="82">
        <v>11000</v>
      </c>
      <c r="Z49" s="82">
        <v>13000</v>
      </c>
      <c r="AA49" s="82">
        <v>16000</v>
      </c>
    </row>
    <row r="50" spans="1:27" x14ac:dyDescent="0.35">
      <c r="A50" s="22" t="s">
        <v>64</v>
      </c>
      <c r="B50" s="22" t="s">
        <v>64</v>
      </c>
      <c r="C50" s="22" t="s">
        <v>73</v>
      </c>
      <c r="D50" s="22" t="s">
        <v>15</v>
      </c>
      <c r="E50" s="22" t="s">
        <v>70</v>
      </c>
      <c r="F50" s="22" t="s">
        <v>11</v>
      </c>
      <c r="G50" s="79">
        <f t="shared" ref="G50:M50" si="5">SUM(G47:G49)</f>
        <v>1.409033079895943</v>
      </c>
      <c r="H50" s="79">
        <f t="shared" si="5"/>
        <v>1.327350002800527</v>
      </c>
      <c r="I50" s="79">
        <f t="shared" si="5"/>
        <v>1.0790070990507501</v>
      </c>
      <c r="J50" s="79">
        <f t="shared" si="5"/>
        <v>0.75633619611954661</v>
      </c>
      <c r="K50" s="79">
        <f t="shared" si="5"/>
        <v>2.5883233169599364</v>
      </c>
      <c r="L50" s="79">
        <f t="shared" si="5"/>
        <v>2.3338976504935602</v>
      </c>
      <c r="M50" s="79">
        <f t="shared" si="5"/>
        <v>2.3742579409687563</v>
      </c>
      <c r="N50" s="32">
        <f>'Equations and POD'!$D$5/G50</f>
        <v>4045.327310854153</v>
      </c>
      <c r="O50" s="32">
        <f>'Equations and POD'!$D$5/H50</f>
        <v>4294.2705299836362</v>
      </c>
      <c r="P50" s="32">
        <f>'Equations and POD'!$D$5/I50</f>
        <v>5282.634382122731</v>
      </c>
      <c r="Q50" s="32">
        <f>'Equations and POD'!$D$5/J50</f>
        <v>7536.3311041364695</v>
      </c>
      <c r="R50" s="32">
        <f>'Equations and POD'!$D$5/K50</f>
        <v>2202.1978331110586</v>
      </c>
      <c r="S50" s="32">
        <f>'Equations and POD'!$D$5/L50</f>
        <v>2442.2664801923061</v>
      </c>
      <c r="T50" s="32">
        <f>'Equations and POD'!$D$5/M50</f>
        <v>2400.7501045460367</v>
      </c>
      <c r="U50" s="82">
        <v>4000</v>
      </c>
      <c r="V50" s="82">
        <v>4300</v>
      </c>
      <c r="W50" s="82">
        <v>5300</v>
      </c>
      <c r="X50" s="82">
        <v>7500</v>
      </c>
      <c r="Y50" s="82">
        <v>2200</v>
      </c>
      <c r="Z50" s="82">
        <v>2400</v>
      </c>
      <c r="AA50" s="82">
        <v>2400</v>
      </c>
    </row>
    <row r="51" spans="1:27" x14ac:dyDescent="0.35">
      <c r="A51" s="36" t="s">
        <v>64</v>
      </c>
      <c r="B51" s="36" t="s">
        <v>64</v>
      </c>
      <c r="C51" s="36" t="s">
        <v>74</v>
      </c>
      <c r="D51" s="36" t="s">
        <v>66</v>
      </c>
      <c r="E51" s="36" t="s">
        <v>67</v>
      </c>
      <c r="F51" s="22" t="s">
        <v>9</v>
      </c>
      <c r="G51" s="31" t="s">
        <v>68</v>
      </c>
      <c r="H51" s="31" t="s">
        <v>68</v>
      </c>
      <c r="I51" s="31" t="s">
        <v>68</v>
      </c>
      <c r="J51" s="31" t="s">
        <v>68</v>
      </c>
      <c r="K51" s="47">
        <v>0.88732394366197176</v>
      </c>
      <c r="L51" s="47">
        <v>0.81145251396648055</v>
      </c>
      <c r="M51" s="47">
        <v>0.86714542190305222</v>
      </c>
      <c r="N51" s="64" t="s">
        <v>68</v>
      </c>
      <c r="O51" s="64" t="s">
        <v>68</v>
      </c>
      <c r="P51" s="64" t="s">
        <v>68</v>
      </c>
      <c r="Q51" s="64" t="s">
        <v>68</v>
      </c>
      <c r="R51" s="32">
        <f>'Equations and POD'!$D$5/K51</f>
        <v>6423.8095238095248</v>
      </c>
      <c r="S51" s="32">
        <f>'Equations and POD'!$D$5/L51</f>
        <v>7024.4406196213413</v>
      </c>
      <c r="T51" s="32">
        <f>'Equations and POD'!$D$5/M51</f>
        <v>6573.2919254658373</v>
      </c>
      <c r="U51" s="61" t="s">
        <v>68</v>
      </c>
      <c r="V51" s="61" t="s">
        <v>68</v>
      </c>
      <c r="W51" s="61" t="s">
        <v>68</v>
      </c>
      <c r="X51" s="61" t="s">
        <v>68</v>
      </c>
      <c r="Y51" s="82">
        <v>6400</v>
      </c>
      <c r="Z51" s="82">
        <v>7000</v>
      </c>
      <c r="AA51" s="82">
        <v>6600</v>
      </c>
    </row>
    <row r="52" spans="1:27" x14ac:dyDescent="0.35">
      <c r="A52" s="36" t="s">
        <v>64</v>
      </c>
      <c r="B52" s="36" t="s">
        <v>64</v>
      </c>
      <c r="C52" s="36" t="s">
        <v>74</v>
      </c>
      <c r="D52" s="36" t="s">
        <v>71</v>
      </c>
      <c r="E52" s="36" t="s">
        <v>67</v>
      </c>
      <c r="F52" s="22" t="s">
        <v>9</v>
      </c>
      <c r="G52" s="83" t="s">
        <v>68</v>
      </c>
      <c r="H52" s="83" t="s">
        <v>68</v>
      </c>
      <c r="I52" s="83" t="s">
        <v>68</v>
      </c>
      <c r="J52" s="83" t="s">
        <v>68</v>
      </c>
      <c r="K52" s="83" t="s">
        <v>68</v>
      </c>
      <c r="L52" s="83" t="s">
        <v>68</v>
      </c>
      <c r="M52" s="83" t="s">
        <v>68</v>
      </c>
      <c r="N52" s="64" t="s">
        <v>68</v>
      </c>
      <c r="O52" s="64" t="s">
        <v>68</v>
      </c>
      <c r="P52" s="64" t="s">
        <v>68</v>
      </c>
      <c r="Q52" s="64" t="s">
        <v>68</v>
      </c>
      <c r="R52" s="64" t="s">
        <v>68</v>
      </c>
      <c r="S52" s="64" t="s">
        <v>68</v>
      </c>
      <c r="T52" s="64" t="s">
        <v>68</v>
      </c>
      <c r="U52" s="61" t="s">
        <v>68</v>
      </c>
      <c r="V52" s="61" t="s">
        <v>68</v>
      </c>
      <c r="W52" s="61" t="s">
        <v>68</v>
      </c>
      <c r="X52" s="61" t="s">
        <v>68</v>
      </c>
      <c r="Y52" s="61" t="s">
        <v>68</v>
      </c>
      <c r="Z52" s="61" t="s">
        <v>68</v>
      </c>
      <c r="AA52" s="61" t="s">
        <v>68</v>
      </c>
    </row>
    <row r="53" spans="1:27" x14ac:dyDescent="0.35">
      <c r="A53" s="36" t="s">
        <v>64</v>
      </c>
      <c r="B53" s="36" t="s">
        <v>64</v>
      </c>
      <c r="C53" s="36" t="s">
        <v>74</v>
      </c>
      <c r="D53" s="36" t="s">
        <v>72</v>
      </c>
      <c r="E53" s="36" t="s">
        <v>67</v>
      </c>
      <c r="F53" s="22" t="s">
        <v>9</v>
      </c>
      <c r="G53" s="80">
        <v>88.544213742183103</v>
      </c>
      <c r="H53" s="80">
        <v>83.411215844085504</v>
      </c>
      <c r="I53" s="80">
        <v>67.805246428095302</v>
      </c>
      <c r="J53" s="80">
        <v>47.213895760803098</v>
      </c>
      <c r="K53" s="81">
        <v>43.988507626371501</v>
      </c>
      <c r="L53" s="81">
        <v>36.213394172974297</v>
      </c>
      <c r="M53" s="81">
        <v>30.077907152037898</v>
      </c>
      <c r="N53" s="32">
        <f>'Equations and POD'!$D$5/G53</f>
        <v>64.374618725474988</v>
      </c>
      <c r="O53" s="32">
        <f>'Equations and POD'!$D$5/H53</f>
        <v>68.336133723965773</v>
      </c>
      <c r="P53" s="32">
        <f>'Equations and POD'!$D$5/I53</f>
        <v>84.064291485830935</v>
      </c>
      <c r="Q53" s="32">
        <f>'Equations and POD'!$D$5/J53</f>
        <v>120.72716957900626</v>
      </c>
      <c r="R53" s="32">
        <f>'Equations and POD'!$D$5/K53</f>
        <v>129.57929940280127</v>
      </c>
      <c r="S53" s="32">
        <f>'Equations and POD'!$D$5/L53</f>
        <v>157.40032466368078</v>
      </c>
      <c r="T53" s="32">
        <f>'Equations and POD'!$D$5/M53</f>
        <v>189.50786606221047</v>
      </c>
      <c r="U53" s="82">
        <v>64</v>
      </c>
      <c r="V53" s="82">
        <v>68</v>
      </c>
      <c r="W53" s="82">
        <v>84</v>
      </c>
      <c r="X53" s="82">
        <v>120</v>
      </c>
      <c r="Y53" s="82">
        <v>130</v>
      </c>
      <c r="Z53" s="82">
        <v>160</v>
      </c>
      <c r="AA53" s="82">
        <v>190</v>
      </c>
    </row>
    <row r="54" spans="1:27" x14ac:dyDescent="0.35">
      <c r="A54" s="22" t="s">
        <v>64</v>
      </c>
      <c r="B54" s="22" t="s">
        <v>64</v>
      </c>
      <c r="C54" s="22" t="s">
        <v>74</v>
      </c>
      <c r="D54" s="22" t="s">
        <v>15</v>
      </c>
      <c r="E54" s="22" t="s">
        <v>67</v>
      </c>
      <c r="F54" s="22" t="s">
        <v>9</v>
      </c>
      <c r="G54" s="76">
        <f t="shared" ref="G54:M54" si="6">SUM(G51:G53)</f>
        <v>88.544213742183103</v>
      </c>
      <c r="H54" s="76">
        <f t="shared" si="6"/>
        <v>83.411215844085504</v>
      </c>
      <c r="I54" s="76">
        <f t="shared" si="6"/>
        <v>67.805246428095302</v>
      </c>
      <c r="J54" s="76">
        <f t="shared" si="6"/>
        <v>47.213895760803098</v>
      </c>
      <c r="K54" s="76">
        <f t="shared" si="6"/>
        <v>44.875831570033469</v>
      </c>
      <c r="L54" s="76">
        <f t="shared" si="6"/>
        <v>37.024846686940776</v>
      </c>
      <c r="M54" s="76">
        <f t="shared" si="6"/>
        <v>30.945052573940952</v>
      </c>
      <c r="N54" s="32">
        <f>'Equations and POD'!$D$5/G54</f>
        <v>64.374618725474988</v>
      </c>
      <c r="O54" s="32">
        <f>'Equations and POD'!$D$5/H54</f>
        <v>68.336133723965773</v>
      </c>
      <c r="P54" s="32">
        <f>'Equations and POD'!$D$5/I54</f>
        <v>84.064291485830935</v>
      </c>
      <c r="Q54" s="32">
        <f>'Equations and POD'!$D$5/J54</f>
        <v>120.72716957900626</v>
      </c>
      <c r="R54" s="32">
        <f>'Equations and POD'!$D$5/K54</f>
        <v>127.01714487684866</v>
      </c>
      <c r="S54" s="32">
        <f>'Equations and POD'!$D$5/L54</f>
        <v>153.95067123965907</v>
      </c>
      <c r="T54" s="32">
        <f>'Equations and POD'!$D$5/M54</f>
        <v>184.19745729564571</v>
      </c>
      <c r="U54" s="82">
        <v>64</v>
      </c>
      <c r="V54" s="82">
        <v>68</v>
      </c>
      <c r="W54" s="82">
        <v>84</v>
      </c>
      <c r="X54" s="82">
        <v>120</v>
      </c>
      <c r="Y54" s="82">
        <v>130</v>
      </c>
      <c r="Z54" s="82">
        <v>150</v>
      </c>
      <c r="AA54" s="82">
        <v>180</v>
      </c>
    </row>
    <row r="55" spans="1:27" x14ac:dyDescent="0.35">
      <c r="A55" s="36" t="s">
        <v>64</v>
      </c>
      <c r="B55" s="36" t="s">
        <v>64</v>
      </c>
      <c r="C55" s="36" t="s">
        <v>74</v>
      </c>
      <c r="D55" s="36" t="s">
        <v>66</v>
      </c>
      <c r="E55" s="36" t="s">
        <v>69</v>
      </c>
      <c r="F55" s="22" t="s">
        <v>9</v>
      </c>
      <c r="G55" s="31" t="s">
        <v>68</v>
      </c>
      <c r="H55" s="31" t="s">
        <v>68</v>
      </c>
      <c r="I55" s="31" t="s">
        <v>68</v>
      </c>
      <c r="J55" s="31" t="s">
        <v>68</v>
      </c>
      <c r="K55" s="47">
        <v>0.22183098591549294</v>
      </c>
      <c r="L55" s="47">
        <v>0.20286312849162014</v>
      </c>
      <c r="M55" s="47">
        <v>0.21678635547576305</v>
      </c>
      <c r="N55" s="64" t="s">
        <v>68</v>
      </c>
      <c r="O55" s="64" t="s">
        <v>68</v>
      </c>
      <c r="P55" s="64" t="s">
        <v>68</v>
      </c>
      <c r="Q55" s="64" t="s">
        <v>68</v>
      </c>
      <c r="R55" s="32">
        <f>'Equations and POD'!$D$5/K55</f>
        <v>25695.238095238099</v>
      </c>
      <c r="S55" s="32">
        <f>'Equations and POD'!$D$5/L55</f>
        <v>28097.762478485365</v>
      </c>
      <c r="T55" s="32">
        <f>'Equations and POD'!$D$5/M55</f>
        <v>26293.167701863349</v>
      </c>
      <c r="U55" s="61" t="s">
        <v>68</v>
      </c>
      <c r="V55" s="61" t="s">
        <v>68</v>
      </c>
      <c r="W55" s="61" t="s">
        <v>68</v>
      </c>
      <c r="X55" s="61" t="s">
        <v>68</v>
      </c>
      <c r="Y55" s="82">
        <v>26000</v>
      </c>
      <c r="Z55" s="82">
        <v>28000</v>
      </c>
      <c r="AA55" s="82">
        <v>26000</v>
      </c>
    </row>
    <row r="56" spans="1:27" x14ac:dyDescent="0.35">
      <c r="A56" s="36" t="s">
        <v>64</v>
      </c>
      <c r="B56" s="36" t="s">
        <v>64</v>
      </c>
      <c r="C56" s="36" t="s">
        <v>74</v>
      </c>
      <c r="D56" s="36" t="s">
        <v>71</v>
      </c>
      <c r="E56" s="36" t="s">
        <v>69</v>
      </c>
      <c r="F56" s="22" t="s">
        <v>9</v>
      </c>
      <c r="G56" s="83" t="s">
        <v>68</v>
      </c>
      <c r="H56" s="83" t="s">
        <v>68</v>
      </c>
      <c r="I56" s="83" t="s">
        <v>68</v>
      </c>
      <c r="J56" s="83" t="s">
        <v>68</v>
      </c>
      <c r="K56" s="83" t="s">
        <v>68</v>
      </c>
      <c r="L56" s="83" t="s">
        <v>68</v>
      </c>
      <c r="M56" s="83" t="s">
        <v>68</v>
      </c>
      <c r="N56" s="64" t="s">
        <v>68</v>
      </c>
      <c r="O56" s="64" t="s">
        <v>68</v>
      </c>
      <c r="P56" s="64" t="s">
        <v>68</v>
      </c>
      <c r="Q56" s="64" t="s">
        <v>68</v>
      </c>
      <c r="R56" s="64" t="s">
        <v>68</v>
      </c>
      <c r="S56" s="64" t="s">
        <v>68</v>
      </c>
      <c r="T56" s="64" t="s">
        <v>68</v>
      </c>
      <c r="U56" s="61" t="s">
        <v>68</v>
      </c>
      <c r="V56" s="61" t="s">
        <v>68</v>
      </c>
      <c r="W56" s="61" t="s">
        <v>68</v>
      </c>
      <c r="X56" s="61" t="s">
        <v>68</v>
      </c>
      <c r="Y56" s="61" t="s">
        <v>68</v>
      </c>
      <c r="Z56" s="61" t="s">
        <v>68</v>
      </c>
      <c r="AA56" s="61" t="s">
        <v>68</v>
      </c>
    </row>
    <row r="57" spans="1:27" x14ac:dyDescent="0.35">
      <c r="A57" s="36" t="s">
        <v>64</v>
      </c>
      <c r="B57" s="36" t="s">
        <v>64</v>
      </c>
      <c r="C57" s="36" t="s">
        <v>74</v>
      </c>
      <c r="D57" s="36" t="s">
        <v>72</v>
      </c>
      <c r="E57" s="36" t="s">
        <v>69</v>
      </c>
      <c r="F57" s="22" t="s">
        <v>9</v>
      </c>
      <c r="G57" s="80">
        <v>87.249541185284599</v>
      </c>
      <c r="H57" s="80">
        <v>82.191596768746393</v>
      </c>
      <c r="I57" s="80">
        <v>66.813814147496998</v>
      </c>
      <c r="J57" s="80">
        <v>46.523545340799799</v>
      </c>
      <c r="K57" s="81">
        <v>35.093496061247698</v>
      </c>
      <c r="L57" s="81">
        <v>29.766991506714898</v>
      </c>
      <c r="M57" s="81">
        <v>24.0938340110519</v>
      </c>
      <c r="N57" s="32">
        <f>'Equations and POD'!$D$5/G57</f>
        <v>65.329856438962622</v>
      </c>
      <c r="O57" s="32">
        <f>'Equations and POD'!$D$5/H57</f>
        <v>69.350155296744916</v>
      </c>
      <c r="P57" s="32">
        <f>'Equations and POD'!$D$5/I57</f>
        <v>85.311698976154545</v>
      </c>
      <c r="Q57" s="32">
        <f>'Equations and POD'!$D$5/J57</f>
        <v>122.51860769091614</v>
      </c>
      <c r="R57" s="32">
        <f>'Equations and POD'!$D$5/K57</f>
        <v>162.4232590008117</v>
      </c>
      <c r="S57" s="32">
        <f>'Equations and POD'!$D$5/L57</f>
        <v>191.48727202459082</v>
      </c>
      <c r="T57" s="32">
        <f>'Equations and POD'!$D$5/M57</f>
        <v>236.57505058702554</v>
      </c>
      <c r="U57" s="82">
        <v>65</v>
      </c>
      <c r="V57" s="82">
        <v>69</v>
      </c>
      <c r="W57" s="82">
        <v>85</v>
      </c>
      <c r="X57" s="82">
        <v>120</v>
      </c>
      <c r="Y57" s="82">
        <v>160</v>
      </c>
      <c r="Z57" s="82">
        <v>190</v>
      </c>
      <c r="AA57" s="82">
        <v>240</v>
      </c>
    </row>
    <row r="58" spans="1:27" x14ac:dyDescent="0.35">
      <c r="A58" s="22" t="s">
        <v>64</v>
      </c>
      <c r="B58" s="22" t="s">
        <v>64</v>
      </c>
      <c r="C58" s="22" t="s">
        <v>74</v>
      </c>
      <c r="D58" s="22" t="s">
        <v>15</v>
      </c>
      <c r="E58" s="22" t="s">
        <v>69</v>
      </c>
      <c r="F58" s="22" t="s">
        <v>9</v>
      </c>
      <c r="G58" s="76">
        <f t="shared" ref="G58:M58" si="7">SUM(G55:G57)</f>
        <v>87.249541185284599</v>
      </c>
      <c r="H58" s="76">
        <f t="shared" si="7"/>
        <v>82.191596768746393</v>
      </c>
      <c r="I58" s="76">
        <f t="shared" si="7"/>
        <v>66.813814147496998</v>
      </c>
      <c r="J58" s="76">
        <f t="shared" si="7"/>
        <v>46.523545340799799</v>
      </c>
      <c r="K58" s="76">
        <f t="shared" si="7"/>
        <v>35.315327047163194</v>
      </c>
      <c r="L58" s="76">
        <f t="shared" si="7"/>
        <v>29.96985463520652</v>
      </c>
      <c r="M58" s="76">
        <f t="shared" si="7"/>
        <v>24.310620366527662</v>
      </c>
      <c r="N58" s="32">
        <f>'Equations and POD'!$D$5/G58</f>
        <v>65.329856438962622</v>
      </c>
      <c r="O58" s="32">
        <f>'Equations and POD'!$D$5/H58</f>
        <v>69.350155296744916</v>
      </c>
      <c r="P58" s="32">
        <f>'Equations and POD'!$D$5/I58</f>
        <v>85.311698976154545</v>
      </c>
      <c r="Q58" s="32">
        <f>'Equations and POD'!$D$5/J58</f>
        <v>122.51860769091614</v>
      </c>
      <c r="R58" s="32">
        <f>'Equations and POD'!$D$5/K58</f>
        <v>161.40300760595304</v>
      </c>
      <c r="S58" s="32">
        <f>'Equations and POD'!$D$5/L58</f>
        <v>190.19111268240962</v>
      </c>
      <c r="T58" s="32">
        <f>'Equations and POD'!$D$5/M58</f>
        <v>234.46542762224638</v>
      </c>
      <c r="U58" s="82">
        <v>65</v>
      </c>
      <c r="V58" s="82">
        <v>69</v>
      </c>
      <c r="W58" s="82">
        <v>85</v>
      </c>
      <c r="X58" s="82">
        <v>120</v>
      </c>
      <c r="Y58" s="82">
        <v>160</v>
      </c>
      <c r="Z58" s="82">
        <v>190</v>
      </c>
      <c r="AA58" s="82">
        <v>230</v>
      </c>
    </row>
    <row r="59" spans="1:27" x14ac:dyDescent="0.35">
      <c r="A59" s="36" t="s">
        <v>64</v>
      </c>
      <c r="B59" s="36" t="s">
        <v>64</v>
      </c>
      <c r="C59" s="36" t="s">
        <v>74</v>
      </c>
      <c r="D59" s="36" t="s">
        <v>66</v>
      </c>
      <c r="E59" s="36" t="s">
        <v>70</v>
      </c>
      <c r="F59" s="22" t="s">
        <v>9</v>
      </c>
      <c r="G59" s="31" t="s">
        <v>68</v>
      </c>
      <c r="H59" s="31" t="s">
        <v>68</v>
      </c>
      <c r="I59" s="31" t="s">
        <v>68</v>
      </c>
      <c r="J59" s="31" t="s">
        <v>68</v>
      </c>
      <c r="K59" s="47">
        <v>4.4366197183098595E-2</v>
      </c>
      <c r="L59" s="47">
        <v>4.0572625698324032E-2</v>
      </c>
      <c r="M59" s="47">
        <v>4.3357271095152611E-2</v>
      </c>
      <c r="N59" s="64" t="s">
        <v>68</v>
      </c>
      <c r="O59" s="64" t="s">
        <v>68</v>
      </c>
      <c r="P59" s="64" t="s">
        <v>68</v>
      </c>
      <c r="Q59" s="64" t="s">
        <v>68</v>
      </c>
      <c r="R59" s="32">
        <f>'Equations and POD'!$D$5/K59</f>
        <v>128476.19047619047</v>
      </c>
      <c r="S59" s="32">
        <f>'Equations and POD'!$D$5/L59</f>
        <v>140488.81239242683</v>
      </c>
      <c r="T59" s="32">
        <f>'Equations and POD'!$D$5/M59</f>
        <v>131465.83850931676</v>
      </c>
      <c r="U59" s="61" t="s">
        <v>68</v>
      </c>
      <c r="V59" s="61" t="s">
        <v>68</v>
      </c>
      <c r="W59" s="61" t="s">
        <v>68</v>
      </c>
      <c r="X59" s="61" t="s">
        <v>68</v>
      </c>
      <c r="Y59" s="82">
        <v>130000</v>
      </c>
      <c r="Z59" s="82">
        <v>140000</v>
      </c>
      <c r="AA59" s="82">
        <v>130000</v>
      </c>
    </row>
    <row r="60" spans="1:27" x14ac:dyDescent="0.35">
      <c r="A60" s="36" t="s">
        <v>64</v>
      </c>
      <c r="B60" s="36" t="s">
        <v>64</v>
      </c>
      <c r="C60" s="36" t="s">
        <v>74</v>
      </c>
      <c r="D60" s="36" t="s">
        <v>71</v>
      </c>
      <c r="E60" s="36" t="s">
        <v>70</v>
      </c>
      <c r="F60" s="22" t="s">
        <v>9</v>
      </c>
      <c r="G60" s="83" t="s">
        <v>68</v>
      </c>
      <c r="H60" s="83" t="s">
        <v>68</v>
      </c>
      <c r="I60" s="83" t="s">
        <v>68</v>
      </c>
      <c r="J60" s="83" t="s">
        <v>68</v>
      </c>
      <c r="K60" s="83" t="s">
        <v>68</v>
      </c>
      <c r="L60" s="83" t="s">
        <v>68</v>
      </c>
      <c r="M60" s="83" t="s">
        <v>68</v>
      </c>
      <c r="N60" s="64" t="s">
        <v>68</v>
      </c>
      <c r="O60" s="64" t="s">
        <v>68</v>
      </c>
      <c r="P60" s="64" t="s">
        <v>68</v>
      </c>
      <c r="Q60" s="64" t="s">
        <v>68</v>
      </c>
      <c r="R60" s="64" t="s">
        <v>68</v>
      </c>
      <c r="S60" s="64" t="s">
        <v>68</v>
      </c>
      <c r="T60" s="64" t="s">
        <v>68</v>
      </c>
      <c r="U60" s="61" t="s">
        <v>68</v>
      </c>
      <c r="V60" s="61" t="s">
        <v>68</v>
      </c>
      <c r="W60" s="61" t="s">
        <v>68</v>
      </c>
      <c r="X60" s="61" t="s">
        <v>68</v>
      </c>
      <c r="Y60" s="61" t="s">
        <v>68</v>
      </c>
      <c r="Z60" s="61" t="s">
        <v>68</v>
      </c>
      <c r="AA60" s="61" t="s">
        <v>68</v>
      </c>
    </row>
    <row r="61" spans="1:27" x14ac:dyDescent="0.35">
      <c r="A61" s="36" t="s">
        <v>64</v>
      </c>
      <c r="B61" s="36" t="s">
        <v>64</v>
      </c>
      <c r="C61" s="36" t="s">
        <v>74</v>
      </c>
      <c r="D61" s="36" t="s">
        <v>72</v>
      </c>
      <c r="E61" s="36" t="s">
        <v>70</v>
      </c>
      <c r="F61" s="22" t="s">
        <v>9</v>
      </c>
      <c r="G61" s="80">
        <v>11.3400818556891</v>
      </c>
      <c r="H61" s="80">
        <v>10.682685806084001</v>
      </c>
      <c r="I61" s="84">
        <v>8.6839897520424607</v>
      </c>
      <c r="J61" s="84">
        <v>6.0468032864626302</v>
      </c>
      <c r="K61" s="85">
        <v>4.6259938313810398</v>
      </c>
      <c r="L61" s="85">
        <v>3.9498841554763602</v>
      </c>
      <c r="M61" s="85">
        <v>3.1789396401276999</v>
      </c>
      <c r="N61" s="32">
        <f>'Equations and POD'!$D$5/G61</f>
        <v>502.64187441825391</v>
      </c>
      <c r="O61" s="32">
        <f>'Equations and POD'!$D$5/H61</f>
        <v>533.57368207475849</v>
      </c>
      <c r="P61" s="32">
        <f>'Equations and POD'!$D$5/I61</f>
        <v>656.38032318720423</v>
      </c>
      <c r="Q61" s="32">
        <f>'Equations and POD'!$D$5/J61</f>
        <v>942.64683833207516</v>
      </c>
      <c r="R61" s="32">
        <f>'Equations and POD'!$D$5/K61</f>
        <v>1232.1676612133153</v>
      </c>
      <c r="S61" s="32">
        <f>'Equations and POD'!$D$5/L61</f>
        <v>1443.0802969492593</v>
      </c>
      <c r="T61" s="32">
        <f>'Equations and POD'!$D$5/M61</f>
        <v>1793.0507166757741</v>
      </c>
      <c r="U61" s="82">
        <v>500</v>
      </c>
      <c r="V61" s="82">
        <v>530</v>
      </c>
      <c r="W61" s="82">
        <v>660</v>
      </c>
      <c r="X61" s="82">
        <v>940</v>
      </c>
      <c r="Y61" s="82">
        <v>1200</v>
      </c>
      <c r="Z61" s="82">
        <v>1400</v>
      </c>
      <c r="AA61" s="82">
        <v>1800</v>
      </c>
    </row>
    <row r="62" spans="1:27" x14ac:dyDescent="0.35">
      <c r="A62" s="22" t="s">
        <v>64</v>
      </c>
      <c r="B62" s="22" t="s">
        <v>64</v>
      </c>
      <c r="C62" s="22" t="s">
        <v>74</v>
      </c>
      <c r="D62" s="22" t="s">
        <v>15</v>
      </c>
      <c r="E62" s="22" t="s">
        <v>70</v>
      </c>
      <c r="F62" s="22" t="s">
        <v>9</v>
      </c>
      <c r="G62" s="76">
        <f t="shared" ref="G62:M62" si="8">SUM(G59:G61)</f>
        <v>11.3400818556891</v>
      </c>
      <c r="H62" s="76">
        <f t="shared" si="8"/>
        <v>10.682685806084001</v>
      </c>
      <c r="I62" s="79">
        <f t="shared" si="8"/>
        <v>8.6839897520424607</v>
      </c>
      <c r="J62" s="79">
        <f t="shared" si="8"/>
        <v>6.0468032864626302</v>
      </c>
      <c r="K62" s="79">
        <f t="shared" si="8"/>
        <v>4.6703600285641382</v>
      </c>
      <c r="L62" s="79">
        <f t="shared" si="8"/>
        <v>3.9904567811746841</v>
      </c>
      <c r="M62" s="79">
        <f t="shared" si="8"/>
        <v>3.2222969112228523</v>
      </c>
      <c r="N62" s="32">
        <f>'Equations and POD'!$D$5/G62</f>
        <v>502.64187441825391</v>
      </c>
      <c r="O62" s="32">
        <f>'Equations and POD'!$D$5/H62</f>
        <v>533.57368207475849</v>
      </c>
      <c r="P62" s="32">
        <f>'Equations and POD'!$D$5/I62</f>
        <v>656.38032318720423</v>
      </c>
      <c r="Q62" s="32">
        <f>'Equations and POD'!$D$5/J62</f>
        <v>942.64683833207516</v>
      </c>
      <c r="R62" s="32">
        <f>'Equations and POD'!$D$5/K62</f>
        <v>1220.4626549427744</v>
      </c>
      <c r="S62" s="32">
        <f>'Equations and POD'!$D$5/L62</f>
        <v>1428.4079022958549</v>
      </c>
      <c r="T62" s="32">
        <f>'Equations and POD'!$D$5/M62</f>
        <v>1768.9245147297324</v>
      </c>
      <c r="U62" s="82">
        <v>500</v>
      </c>
      <c r="V62" s="82">
        <v>530</v>
      </c>
      <c r="W62" s="82">
        <v>660</v>
      </c>
      <c r="X62" s="82">
        <v>940</v>
      </c>
      <c r="Y62" s="82">
        <v>1200</v>
      </c>
      <c r="Z62" s="82">
        <v>1400</v>
      </c>
      <c r="AA62" s="82">
        <v>1800</v>
      </c>
    </row>
    <row r="63" spans="1:27" x14ac:dyDescent="0.35">
      <c r="A63" s="22" t="s">
        <v>64</v>
      </c>
      <c r="B63" s="22" t="s">
        <v>64</v>
      </c>
      <c r="C63" s="22" t="s">
        <v>74</v>
      </c>
      <c r="D63" s="22" t="s">
        <v>66</v>
      </c>
      <c r="E63" s="22" t="s">
        <v>67</v>
      </c>
      <c r="F63" s="22" t="s">
        <v>13</v>
      </c>
      <c r="G63" s="31" t="s">
        <v>68</v>
      </c>
      <c r="H63" s="31" t="s">
        <v>68</v>
      </c>
      <c r="I63" s="31" t="s">
        <v>68</v>
      </c>
      <c r="J63" s="31" t="s">
        <v>68</v>
      </c>
      <c r="K63" s="47">
        <v>0.12641327416554118</v>
      </c>
      <c r="L63" s="47">
        <v>0.11560419377056709</v>
      </c>
      <c r="M63" s="47">
        <v>0.12353852586016087</v>
      </c>
      <c r="N63" s="64" t="s">
        <v>68</v>
      </c>
      <c r="O63" s="64" t="s">
        <v>68</v>
      </c>
      <c r="P63" s="64" t="s">
        <v>68</v>
      </c>
      <c r="Q63" s="64" t="s">
        <v>68</v>
      </c>
      <c r="R63" s="32">
        <f>'Equations and POD'!$D$5/K63</f>
        <v>45090.20146520147</v>
      </c>
      <c r="S63" s="32">
        <f>'Equations and POD'!$D$5/L63</f>
        <v>49306.169733880575</v>
      </c>
      <c r="T63" s="32">
        <f>'Equations and POD'!$D$5/M63</f>
        <v>46139.452938365968</v>
      </c>
      <c r="U63" s="61" t="s">
        <v>68</v>
      </c>
      <c r="V63" s="61" t="s">
        <v>68</v>
      </c>
      <c r="W63" s="61" t="s">
        <v>68</v>
      </c>
      <c r="X63" s="61" t="s">
        <v>68</v>
      </c>
      <c r="Y63" s="82">
        <v>45000</v>
      </c>
      <c r="Z63" s="82">
        <v>49000</v>
      </c>
      <c r="AA63" s="82">
        <v>46000</v>
      </c>
    </row>
    <row r="64" spans="1:27" x14ac:dyDescent="0.35">
      <c r="A64" s="22" t="s">
        <v>64</v>
      </c>
      <c r="B64" s="22" t="s">
        <v>64</v>
      </c>
      <c r="C64" s="22" t="s">
        <v>74</v>
      </c>
      <c r="D64" s="22" t="s">
        <v>71</v>
      </c>
      <c r="E64" s="22" t="s">
        <v>67</v>
      </c>
      <c r="F64" s="22" t="s">
        <v>13</v>
      </c>
      <c r="G64" s="77" t="s">
        <v>68</v>
      </c>
      <c r="H64" s="77" t="s">
        <v>68</v>
      </c>
      <c r="I64" s="77" t="s">
        <v>68</v>
      </c>
      <c r="J64" s="77" t="s">
        <v>68</v>
      </c>
      <c r="K64" s="77" t="s">
        <v>68</v>
      </c>
      <c r="L64" s="77" t="s">
        <v>68</v>
      </c>
      <c r="M64" s="77" t="s">
        <v>68</v>
      </c>
      <c r="N64" s="64" t="s">
        <v>68</v>
      </c>
      <c r="O64" s="64" t="s">
        <v>68</v>
      </c>
      <c r="P64" s="64" t="s">
        <v>68</v>
      </c>
      <c r="Q64" s="64" t="s">
        <v>68</v>
      </c>
      <c r="R64" s="64" t="s">
        <v>68</v>
      </c>
      <c r="S64" s="64" t="s">
        <v>68</v>
      </c>
      <c r="T64" s="64" t="s">
        <v>68</v>
      </c>
      <c r="U64" s="61" t="s">
        <v>68</v>
      </c>
      <c r="V64" s="61" t="s">
        <v>68</v>
      </c>
      <c r="W64" s="61" t="s">
        <v>68</v>
      </c>
      <c r="X64" s="61" t="s">
        <v>68</v>
      </c>
      <c r="Y64" s="61" t="s">
        <v>68</v>
      </c>
      <c r="Z64" s="61" t="s">
        <v>68</v>
      </c>
      <c r="AA64" s="61" t="s">
        <v>68</v>
      </c>
    </row>
    <row r="65" spans="1:27" x14ac:dyDescent="0.35">
      <c r="A65" s="22" t="s">
        <v>64</v>
      </c>
      <c r="B65" s="22" t="s">
        <v>64</v>
      </c>
      <c r="C65" s="22" t="s">
        <v>74</v>
      </c>
      <c r="D65" s="22" t="s">
        <v>72</v>
      </c>
      <c r="E65" s="22" t="s">
        <v>67</v>
      </c>
      <c r="F65" s="22" t="s">
        <v>13</v>
      </c>
      <c r="G65" s="86">
        <v>46.2569429599478</v>
      </c>
      <c r="H65" s="86">
        <v>43.575381049226102</v>
      </c>
      <c r="I65" s="86">
        <v>35.4225678206613</v>
      </c>
      <c r="J65" s="86">
        <v>24.6653100278638</v>
      </c>
      <c r="K65" s="87">
        <v>23.071140598044899</v>
      </c>
      <c r="L65" s="87">
        <v>18.961470674224699</v>
      </c>
      <c r="M65" s="87">
        <v>15.7717393855221</v>
      </c>
      <c r="N65" s="32">
        <f>'Equations and POD'!$D$5/G65</f>
        <v>123.22474498445395</v>
      </c>
      <c r="O65" s="32">
        <f>'Equations and POD'!$D$5/H65</f>
        <v>130.80780621426675</v>
      </c>
      <c r="P65" s="32">
        <f>'Equations and POD'!$D$5/I65</f>
        <v>160.91436478739126</v>
      </c>
      <c r="Q65" s="32">
        <f>'Equations and POD'!$D$5/J65</f>
        <v>231.09379097853824</v>
      </c>
      <c r="R65" s="32">
        <f>'Equations and POD'!$D$5/K65</f>
        <v>247.06190731129396</v>
      </c>
      <c r="S65" s="32">
        <f>'Equations and POD'!$D$5/L65</f>
        <v>300.60959394612269</v>
      </c>
      <c r="T65" s="32">
        <f>'Equations and POD'!$D$5/M65</f>
        <v>361.40592110166358</v>
      </c>
      <c r="U65" s="82">
        <v>120</v>
      </c>
      <c r="V65" s="82">
        <v>130</v>
      </c>
      <c r="W65" s="82">
        <v>160</v>
      </c>
      <c r="X65" s="82">
        <v>230</v>
      </c>
      <c r="Y65" s="82">
        <v>250</v>
      </c>
      <c r="Z65" s="82">
        <v>300</v>
      </c>
      <c r="AA65" s="82">
        <v>360</v>
      </c>
    </row>
    <row r="66" spans="1:27" x14ac:dyDescent="0.35">
      <c r="A66" s="22" t="s">
        <v>64</v>
      </c>
      <c r="B66" s="22" t="s">
        <v>64</v>
      </c>
      <c r="C66" s="22" t="s">
        <v>74</v>
      </c>
      <c r="D66" s="22" t="s">
        <v>15</v>
      </c>
      <c r="E66" s="22" t="s">
        <v>67</v>
      </c>
      <c r="F66" s="22" t="s">
        <v>13</v>
      </c>
      <c r="G66" s="76">
        <f t="shared" ref="G66:M66" si="9">SUM(G63:G65)</f>
        <v>46.2569429599478</v>
      </c>
      <c r="H66" s="76">
        <f t="shared" si="9"/>
        <v>43.575381049226102</v>
      </c>
      <c r="I66" s="76">
        <f t="shared" si="9"/>
        <v>35.4225678206613</v>
      </c>
      <c r="J66" s="76">
        <f t="shared" si="9"/>
        <v>24.6653100278638</v>
      </c>
      <c r="K66" s="76">
        <f t="shared" si="9"/>
        <v>23.197553872210438</v>
      </c>
      <c r="L66" s="76">
        <f t="shared" si="9"/>
        <v>19.077074867995268</v>
      </c>
      <c r="M66" s="76">
        <f t="shared" si="9"/>
        <v>15.89527791138226</v>
      </c>
      <c r="N66" s="32">
        <f>'Equations and POD'!$D$5/G66</f>
        <v>123.22474498445395</v>
      </c>
      <c r="O66" s="32">
        <f>'Equations and POD'!$D$5/H66</f>
        <v>130.80780621426675</v>
      </c>
      <c r="P66" s="32">
        <f>'Equations and POD'!$D$5/I66</f>
        <v>160.91436478739126</v>
      </c>
      <c r="Q66" s="32">
        <f>'Equations and POD'!$D$5/J66</f>
        <v>231.09379097853824</v>
      </c>
      <c r="R66" s="32">
        <f>'Equations and POD'!$D$5/K66</f>
        <v>245.71556257180754</v>
      </c>
      <c r="S66" s="32">
        <f>'Equations and POD'!$D$5/L66</f>
        <v>298.78794518768848</v>
      </c>
      <c r="T66" s="32">
        <f>'Equations and POD'!$D$5/M66</f>
        <v>358.59706459855948</v>
      </c>
      <c r="U66" s="82">
        <v>120</v>
      </c>
      <c r="V66" s="82">
        <v>130</v>
      </c>
      <c r="W66" s="82">
        <v>160</v>
      </c>
      <c r="X66" s="82">
        <v>230</v>
      </c>
      <c r="Y66" s="82">
        <v>250</v>
      </c>
      <c r="Z66" s="82">
        <v>300</v>
      </c>
      <c r="AA66" s="82">
        <v>360</v>
      </c>
    </row>
    <row r="67" spans="1:27" x14ac:dyDescent="0.35">
      <c r="A67" s="22" t="s">
        <v>64</v>
      </c>
      <c r="B67" s="22" t="s">
        <v>64</v>
      </c>
      <c r="C67" s="22" t="s">
        <v>74</v>
      </c>
      <c r="D67" s="22" t="s">
        <v>66</v>
      </c>
      <c r="E67" s="22" t="s">
        <v>69</v>
      </c>
      <c r="F67" s="22" t="s">
        <v>13</v>
      </c>
      <c r="G67" s="31" t="s">
        <v>68</v>
      </c>
      <c r="H67" s="31" t="s">
        <v>68</v>
      </c>
      <c r="I67" s="31" t="s">
        <v>68</v>
      </c>
      <c r="J67" s="31" t="s">
        <v>68</v>
      </c>
      <c r="K67" s="47">
        <v>3.1603318541385296E-2</v>
      </c>
      <c r="L67" s="47">
        <v>2.8901048442641773E-2</v>
      </c>
      <c r="M67" s="47">
        <v>3.0884631465040217E-2</v>
      </c>
      <c r="N67" s="64" t="s">
        <v>68</v>
      </c>
      <c r="O67" s="64" t="s">
        <v>68</v>
      </c>
      <c r="P67" s="64" t="s">
        <v>68</v>
      </c>
      <c r="Q67" s="64" t="s">
        <v>68</v>
      </c>
      <c r="R67" s="32">
        <f>'Equations and POD'!$D$5/K67</f>
        <v>180360.80586080588</v>
      </c>
      <c r="S67" s="32">
        <f>'Equations and POD'!$D$5/L67</f>
        <v>197224.6789355223</v>
      </c>
      <c r="T67" s="32">
        <f>'Equations and POD'!$D$5/M67</f>
        <v>184557.81175346387</v>
      </c>
      <c r="U67" s="61" t="s">
        <v>68</v>
      </c>
      <c r="V67" s="61" t="s">
        <v>68</v>
      </c>
      <c r="W67" s="61" t="s">
        <v>68</v>
      </c>
      <c r="X67" s="61" t="s">
        <v>68</v>
      </c>
      <c r="Y67" s="82">
        <v>180000</v>
      </c>
      <c r="Z67" s="82">
        <v>200000</v>
      </c>
      <c r="AA67" s="82">
        <v>180000</v>
      </c>
    </row>
    <row r="68" spans="1:27" x14ac:dyDescent="0.35">
      <c r="A68" s="22" t="s">
        <v>64</v>
      </c>
      <c r="B68" s="22" t="s">
        <v>64</v>
      </c>
      <c r="C68" s="22" t="s">
        <v>74</v>
      </c>
      <c r="D68" s="22" t="s">
        <v>71</v>
      </c>
      <c r="E68" s="22" t="s">
        <v>69</v>
      </c>
      <c r="F68" s="22" t="s">
        <v>13</v>
      </c>
      <c r="G68" s="77" t="s">
        <v>68</v>
      </c>
      <c r="H68" s="77" t="s">
        <v>68</v>
      </c>
      <c r="I68" s="77" t="s">
        <v>68</v>
      </c>
      <c r="J68" s="77" t="s">
        <v>68</v>
      </c>
      <c r="K68" s="77" t="s">
        <v>68</v>
      </c>
      <c r="L68" s="77" t="s">
        <v>68</v>
      </c>
      <c r="M68" s="77" t="s">
        <v>68</v>
      </c>
      <c r="N68" s="64" t="s">
        <v>68</v>
      </c>
      <c r="O68" s="64" t="s">
        <v>68</v>
      </c>
      <c r="P68" s="64" t="s">
        <v>68</v>
      </c>
      <c r="Q68" s="64" t="s">
        <v>68</v>
      </c>
      <c r="R68" s="64" t="s">
        <v>68</v>
      </c>
      <c r="S68" s="64" t="s">
        <v>68</v>
      </c>
      <c r="T68" s="64" t="s">
        <v>68</v>
      </c>
      <c r="U68" s="61" t="s">
        <v>68</v>
      </c>
      <c r="V68" s="61" t="s">
        <v>68</v>
      </c>
      <c r="W68" s="61" t="s">
        <v>68</v>
      </c>
      <c r="X68" s="61" t="s">
        <v>68</v>
      </c>
      <c r="Y68" s="61" t="s">
        <v>68</v>
      </c>
      <c r="Z68" s="61" t="s">
        <v>68</v>
      </c>
      <c r="AA68" s="61" t="s">
        <v>68</v>
      </c>
    </row>
    <row r="69" spans="1:27" x14ac:dyDescent="0.35">
      <c r="A69" s="22" t="s">
        <v>64</v>
      </c>
      <c r="B69" s="22" t="s">
        <v>64</v>
      </c>
      <c r="C69" s="22" t="s">
        <v>74</v>
      </c>
      <c r="D69" s="22" t="s">
        <v>72</v>
      </c>
      <c r="E69" s="22" t="s">
        <v>69</v>
      </c>
      <c r="F69" s="22" t="s">
        <v>13</v>
      </c>
      <c r="G69" s="86">
        <v>45.765835954261</v>
      </c>
      <c r="H69" s="86">
        <v>43.112744014883503</v>
      </c>
      <c r="I69" s="86">
        <v>35.046488683066599</v>
      </c>
      <c r="J69" s="86">
        <v>24.403440008424599</v>
      </c>
      <c r="K69" s="87">
        <v>20.354568709413801</v>
      </c>
      <c r="L69" s="87">
        <v>17.039438414849901</v>
      </c>
      <c r="M69" s="87">
        <v>13.949406992397799</v>
      </c>
      <c r="N69" s="32">
        <f>'Equations and POD'!$D$5/G69</f>
        <v>124.54705308336676</v>
      </c>
      <c r="O69" s="32">
        <f>'Equations and POD'!$D$5/H69</f>
        <v>132.21148711926639</v>
      </c>
      <c r="P69" s="32">
        <f>'Equations and POD'!$D$5/I69</f>
        <v>162.64111510703401</v>
      </c>
      <c r="Q69" s="32">
        <f>'Equations and POD'!$D$5/J69</f>
        <v>233.57362724403754</v>
      </c>
      <c r="R69" s="32">
        <f>'Equations and POD'!$D$5/K69</f>
        <v>280.03541029900589</v>
      </c>
      <c r="S69" s="32">
        <f>'Equations and POD'!$D$5/L69</f>
        <v>334.51806692363994</v>
      </c>
      <c r="T69" s="32">
        <f>'Equations and POD'!$D$5/M69</f>
        <v>408.61952075141312</v>
      </c>
      <c r="U69" s="82">
        <v>120</v>
      </c>
      <c r="V69" s="82">
        <v>130</v>
      </c>
      <c r="W69" s="82">
        <v>160</v>
      </c>
      <c r="X69" s="82">
        <v>230</v>
      </c>
      <c r="Y69" s="82">
        <v>280</v>
      </c>
      <c r="Z69" s="82">
        <v>330</v>
      </c>
      <c r="AA69" s="82">
        <v>410</v>
      </c>
    </row>
    <row r="70" spans="1:27" x14ac:dyDescent="0.35">
      <c r="A70" s="22" t="s">
        <v>64</v>
      </c>
      <c r="B70" s="22" t="s">
        <v>64</v>
      </c>
      <c r="C70" s="22" t="s">
        <v>74</v>
      </c>
      <c r="D70" s="22" t="s">
        <v>15</v>
      </c>
      <c r="E70" s="22" t="s">
        <v>69</v>
      </c>
      <c r="F70" s="22" t="s">
        <v>13</v>
      </c>
      <c r="G70" s="76">
        <f t="shared" ref="G70:M70" si="10">SUM(G67:G69)</f>
        <v>45.765835954261</v>
      </c>
      <c r="H70" s="76">
        <f t="shared" si="10"/>
        <v>43.112744014883503</v>
      </c>
      <c r="I70" s="76">
        <f t="shared" si="10"/>
        <v>35.046488683066599</v>
      </c>
      <c r="J70" s="76">
        <f t="shared" si="10"/>
        <v>24.403440008424599</v>
      </c>
      <c r="K70" s="76">
        <f t="shared" si="10"/>
        <v>20.386172027955187</v>
      </c>
      <c r="L70" s="76">
        <f t="shared" si="10"/>
        <v>17.068339463292542</v>
      </c>
      <c r="M70" s="76">
        <f t="shared" si="10"/>
        <v>13.98029162386284</v>
      </c>
      <c r="N70" s="32">
        <f>'Equations and POD'!$D$5/G70</f>
        <v>124.54705308336676</v>
      </c>
      <c r="O70" s="32">
        <f>'Equations and POD'!$D$5/H70</f>
        <v>132.21148711926639</v>
      </c>
      <c r="P70" s="32">
        <f>'Equations and POD'!$D$5/I70</f>
        <v>162.64111510703401</v>
      </c>
      <c r="Q70" s="32">
        <f>'Equations and POD'!$D$5/J70</f>
        <v>233.57362724403754</v>
      </c>
      <c r="R70" s="32">
        <f>'Equations and POD'!$D$5/K70</f>
        <v>279.60129013841805</v>
      </c>
      <c r="S70" s="32">
        <f>'Equations and POD'!$D$5/L70</f>
        <v>333.95164258705518</v>
      </c>
      <c r="T70" s="32">
        <f>'Equations and POD'!$D$5/M70</f>
        <v>407.71681688461484</v>
      </c>
      <c r="U70" s="82">
        <v>120</v>
      </c>
      <c r="V70" s="82">
        <v>130</v>
      </c>
      <c r="W70" s="82">
        <v>160</v>
      </c>
      <c r="X70" s="82">
        <v>230</v>
      </c>
      <c r="Y70" s="82">
        <v>280</v>
      </c>
      <c r="Z70" s="82">
        <v>330</v>
      </c>
      <c r="AA70" s="82">
        <v>410</v>
      </c>
    </row>
    <row r="71" spans="1:27" x14ac:dyDescent="0.35">
      <c r="A71" s="22" t="s">
        <v>64</v>
      </c>
      <c r="B71" s="22" t="s">
        <v>64</v>
      </c>
      <c r="C71" s="22" t="s">
        <v>74</v>
      </c>
      <c r="D71" s="22" t="s">
        <v>66</v>
      </c>
      <c r="E71" s="22" t="s">
        <v>70</v>
      </c>
      <c r="F71" s="22" t="s">
        <v>13</v>
      </c>
      <c r="G71" s="31" t="s">
        <v>68</v>
      </c>
      <c r="H71" s="31" t="s">
        <v>68</v>
      </c>
      <c r="I71" s="31" t="s">
        <v>68</v>
      </c>
      <c r="J71" s="31" t="s">
        <v>68</v>
      </c>
      <c r="K71" s="47">
        <v>6.3206637082770601E-3</v>
      </c>
      <c r="L71" s="47">
        <v>5.7802096885283547E-3</v>
      </c>
      <c r="M71" s="47">
        <v>6.1769262930080433E-3</v>
      </c>
      <c r="N71" s="64" t="s">
        <v>68</v>
      </c>
      <c r="O71" s="64" t="s">
        <v>68</v>
      </c>
      <c r="P71" s="64" t="s">
        <v>68</v>
      </c>
      <c r="Q71" s="64" t="s">
        <v>68</v>
      </c>
      <c r="R71" s="32">
        <f>'Equations and POD'!$D$5/K71</f>
        <v>901804.02930402919</v>
      </c>
      <c r="S71" s="32">
        <f>'Equations and POD'!$D$5/L71</f>
        <v>986123.39467761142</v>
      </c>
      <c r="T71" s="32">
        <f>'Equations and POD'!$D$5/M71</f>
        <v>922789.05876731942</v>
      </c>
      <c r="U71" s="61" t="s">
        <v>68</v>
      </c>
      <c r="V71" s="61" t="s">
        <v>68</v>
      </c>
      <c r="W71" s="61" t="s">
        <v>68</v>
      </c>
      <c r="X71" s="61" t="s">
        <v>68</v>
      </c>
      <c r="Y71" s="82">
        <v>900000</v>
      </c>
      <c r="Z71" s="82">
        <v>990000</v>
      </c>
      <c r="AA71" s="82">
        <v>920000</v>
      </c>
    </row>
    <row r="72" spans="1:27" x14ac:dyDescent="0.35">
      <c r="A72" s="22" t="s">
        <v>64</v>
      </c>
      <c r="B72" s="22" t="s">
        <v>64</v>
      </c>
      <c r="C72" s="22" t="s">
        <v>74</v>
      </c>
      <c r="D72" s="22" t="s">
        <v>71</v>
      </c>
      <c r="E72" s="22" t="s">
        <v>70</v>
      </c>
      <c r="F72" s="22" t="s">
        <v>13</v>
      </c>
      <c r="G72" s="77" t="s">
        <v>68</v>
      </c>
      <c r="H72" s="77" t="s">
        <v>68</v>
      </c>
      <c r="I72" s="77" t="s">
        <v>68</v>
      </c>
      <c r="J72" s="77" t="s">
        <v>68</v>
      </c>
      <c r="K72" s="77" t="s">
        <v>68</v>
      </c>
      <c r="L72" s="77" t="s">
        <v>68</v>
      </c>
      <c r="M72" s="77" t="s">
        <v>68</v>
      </c>
      <c r="N72" s="64" t="s">
        <v>68</v>
      </c>
      <c r="O72" s="64" t="s">
        <v>68</v>
      </c>
      <c r="P72" s="64" t="s">
        <v>68</v>
      </c>
      <c r="Q72" s="64" t="s">
        <v>68</v>
      </c>
      <c r="R72" s="64" t="s">
        <v>68</v>
      </c>
      <c r="S72" s="64" t="s">
        <v>68</v>
      </c>
      <c r="T72" s="64" t="s">
        <v>68</v>
      </c>
      <c r="U72" s="61" t="s">
        <v>68</v>
      </c>
      <c r="V72" s="61" t="s">
        <v>68</v>
      </c>
      <c r="W72" s="61" t="s">
        <v>68</v>
      </c>
      <c r="X72" s="61" t="s">
        <v>68</v>
      </c>
      <c r="Y72" s="61" t="s">
        <v>68</v>
      </c>
      <c r="Z72" s="61" t="s">
        <v>68</v>
      </c>
      <c r="AA72" s="61" t="s">
        <v>68</v>
      </c>
    </row>
    <row r="73" spans="1:27" x14ac:dyDescent="0.35">
      <c r="A73" s="22" t="s">
        <v>64</v>
      </c>
      <c r="B73" s="22" t="s">
        <v>64</v>
      </c>
      <c r="C73" s="22" t="s">
        <v>74</v>
      </c>
      <c r="D73" s="22" t="s">
        <v>72</v>
      </c>
      <c r="E73" s="22" t="s">
        <v>70</v>
      </c>
      <c r="F73" s="22" t="s">
        <v>13</v>
      </c>
      <c r="G73" s="88">
        <v>5.1797361758241296</v>
      </c>
      <c r="H73" s="88">
        <v>4.8794616149067904</v>
      </c>
      <c r="I73" s="88">
        <v>3.9665300869564901</v>
      </c>
      <c r="J73" s="88">
        <v>2.76195940466422</v>
      </c>
      <c r="K73" s="89">
        <v>2.2455464394835198</v>
      </c>
      <c r="L73" s="89">
        <v>1.90076878993624</v>
      </c>
      <c r="M73" s="89">
        <v>1.5412634850685301</v>
      </c>
      <c r="N73" s="32">
        <f>'Equations and POD'!$D$5/G73</f>
        <v>1100.4421473441344</v>
      </c>
      <c r="O73" s="32">
        <f>'Equations and POD'!$D$5/H73</f>
        <v>1168.1616641037731</v>
      </c>
      <c r="P73" s="32">
        <f>'Equations and POD'!$D$5/I73</f>
        <v>1437.0242693340056</v>
      </c>
      <c r="Q73" s="32">
        <f>'Equations and POD'!$D$5/J73</f>
        <v>2063.7522732499997</v>
      </c>
      <c r="R73" s="32">
        <f>'Equations and POD'!$D$5/K73</f>
        <v>2538.3576575290117</v>
      </c>
      <c r="S73" s="32">
        <f>'Equations and POD'!$D$5/L73</f>
        <v>2998.7866121219313</v>
      </c>
      <c r="T73" s="32">
        <f>'Equations and POD'!$D$5/M73</f>
        <v>3698.2644792538881</v>
      </c>
      <c r="U73" s="82">
        <v>1100</v>
      </c>
      <c r="V73" s="82">
        <v>1200</v>
      </c>
      <c r="W73" s="82">
        <v>1400</v>
      </c>
      <c r="X73" s="82">
        <v>2100</v>
      </c>
      <c r="Y73" s="82">
        <v>2500</v>
      </c>
      <c r="Z73" s="82">
        <v>3000</v>
      </c>
      <c r="AA73" s="82">
        <v>3700</v>
      </c>
    </row>
    <row r="74" spans="1:27" x14ac:dyDescent="0.35">
      <c r="A74" s="22" t="s">
        <v>64</v>
      </c>
      <c r="B74" s="22" t="s">
        <v>64</v>
      </c>
      <c r="C74" s="22" t="s">
        <v>74</v>
      </c>
      <c r="D74" s="22" t="s">
        <v>15</v>
      </c>
      <c r="E74" s="22" t="s">
        <v>70</v>
      </c>
      <c r="F74" s="22" t="s">
        <v>13</v>
      </c>
      <c r="G74" s="79">
        <f t="shared" ref="G74:M74" si="11">SUM(G71:G73)</f>
        <v>5.1797361758241296</v>
      </c>
      <c r="H74" s="79">
        <f t="shared" si="11"/>
        <v>4.8794616149067904</v>
      </c>
      <c r="I74" s="79">
        <f t="shared" si="11"/>
        <v>3.9665300869564901</v>
      </c>
      <c r="J74" s="79">
        <f t="shared" si="11"/>
        <v>2.76195940466422</v>
      </c>
      <c r="K74" s="79">
        <f t="shared" si="11"/>
        <v>2.2518671031917967</v>
      </c>
      <c r="L74" s="79">
        <f t="shared" si="11"/>
        <v>1.9065489996247684</v>
      </c>
      <c r="M74" s="79">
        <f t="shared" si="11"/>
        <v>1.5474404113615381</v>
      </c>
      <c r="N74" s="32">
        <f>'Equations and POD'!$D$5/G74</f>
        <v>1100.4421473441344</v>
      </c>
      <c r="O74" s="32">
        <f>'Equations and POD'!$D$5/H74</f>
        <v>1168.1616641037731</v>
      </c>
      <c r="P74" s="32">
        <f>'Equations and POD'!$D$5/I74</f>
        <v>1437.0242693340056</v>
      </c>
      <c r="Q74" s="32">
        <f>'Equations and POD'!$D$5/J74</f>
        <v>2063.7522732499997</v>
      </c>
      <c r="R74" s="32">
        <f>'Equations and POD'!$D$5/K74</f>
        <v>2531.2328564686695</v>
      </c>
      <c r="S74" s="32">
        <f>'Equations and POD'!$D$5/L74</f>
        <v>2989.6949940032109</v>
      </c>
      <c r="T74" s="32">
        <f>'Equations and POD'!$D$5/M74</f>
        <v>3683.5020968495787</v>
      </c>
      <c r="U74" s="82">
        <v>1100</v>
      </c>
      <c r="V74" s="82">
        <v>1200</v>
      </c>
      <c r="W74" s="82">
        <v>1400</v>
      </c>
      <c r="X74" s="82">
        <v>2100</v>
      </c>
      <c r="Y74" s="82">
        <v>2500</v>
      </c>
      <c r="Z74" s="82">
        <v>3000</v>
      </c>
      <c r="AA74" s="82">
        <v>3700</v>
      </c>
    </row>
    <row r="75" spans="1:27" x14ac:dyDescent="0.35">
      <c r="A75" s="36" t="s">
        <v>75</v>
      </c>
      <c r="B75" s="36" t="s">
        <v>79</v>
      </c>
      <c r="C75" s="36" t="s">
        <v>77</v>
      </c>
      <c r="D75" s="36" t="s">
        <v>66</v>
      </c>
      <c r="E75" s="36" t="s">
        <v>67</v>
      </c>
      <c r="F75" s="22" t="s">
        <v>9</v>
      </c>
      <c r="G75" s="47">
        <v>142.68085106382978</v>
      </c>
      <c r="H75" s="47">
        <v>126.66666666666664</v>
      </c>
      <c r="I75" s="47">
        <v>114.4086021505376</v>
      </c>
      <c r="J75" s="47">
        <v>95.094339622641499</v>
      </c>
      <c r="K75" s="47">
        <v>78.380281690140848</v>
      </c>
      <c r="L75" s="31" t="s">
        <v>68</v>
      </c>
      <c r="M75" s="31" t="s">
        <v>68</v>
      </c>
      <c r="N75" s="32">
        <f>'Equations and POD'!$D$5/G75</f>
        <v>39.949299135102898</v>
      </c>
      <c r="O75" s="32">
        <f>'Equations and POD'!$D$5/H75</f>
        <v>45.000000000000007</v>
      </c>
      <c r="P75" s="32">
        <f>'Equations and POD'!$D$5/I75</f>
        <v>49.821428571428584</v>
      </c>
      <c r="Q75" s="32">
        <f>'Equations and POD'!$D$5/J75</f>
        <v>59.940476190476197</v>
      </c>
      <c r="R75" s="32">
        <f>'Equations and POD'!$D$5/K75</f>
        <v>72.722371967654979</v>
      </c>
      <c r="S75" s="41" t="s">
        <v>68</v>
      </c>
      <c r="T75" s="41" t="s">
        <v>68</v>
      </c>
      <c r="U75" s="82">
        <v>40</v>
      </c>
      <c r="V75" s="82">
        <v>45</v>
      </c>
      <c r="W75" s="82">
        <v>50</v>
      </c>
      <c r="X75" s="82">
        <v>60</v>
      </c>
      <c r="Y75" s="82">
        <v>73</v>
      </c>
      <c r="Z75" s="90" t="s">
        <v>68</v>
      </c>
      <c r="AA75" s="90" t="s">
        <v>68</v>
      </c>
    </row>
    <row r="76" spans="1:27" x14ac:dyDescent="0.35">
      <c r="A76" s="36" t="s">
        <v>75</v>
      </c>
      <c r="B76" s="36" t="s">
        <v>79</v>
      </c>
      <c r="C76" s="36" t="s">
        <v>77</v>
      </c>
      <c r="D76" s="36" t="s">
        <v>71</v>
      </c>
      <c r="E76" s="36" t="s">
        <v>67</v>
      </c>
      <c r="F76" s="22" t="s">
        <v>9</v>
      </c>
      <c r="G76" s="83" t="s">
        <v>68</v>
      </c>
      <c r="H76" s="83" t="s">
        <v>68</v>
      </c>
      <c r="I76" s="83" t="s">
        <v>68</v>
      </c>
      <c r="J76" s="83" t="s">
        <v>68</v>
      </c>
      <c r="K76" s="83" t="s">
        <v>68</v>
      </c>
      <c r="L76" s="77" t="s">
        <v>68</v>
      </c>
      <c r="M76" s="77" t="s">
        <v>68</v>
      </c>
      <c r="N76" s="64" t="s">
        <v>68</v>
      </c>
      <c r="O76" s="64" t="s">
        <v>68</v>
      </c>
      <c r="P76" s="64" t="s">
        <v>68</v>
      </c>
      <c r="Q76" s="64" t="s">
        <v>68</v>
      </c>
      <c r="R76" s="64" t="s">
        <v>68</v>
      </c>
      <c r="S76" s="77" t="s">
        <v>68</v>
      </c>
      <c r="T76" s="64" t="s">
        <v>68</v>
      </c>
      <c r="U76" s="61" t="s">
        <v>68</v>
      </c>
      <c r="V76" s="61" t="s">
        <v>68</v>
      </c>
      <c r="W76" s="61" t="s">
        <v>68</v>
      </c>
      <c r="X76" s="61" t="s">
        <v>68</v>
      </c>
      <c r="Y76" s="61" t="s">
        <v>68</v>
      </c>
      <c r="Z76" s="61" t="s">
        <v>68</v>
      </c>
      <c r="AA76" s="61" t="s">
        <v>68</v>
      </c>
    </row>
    <row r="77" spans="1:27" x14ac:dyDescent="0.35">
      <c r="A77" s="36" t="s">
        <v>75</v>
      </c>
      <c r="B77" s="36" t="s">
        <v>79</v>
      </c>
      <c r="C77" s="36" t="s">
        <v>77</v>
      </c>
      <c r="D77" s="36" t="s">
        <v>72</v>
      </c>
      <c r="E77" s="36" t="s">
        <v>67</v>
      </c>
      <c r="F77" s="22" t="s">
        <v>9</v>
      </c>
      <c r="G77" s="83" t="s">
        <v>68</v>
      </c>
      <c r="H77" s="83" t="s">
        <v>68</v>
      </c>
      <c r="I77" s="83" t="s">
        <v>68</v>
      </c>
      <c r="J77" s="83" t="s">
        <v>68</v>
      </c>
      <c r="K77" s="83" t="s">
        <v>68</v>
      </c>
      <c r="L77" s="77" t="s">
        <v>68</v>
      </c>
      <c r="M77" s="77" t="s">
        <v>68</v>
      </c>
      <c r="N77" s="64" t="s">
        <v>68</v>
      </c>
      <c r="O77" s="64" t="s">
        <v>68</v>
      </c>
      <c r="P77" s="64" t="s">
        <v>68</v>
      </c>
      <c r="Q77" s="64" t="s">
        <v>68</v>
      </c>
      <c r="R77" s="64" t="s">
        <v>68</v>
      </c>
      <c r="S77" s="77" t="s">
        <v>68</v>
      </c>
      <c r="T77" s="64" t="s">
        <v>68</v>
      </c>
      <c r="U77" s="61" t="s">
        <v>68</v>
      </c>
      <c r="V77" s="61" t="s">
        <v>68</v>
      </c>
      <c r="W77" s="61" t="s">
        <v>68</v>
      </c>
      <c r="X77" s="61" t="s">
        <v>68</v>
      </c>
      <c r="Y77" s="61" t="s">
        <v>68</v>
      </c>
      <c r="Z77" s="61" t="s">
        <v>68</v>
      </c>
      <c r="AA77" s="61" t="s">
        <v>68</v>
      </c>
    </row>
    <row r="78" spans="1:27" x14ac:dyDescent="0.35">
      <c r="A78" s="22" t="s">
        <v>75</v>
      </c>
      <c r="B78" s="36" t="s">
        <v>79</v>
      </c>
      <c r="C78" s="22" t="s">
        <v>77</v>
      </c>
      <c r="D78" s="22" t="s">
        <v>15</v>
      </c>
      <c r="E78" s="22" t="s">
        <v>67</v>
      </c>
      <c r="F78" s="22" t="s">
        <v>9</v>
      </c>
      <c r="G78" s="76">
        <f>SUM(G75:G77)</f>
        <v>142.68085106382978</v>
      </c>
      <c r="H78" s="76">
        <f>SUM(H75:H77)</f>
        <v>126.66666666666664</v>
      </c>
      <c r="I78" s="76">
        <f>SUM(I75:I77)</f>
        <v>114.4086021505376</v>
      </c>
      <c r="J78" s="76">
        <f>SUM(J75:J77)</f>
        <v>95.094339622641499</v>
      </c>
      <c r="K78" s="76">
        <f>SUM(K75:K77)</f>
        <v>78.380281690140848</v>
      </c>
      <c r="L78" s="41" t="s">
        <v>68</v>
      </c>
      <c r="M78" s="41" t="s">
        <v>68</v>
      </c>
      <c r="N78" s="32">
        <f>'Equations and POD'!$D$5/G78</f>
        <v>39.949299135102898</v>
      </c>
      <c r="O78" s="32">
        <f>'Equations and POD'!$D$5/H78</f>
        <v>45.000000000000007</v>
      </c>
      <c r="P78" s="32">
        <f>'Equations and POD'!$D$5/I78</f>
        <v>49.821428571428584</v>
      </c>
      <c r="Q78" s="32">
        <f>'Equations and POD'!$D$5/J78</f>
        <v>59.940476190476197</v>
      </c>
      <c r="R78" s="32">
        <f>'Equations and POD'!$D$5/K78</f>
        <v>72.722371967654979</v>
      </c>
      <c r="S78" s="41" t="s">
        <v>68</v>
      </c>
      <c r="T78" s="41" t="s">
        <v>68</v>
      </c>
      <c r="U78" s="82">
        <v>40</v>
      </c>
      <c r="V78" s="82">
        <v>45</v>
      </c>
      <c r="W78" s="82">
        <v>50</v>
      </c>
      <c r="X78" s="82">
        <v>60</v>
      </c>
      <c r="Y78" s="82">
        <v>73</v>
      </c>
      <c r="Z78" s="90" t="s">
        <v>68</v>
      </c>
      <c r="AA78" s="90" t="s">
        <v>68</v>
      </c>
    </row>
    <row r="79" spans="1:27" x14ac:dyDescent="0.35">
      <c r="A79" s="36" t="s">
        <v>75</v>
      </c>
      <c r="B79" s="36" t="s">
        <v>79</v>
      </c>
      <c r="C79" s="36" t="s">
        <v>77</v>
      </c>
      <c r="D79" s="36" t="s">
        <v>66</v>
      </c>
      <c r="E79" s="36" t="s">
        <v>69</v>
      </c>
      <c r="F79" s="22" t="s">
        <v>9</v>
      </c>
      <c r="G79" s="47">
        <v>22.943617021276594</v>
      </c>
      <c r="H79" s="47">
        <v>9.8055555555555536</v>
      </c>
      <c r="I79" s="47">
        <v>7.6774193548387082</v>
      </c>
      <c r="J79" s="47">
        <v>5.8993710691823891</v>
      </c>
      <c r="K79" s="47">
        <v>4.584507042253521</v>
      </c>
      <c r="L79" s="31" t="s">
        <v>68</v>
      </c>
      <c r="M79" s="31" t="s">
        <v>68</v>
      </c>
      <c r="N79" s="32">
        <f>'Equations and POD'!$D$5/G79</f>
        <v>248.43510919460289</v>
      </c>
      <c r="O79" s="32">
        <f>'Equations and POD'!$D$5/H79</f>
        <v>581.30311614730886</v>
      </c>
      <c r="P79" s="32">
        <f>'Equations and POD'!$D$5/I79</f>
        <v>742.43697478991612</v>
      </c>
      <c r="Q79" s="32">
        <f>'Equations and POD'!$D$5/J79</f>
        <v>966.2046908315566</v>
      </c>
      <c r="R79" s="32">
        <f>'Equations and POD'!$D$5/K79</f>
        <v>1243.3179723502305</v>
      </c>
      <c r="S79" s="41" t="s">
        <v>68</v>
      </c>
      <c r="T79" s="41" t="s">
        <v>68</v>
      </c>
      <c r="U79" s="82">
        <v>250</v>
      </c>
      <c r="V79" s="82">
        <v>580</v>
      </c>
      <c r="W79" s="82">
        <v>740</v>
      </c>
      <c r="X79" s="82">
        <v>970</v>
      </c>
      <c r="Y79" s="82">
        <v>1200</v>
      </c>
      <c r="Z79" s="90" t="s">
        <v>68</v>
      </c>
      <c r="AA79" s="90" t="s">
        <v>68</v>
      </c>
    </row>
    <row r="80" spans="1:27" x14ac:dyDescent="0.35">
      <c r="A80" s="36" t="s">
        <v>75</v>
      </c>
      <c r="B80" s="36" t="s">
        <v>79</v>
      </c>
      <c r="C80" s="36" t="s">
        <v>77</v>
      </c>
      <c r="D80" s="36" t="s">
        <v>71</v>
      </c>
      <c r="E80" s="36" t="s">
        <v>69</v>
      </c>
      <c r="F80" s="22" t="s">
        <v>9</v>
      </c>
      <c r="G80" s="83" t="s">
        <v>68</v>
      </c>
      <c r="H80" s="83" t="s">
        <v>68</v>
      </c>
      <c r="I80" s="83" t="s">
        <v>68</v>
      </c>
      <c r="J80" s="83" t="s">
        <v>68</v>
      </c>
      <c r="K80" s="83" t="s">
        <v>68</v>
      </c>
      <c r="L80" s="77" t="s">
        <v>68</v>
      </c>
      <c r="M80" s="77" t="s">
        <v>68</v>
      </c>
      <c r="N80" s="64" t="s">
        <v>68</v>
      </c>
      <c r="O80" s="64" t="s">
        <v>68</v>
      </c>
      <c r="P80" s="64" t="s">
        <v>68</v>
      </c>
      <c r="Q80" s="64" t="s">
        <v>68</v>
      </c>
      <c r="R80" s="64" t="s">
        <v>68</v>
      </c>
      <c r="S80" s="77" t="s">
        <v>68</v>
      </c>
      <c r="T80" s="64" t="s">
        <v>68</v>
      </c>
      <c r="U80" s="61" t="s">
        <v>68</v>
      </c>
      <c r="V80" s="61" t="s">
        <v>68</v>
      </c>
      <c r="W80" s="61" t="s">
        <v>68</v>
      </c>
      <c r="X80" s="61" t="s">
        <v>68</v>
      </c>
      <c r="Y80" s="61" t="s">
        <v>68</v>
      </c>
      <c r="Z80" s="61" t="s">
        <v>68</v>
      </c>
      <c r="AA80" s="61" t="s">
        <v>68</v>
      </c>
    </row>
    <row r="81" spans="1:27" x14ac:dyDescent="0.35">
      <c r="A81" s="36" t="s">
        <v>75</v>
      </c>
      <c r="B81" s="36" t="s">
        <v>79</v>
      </c>
      <c r="C81" s="36" t="s">
        <v>77</v>
      </c>
      <c r="D81" s="36" t="s">
        <v>72</v>
      </c>
      <c r="E81" s="36" t="s">
        <v>69</v>
      </c>
      <c r="F81" s="22" t="s">
        <v>9</v>
      </c>
      <c r="G81" s="83" t="s">
        <v>68</v>
      </c>
      <c r="H81" s="83" t="s">
        <v>68</v>
      </c>
      <c r="I81" s="83" t="s">
        <v>68</v>
      </c>
      <c r="J81" s="83" t="s">
        <v>68</v>
      </c>
      <c r="K81" s="83" t="s">
        <v>68</v>
      </c>
      <c r="L81" s="77" t="s">
        <v>68</v>
      </c>
      <c r="M81" s="77" t="s">
        <v>68</v>
      </c>
      <c r="N81" s="64" t="s">
        <v>68</v>
      </c>
      <c r="O81" s="64" t="s">
        <v>68</v>
      </c>
      <c r="P81" s="64" t="s">
        <v>68</v>
      </c>
      <c r="Q81" s="64" t="s">
        <v>68</v>
      </c>
      <c r="R81" s="64" t="s">
        <v>68</v>
      </c>
      <c r="S81" s="77" t="s">
        <v>68</v>
      </c>
      <c r="T81" s="64" t="s">
        <v>68</v>
      </c>
      <c r="U81" s="61" t="s">
        <v>68</v>
      </c>
      <c r="V81" s="61" t="s">
        <v>68</v>
      </c>
      <c r="W81" s="61" t="s">
        <v>68</v>
      </c>
      <c r="X81" s="61" t="s">
        <v>68</v>
      </c>
      <c r="Y81" s="61" t="s">
        <v>68</v>
      </c>
      <c r="Z81" s="61" t="s">
        <v>68</v>
      </c>
      <c r="AA81" s="61" t="s">
        <v>68</v>
      </c>
    </row>
    <row r="82" spans="1:27" x14ac:dyDescent="0.35">
      <c r="A82" s="22" t="s">
        <v>75</v>
      </c>
      <c r="B82" s="36" t="s">
        <v>79</v>
      </c>
      <c r="C82" s="22" t="s">
        <v>77</v>
      </c>
      <c r="D82" s="22" t="s">
        <v>15</v>
      </c>
      <c r="E82" s="22" t="s">
        <v>69</v>
      </c>
      <c r="F82" s="22" t="s">
        <v>9</v>
      </c>
      <c r="G82" s="76">
        <f>SUM(G79:G81)</f>
        <v>22.943617021276594</v>
      </c>
      <c r="H82" s="76">
        <f>SUM(H79:H81)</f>
        <v>9.8055555555555536</v>
      </c>
      <c r="I82" s="76">
        <f>SUM(I79:I81)</f>
        <v>7.6774193548387082</v>
      </c>
      <c r="J82" s="76">
        <f>SUM(J79:J81)</f>
        <v>5.8993710691823891</v>
      </c>
      <c r="K82" s="76">
        <f>SUM(K79:K81)</f>
        <v>4.584507042253521</v>
      </c>
      <c r="L82" s="41" t="s">
        <v>68</v>
      </c>
      <c r="M82" s="41" t="s">
        <v>68</v>
      </c>
      <c r="N82" s="32">
        <f>'Equations and POD'!$D$5/G82</f>
        <v>248.43510919460289</v>
      </c>
      <c r="O82" s="32">
        <f>'Equations and POD'!$D$5/H82</f>
        <v>581.30311614730886</v>
      </c>
      <c r="P82" s="32">
        <f>'Equations and POD'!$D$5/I82</f>
        <v>742.43697478991612</v>
      </c>
      <c r="Q82" s="32">
        <f>'Equations and POD'!$D$5/J82</f>
        <v>966.2046908315566</v>
      </c>
      <c r="R82" s="32">
        <f>'Equations and POD'!$D$5/K82</f>
        <v>1243.3179723502305</v>
      </c>
      <c r="S82" s="41" t="s">
        <v>68</v>
      </c>
      <c r="T82" s="41" t="s">
        <v>68</v>
      </c>
      <c r="U82" s="82">
        <v>250</v>
      </c>
      <c r="V82" s="82">
        <v>580</v>
      </c>
      <c r="W82" s="82">
        <v>740</v>
      </c>
      <c r="X82" s="82">
        <v>970</v>
      </c>
      <c r="Y82" s="82">
        <v>1200</v>
      </c>
      <c r="Z82" s="90" t="s">
        <v>68</v>
      </c>
      <c r="AA82" s="90" t="s">
        <v>68</v>
      </c>
    </row>
    <row r="83" spans="1:27" x14ac:dyDescent="0.35">
      <c r="A83" s="36" t="s">
        <v>75</v>
      </c>
      <c r="B83" s="36" t="s">
        <v>79</v>
      </c>
      <c r="C83" s="36" t="s">
        <v>77</v>
      </c>
      <c r="D83" s="36" t="s">
        <v>66</v>
      </c>
      <c r="E83" s="36" t="s">
        <v>70</v>
      </c>
      <c r="F83" s="22" t="s">
        <v>9</v>
      </c>
      <c r="G83" s="47">
        <v>1.8840425531914893</v>
      </c>
      <c r="H83" s="47">
        <v>1.6111111111111107</v>
      </c>
      <c r="I83" s="47">
        <v>1.3924731182795698</v>
      </c>
      <c r="J83" s="47">
        <v>1.1226415094339619</v>
      </c>
      <c r="K83" s="47">
        <v>0.88732394366197176</v>
      </c>
      <c r="L83" s="31" t="s">
        <v>68</v>
      </c>
      <c r="M83" s="31" t="s">
        <v>68</v>
      </c>
      <c r="N83" s="32">
        <f>'Equations and POD'!$D$5/G83</f>
        <v>3025.4093732354604</v>
      </c>
      <c r="O83" s="32">
        <f>'Equations and POD'!$D$5/H83</f>
        <v>3537.9310344827595</v>
      </c>
      <c r="P83" s="32">
        <f>'Equations and POD'!$D$5/I83</f>
        <v>4093.4362934362939</v>
      </c>
      <c r="Q83" s="32">
        <f>'Equations and POD'!$D$5/J83</f>
        <v>5077.31092436975</v>
      </c>
      <c r="R83" s="32">
        <f>'Equations and POD'!$D$5/K83</f>
        <v>6423.8095238095248</v>
      </c>
      <c r="S83" s="41" t="s">
        <v>68</v>
      </c>
      <c r="T83" s="41" t="s">
        <v>68</v>
      </c>
      <c r="U83" s="82">
        <v>3000</v>
      </c>
      <c r="V83" s="82">
        <v>3500</v>
      </c>
      <c r="W83" s="82">
        <v>4100</v>
      </c>
      <c r="X83" s="82">
        <v>5100</v>
      </c>
      <c r="Y83" s="82">
        <v>6400</v>
      </c>
      <c r="Z83" s="90" t="s">
        <v>68</v>
      </c>
      <c r="AA83" s="90" t="s">
        <v>68</v>
      </c>
    </row>
    <row r="84" spans="1:27" x14ac:dyDescent="0.35">
      <c r="A84" s="36" t="s">
        <v>75</v>
      </c>
      <c r="B84" s="36" t="s">
        <v>79</v>
      </c>
      <c r="C84" s="36" t="s">
        <v>77</v>
      </c>
      <c r="D84" s="36" t="s">
        <v>71</v>
      </c>
      <c r="E84" s="36" t="s">
        <v>70</v>
      </c>
      <c r="F84" s="22" t="s">
        <v>9</v>
      </c>
      <c r="G84" s="83" t="s">
        <v>68</v>
      </c>
      <c r="H84" s="83" t="s">
        <v>68</v>
      </c>
      <c r="I84" s="83" t="s">
        <v>68</v>
      </c>
      <c r="J84" s="83" t="s">
        <v>68</v>
      </c>
      <c r="K84" s="83" t="s">
        <v>68</v>
      </c>
      <c r="L84" s="77" t="s">
        <v>68</v>
      </c>
      <c r="M84" s="77" t="s">
        <v>68</v>
      </c>
      <c r="N84" s="64" t="s">
        <v>68</v>
      </c>
      <c r="O84" s="64" t="s">
        <v>68</v>
      </c>
      <c r="P84" s="64" t="s">
        <v>68</v>
      </c>
      <c r="Q84" s="64" t="s">
        <v>68</v>
      </c>
      <c r="R84" s="64" t="s">
        <v>68</v>
      </c>
      <c r="S84" s="77" t="s">
        <v>68</v>
      </c>
      <c r="T84" s="64" t="s">
        <v>68</v>
      </c>
      <c r="U84" s="61" t="s">
        <v>68</v>
      </c>
      <c r="V84" s="61" t="s">
        <v>68</v>
      </c>
      <c r="W84" s="61" t="s">
        <v>68</v>
      </c>
      <c r="X84" s="61" t="s">
        <v>68</v>
      </c>
      <c r="Y84" s="61" t="s">
        <v>68</v>
      </c>
      <c r="Z84" s="61" t="s">
        <v>68</v>
      </c>
      <c r="AA84" s="61" t="s">
        <v>68</v>
      </c>
    </row>
    <row r="85" spans="1:27" x14ac:dyDescent="0.35">
      <c r="A85" s="36" t="s">
        <v>75</v>
      </c>
      <c r="B85" s="36" t="s">
        <v>79</v>
      </c>
      <c r="C85" s="36" t="s">
        <v>77</v>
      </c>
      <c r="D85" s="36" t="s">
        <v>72</v>
      </c>
      <c r="E85" s="36" t="s">
        <v>70</v>
      </c>
      <c r="F85" s="22" t="s">
        <v>9</v>
      </c>
      <c r="G85" s="83" t="s">
        <v>68</v>
      </c>
      <c r="H85" s="83" t="s">
        <v>68</v>
      </c>
      <c r="I85" s="83" t="s">
        <v>68</v>
      </c>
      <c r="J85" s="83" t="s">
        <v>68</v>
      </c>
      <c r="K85" s="83" t="s">
        <v>68</v>
      </c>
      <c r="L85" s="77" t="s">
        <v>68</v>
      </c>
      <c r="M85" s="77" t="s">
        <v>68</v>
      </c>
      <c r="N85" s="64" t="s">
        <v>68</v>
      </c>
      <c r="O85" s="64" t="s">
        <v>68</v>
      </c>
      <c r="P85" s="64" t="s">
        <v>68</v>
      </c>
      <c r="Q85" s="64" t="s">
        <v>68</v>
      </c>
      <c r="R85" s="64" t="s">
        <v>68</v>
      </c>
      <c r="S85" s="77" t="s">
        <v>68</v>
      </c>
      <c r="T85" s="64" t="s">
        <v>68</v>
      </c>
      <c r="U85" s="61" t="s">
        <v>68</v>
      </c>
      <c r="V85" s="61" t="s">
        <v>68</v>
      </c>
      <c r="W85" s="61" t="s">
        <v>68</v>
      </c>
      <c r="X85" s="61" t="s">
        <v>68</v>
      </c>
      <c r="Y85" s="61" t="s">
        <v>68</v>
      </c>
      <c r="Z85" s="61" t="s">
        <v>68</v>
      </c>
      <c r="AA85" s="61" t="s">
        <v>68</v>
      </c>
    </row>
    <row r="86" spans="1:27" x14ac:dyDescent="0.35">
      <c r="A86" s="22" t="s">
        <v>75</v>
      </c>
      <c r="B86" s="36" t="s">
        <v>79</v>
      </c>
      <c r="C86" s="22" t="s">
        <v>77</v>
      </c>
      <c r="D86" s="22" t="s">
        <v>15</v>
      </c>
      <c r="E86" s="22" t="s">
        <v>70</v>
      </c>
      <c r="F86" s="22" t="s">
        <v>9</v>
      </c>
      <c r="G86" s="79">
        <f>SUM(G83:G85)</f>
        <v>1.8840425531914893</v>
      </c>
      <c r="H86" s="79">
        <f>SUM(H83:H85)</f>
        <v>1.6111111111111107</v>
      </c>
      <c r="I86" s="79">
        <f>SUM(I83:I85)</f>
        <v>1.3924731182795698</v>
      </c>
      <c r="J86" s="79">
        <f>SUM(J83:J85)</f>
        <v>1.1226415094339619</v>
      </c>
      <c r="K86" s="79">
        <f>SUM(K83:K85)</f>
        <v>0.88732394366197176</v>
      </c>
      <c r="L86" s="41" t="s">
        <v>68</v>
      </c>
      <c r="M86" s="41" t="s">
        <v>68</v>
      </c>
      <c r="N86" s="32">
        <f>'Equations and POD'!$D$5/G86</f>
        <v>3025.4093732354604</v>
      </c>
      <c r="O86" s="32">
        <f>'Equations and POD'!$D$5/H86</f>
        <v>3537.9310344827595</v>
      </c>
      <c r="P86" s="32">
        <f>'Equations and POD'!$D$5/I86</f>
        <v>4093.4362934362939</v>
      </c>
      <c r="Q86" s="32">
        <f>'Equations and POD'!$D$5/J86</f>
        <v>5077.31092436975</v>
      </c>
      <c r="R86" s="32">
        <f>'Equations and POD'!$D$5/K86</f>
        <v>6423.8095238095248</v>
      </c>
      <c r="S86" s="41" t="s">
        <v>68</v>
      </c>
      <c r="T86" s="41" t="s">
        <v>68</v>
      </c>
      <c r="U86" s="82">
        <v>3000</v>
      </c>
      <c r="V86" s="82">
        <v>3500</v>
      </c>
      <c r="W86" s="82">
        <v>4100</v>
      </c>
      <c r="X86" s="82">
        <v>5100</v>
      </c>
      <c r="Y86" s="82">
        <v>6400</v>
      </c>
      <c r="Z86" s="90" t="s">
        <v>68</v>
      </c>
      <c r="AA86" s="90" t="s">
        <v>68</v>
      </c>
    </row>
    <row r="87" spans="1:27" x14ac:dyDescent="0.35">
      <c r="A87" s="22" t="s">
        <v>75</v>
      </c>
      <c r="B87" s="36" t="s">
        <v>79</v>
      </c>
      <c r="C87" s="22" t="s">
        <v>77</v>
      </c>
      <c r="D87" s="22" t="s">
        <v>66</v>
      </c>
      <c r="E87" s="22" t="s">
        <v>67</v>
      </c>
      <c r="F87" s="22" t="s">
        <v>13</v>
      </c>
      <c r="G87" s="47">
        <v>142.68085106382975</v>
      </c>
      <c r="H87" s="47">
        <v>126.66666666666666</v>
      </c>
      <c r="I87" s="47">
        <v>114.40860215053762</v>
      </c>
      <c r="J87" s="47">
        <v>95.094339622641485</v>
      </c>
      <c r="K87" s="47">
        <v>78.380281690140848</v>
      </c>
      <c r="L87" s="31" t="s">
        <v>68</v>
      </c>
      <c r="M87" s="31" t="s">
        <v>68</v>
      </c>
      <c r="N87" s="32">
        <f>'Equations and POD'!$D$5/G87</f>
        <v>39.949299135102905</v>
      </c>
      <c r="O87" s="32">
        <f>'Equations and POD'!$D$5/H87</f>
        <v>45</v>
      </c>
      <c r="P87" s="32">
        <f>'Equations and POD'!$D$5/I87</f>
        <v>49.821428571428577</v>
      </c>
      <c r="Q87" s="32">
        <f>'Equations and POD'!$D$5/J87</f>
        <v>59.940476190476204</v>
      </c>
      <c r="R87" s="32">
        <f>'Equations and POD'!$D$5/K87</f>
        <v>72.722371967654979</v>
      </c>
      <c r="S87" s="41" t="s">
        <v>68</v>
      </c>
      <c r="T87" s="41" t="s">
        <v>68</v>
      </c>
      <c r="U87" s="82">
        <v>40</v>
      </c>
      <c r="V87" s="82">
        <v>45</v>
      </c>
      <c r="W87" s="82">
        <v>50</v>
      </c>
      <c r="X87" s="82">
        <v>60</v>
      </c>
      <c r="Y87" s="82">
        <v>73</v>
      </c>
      <c r="Z87" s="90" t="s">
        <v>68</v>
      </c>
      <c r="AA87" s="90" t="s">
        <v>68</v>
      </c>
    </row>
    <row r="88" spans="1:27" x14ac:dyDescent="0.35">
      <c r="A88" s="22" t="s">
        <v>75</v>
      </c>
      <c r="B88" s="36" t="s">
        <v>79</v>
      </c>
      <c r="C88" s="22" t="s">
        <v>77</v>
      </c>
      <c r="D88" s="22" t="s">
        <v>71</v>
      </c>
      <c r="E88" s="22" t="s">
        <v>67</v>
      </c>
      <c r="F88" s="22" t="s">
        <v>13</v>
      </c>
      <c r="G88" s="77" t="s">
        <v>68</v>
      </c>
      <c r="H88" s="77" t="s">
        <v>68</v>
      </c>
      <c r="I88" s="77" t="s">
        <v>68</v>
      </c>
      <c r="J88" s="77" t="s">
        <v>68</v>
      </c>
      <c r="K88" s="77" t="s">
        <v>68</v>
      </c>
      <c r="L88" s="77" t="s">
        <v>68</v>
      </c>
      <c r="M88" s="77" t="s">
        <v>68</v>
      </c>
      <c r="N88" s="64" t="s">
        <v>68</v>
      </c>
      <c r="O88" s="64" t="s">
        <v>68</v>
      </c>
      <c r="P88" s="64" t="s">
        <v>68</v>
      </c>
      <c r="Q88" s="64" t="s">
        <v>68</v>
      </c>
      <c r="R88" s="64" t="s">
        <v>68</v>
      </c>
      <c r="S88" s="77" t="s">
        <v>68</v>
      </c>
      <c r="T88" s="64" t="s">
        <v>68</v>
      </c>
      <c r="U88" s="61" t="s">
        <v>68</v>
      </c>
      <c r="V88" s="61" t="s">
        <v>68</v>
      </c>
      <c r="W88" s="61" t="s">
        <v>68</v>
      </c>
      <c r="X88" s="61" t="s">
        <v>68</v>
      </c>
      <c r="Y88" s="61" t="s">
        <v>68</v>
      </c>
      <c r="Z88" s="61" t="s">
        <v>68</v>
      </c>
      <c r="AA88" s="61" t="s">
        <v>68</v>
      </c>
    </row>
    <row r="89" spans="1:27" x14ac:dyDescent="0.35">
      <c r="A89" s="22" t="s">
        <v>75</v>
      </c>
      <c r="B89" s="36" t="s">
        <v>79</v>
      </c>
      <c r="C89" s="22" t="s">
        <v>77</v>
      </c>
      <c r="D89" s="22" t="s">
        <v>72</v>
      </c>
      <c r="E89" s="22" t="s">
        <v>67</v>
      </c>
      <c r="F89" s="22" t="s">
        <v>13</v>
      </c>
      <c r="G89" s="77" t="s">
        <v>68</v>
      </c>
      <c r="H89" s="77" t="s">
        <v>68</v>
      </c>
      <c r="I89" s="77" t="s">
        <v>68</v>
      </c>
      <c r="J89" s="77" t="s">
        <v>68</v>
      </c>
      <c r="K89" s="77" t="s">
        <v>68</v>
      </c>
      <c r="L89" s="77" t="s">
        <v>68</v>
      </c>
      <c r="M89" s="77" t="s">
        <v>68</v>
      </c>
      <c r="N89" s="64" t="s">
        <v>68</v>
      </c>
      <c r="O89" s="64" t="s">
        <v>68</v>
      </c>
      <c r="P89" s="64" t="s">
        <v>68</v>
      </c>
      <c r="Q89" s="64" t="s">
        <v>68</v>
      </c>
      <c r="R89" s="64" t="s">
        <v>68</v>
      </c>
      <c r="S89" s="77" t="s">
        <v>68</v>
      </c>
      <c r="T89" s="64" t="s">
        <v>68</v>
      </c>
      <c r="U89" s="61" t="s">
        <v>68</v>
      </c>
      <c r="V89" s="61" t="s">
        <v>68</v>
      </c>
      <c r="W89" s="61" t="s">
        <v>68</v>
      </c>
      <c r="X89" s="61" t="s">
        <v>68</v>
      </c>
      <c r="Y89" s="61" t="s">
        <v>68</v>
      </c>
      <c r="Z89" s="61" t="s">
        <v>68</v>
      </c>
      <c r="AA89" s="61" t="s">
        <v>68</v>
      </c>
    </row>
    <row r="90" spans="1:27" x14ac:dyDescent="0.35">
      <c r="A90" s="22" t="s">
        <v>75</v>
      </c>
      <c r="B90" s="36" t="s">
        <v>79</v>
      </c>
      <c r="C90" s="22" t="s">
        <v>77</v>
      </c>
      <c r="D90" s="22" t="s">
        <v>15</v>
      </c>
      <c r="E90" s="22" t="s">
        <v>67</v>
      </c>
      <c r="F90" s="22" t="s">
        <v>13</v>
      </c>
      <c r="G90" s="76">
        <f>SUM(G87:G89)</f>
        <v>142.68085106382975</v>
      </c>
      <c r="H90" s="76">
        <f>SUM(H87:H89)</f>
        <v>126.66666666666666</v>
      </c>
      <c r="I90" s="76">
        <f>SUM(I87:I89)</f>
        <v>114.40860215053762</v>
      </c>
      <c r="J90" s="76">
        <f>SUM(J87:J89)</f>
        <v>95.094339622641485</v>
      </c>
      <c r="K90" s="76">
        <f>SUM(K87:K89)</f>
        <v>78.380281690140848</v>
      </c>
      <c r="L90" s="41" t="s">
        <v>68</v>
      </c>
      <c r="M90" s="41" t="s">
        <v>68</v>
      </c>
      <c r="N90" s="32">
        <f>'Equations and POD'!$D$5/G90</f>
        <v>39.949299135102905</v>
      </c>
      <c r="O90" s="32">
        <f>'Equations and POD'!$D$5/H90</f>
        <v>45</v>
      </c>
      <c r="P90" s="32">
        <f>'Equations and POD'!$D$5/I90</f>
        <v>49.821428571428577</v>
      </c>
      <c r="Q90" s="32">
        <f>'Equations and POD'!$D$5/J90</f>
        <v>59.940476190476204</v>
      </c>
      <c r="R90" s="32">
        <f>'Equations and POD'!$D$5/K90</f>
        <v>72.722371967654979</v>
      </c>
      <c r="S90" s="41" t="s">
        <v>68</v>
      </c>
      <c r="T90" s="41" t="s">
        <v>68</v>
      </c>
      <c r="U90" s="82">
        <v>40</v>
      </c>
      <c r="V90" s="82">
        <v>45</v>
      </c>
      <c r="W90" s="82">
        <v>50</v>
      </c>
      <c r="X90" s="82">
        <v>60</v>
      </c>
      <c r="Y90" s="82">
        <v>73</v>
      </c>
      <c r="Z90" s="90" t="s">
        <v>68</v>
      </c>
      <c r="AA90" s="90" t="s">
        <v>68</v>
      </c>
    </row>
    <row r="91" spans="1:27" x14ac:dyDescent="0.35">
      <c r="A91" s="22" t="s">
        <v>75</v>
      </c>
      <c r="B91" s="36" t="s">
        <v>79</v>
      </c>
      <c r="C91" s="22" t="s">
        <v>77</v>
      </c>
      <c r="D91" s="22" t="s">
        <v>66</v>
      </c>
      <c r="E91" s="22" t="s">
        <v>69</v>
      </c>
      <c r="F91" s="22" t="s">
        <v>13</v>
      </c>
      <c r="G91" s="47">
        <v>22.943617021276594</v>
      </c>
      <c r="H91" s="47">
        <v>9.8055555555555536</v>
      </c>
      <c r="I91" s="47">
        <v>7.6774193548387091</v>
      </c>
      <c r="J91" s="47">
        <v>5.8993710691823891</v>
      </c>
      <c r="K91" s="47">
        <v>4.5845070422535201</v>
      </c>
      <c r="L91" s="31" t="s">
        <v>68</v>
      </c>
      <c r="M91" s="31" t="s">
        <v>68</v>
      </c>
      <c r="N91" s="32">
        <f>'Equations and POD'!$D$5/G91</f>
        <v>248.43510919460289</v>
      </c>
      <c r="O91" s="32">
        <f>'Equations and POD'!$D$5/H91</f>
        <v>581.30311614730886</v>
      </c>
      <c r="P91" s="32">
        <f>'Equations and POD'!$D$5/I91</f>
        <v>742.43697478991601</v>
      </c>
      <c r="Q91" s="32">
        <f>'Equations and POD'!$D$5/J91</f>
        <v>966.2046908315566</v>
      </c>
      <c r="R91" s="32">
        <f>'Equations and POD'!$D$5/K91</f>
        <v>1243.3179723502308</v>
      </c>
      <c r="S91" s="41" t="s">
        <v>68</v>
      </c>
      <c r="T91" s="41" t="s">
        <v>68</v>
      </c>
      <c r="U91" s="82">
        <v>250</v>
      </c>
      <c r="V91" s="82">
        <v>580</v>
      </c>
      <c r="W91" s="82">
        <v>740</v>
      </c>
      <c r="X91" s="82">
        <v>970</v>
      </c>
      <c r="Y91" s="82">
        <v>1200</v>
      </c>
      <c r="Z91" s="90" t="s">
        <v>68</v>
      </c>
      <c r="AA91" s="90" t="s">
        <v>68</v>
      </c>
    </row>
    <row r="92" spans="1:27" x14ac:dyDescent="0.35">
      <c r="A92" s="22" t="s">
        <v>75</v>
      </c>
      <c r="B92" s="36" t="s">
        <v>79</v>
      </c>
      <c r="C92" s="22" t="s">
        <v>77</v>
      </c>
      <c r="D92" s="22" t="s">
        <v>71</v>
      </c>
      <c r="E92" s="22" t="s">
        <v>69</v>
      </c>
      <c r="F92" s="22" t="s">
        <v>13</v>
      </c>
      <c r="G92" s="77" t="s">
        <v>68</v>
      </c>
      <c r="H92" s="77" t="s">
        <v>68</v>
      </c>
      <c r="I92" s="77" t="s">
        <v>68</v>
      </c>
      <c r="J92" s="77" t="s">
        <v>68</v>
      </c>
      <c r="K92" s="77" t="s">
        <v>68</v>
      </c>
      <c r="L92" s="77" t="s">
        <v>68</v>
      </c>
      <c r="M92" s="77" t="s">
        <v>68</v>
      </c>
      <c r="N92" s="64" t="s">
        <v>68</v>
      </c>
      <c r="O92" s="64" t="s">
        <v>68</v>
      </c>
      <c r="P92" s="64" t="s">
        <v>68</v>
      </c>
      <c r="Q92" s="64" t="s">
        <v>68</v>
      </c>
      <c r="R92" s="64" t="s">
        <v>68</v>
      </c>
      <c r="S92" s="77" t="s">
        <v>68</v>
      </c>
      <c r="T92" s="64" t="s">
        <v>68</v>
      </c>
      <c r="U92" s="61" t="s">
        <v>68</v>
      </c>
      <c r="V92" s="61" t="s">
        <v>68</v>
      </c>
      <c r="W92" s="61" t="s">
        <v>68</v>
      </c>
      <c r="X92" s="61" t="s">
        <v>68</v>
      </c>
      <c r="Y92" s="61" t="s">
        <v>68</v>
      </c>
      <c r="Z92" s="61" t="s">
        <v>68</v>
      </c>
      <c r="AA92" s="61" t="s">
        <v>68</v>
      </c>
    </row>
    <row r="93" spans="1:27" x14ac:dyDescent="0.35">
      <c r="A93" s="22" t="s">
        <v>75</v>
      </c>
      <c r="B93" s="36" t="s">
        <v>79</v>
      </c>
      <c r="C93" s="22" t="s">
        <v>77</v>
      </c>
      <c r="D93" s="22" t="s">
        <v>72</v>
      </c>
      <c r="E93" s="22" t="s">
        <v>69</v>
      </c>
      <c r="F93" s="22" t="s">
        <v>13</v>
      </c>
      <c r="G93" s="77" t="s">
        <v>68</v>
      </c>
      <c r="H93" s="77" t="s">
        <v>68</v>
      </c>
      <c r="I93" s="77" t="s">
        <v>68</v>
      </c>
      <c r="J93" s="77" t="s">
        <v>68</v>
      </c>
      <c r="K93" s="77" t="s">
        <v>68</v>
      </c>
      <c r="L93" s="77" t="s">
        <v>68</v>
      </c>
      <c r="M93" s="77" t="s">
        <v>68</v>
      </c>
      <c r="N93" s="64" t="s">
        <v>68</v>
      </c>
      <c r="O93" s="64" t="s">
        <v>68</v>
      </c>
      <c r="P93" s="64" t="s">
        <v>68</v>
      </c>
      <c r="Q93" s="64" t="s">
        <v>68</v>
      </c>
      <c r="R93" s="64" t="s">
        <v>68</v>
      </c>
      <c r="S93" s="77" t="s">
        <v>68</v>
      </c>
      <c r="T93" s="64" t="s">
        <v>68</v>
      </c>
      <c r="U93" s="61" t="s">
        <v>68</v>
      </c>
      <c r="V93" s="61" t="s">
        <v>68</v>
      </c>
      <c r="W93" s="61" t="s">
        <v>68</v>
      </c>
      <c r="X93" s="61" t="s">
        <v>68</v>
      </c>
      <c r="Y93" s="61" t="s">
        <v>68</v>
      </c>
      <c r="Z93" s="61" t="s">
        <v>68</v>
      </c>
      <c r="AA93" s="61" t="s">
        <v>68</v>
      </c>
    </row>
    <row r="94" spans="1:27" x14ac:dyDescent="0.35">
      <c r="A94" s="22" t="s">
        <v>75</v>
      </c>
      <c r="B94" s="36" t="s">
        <v>79</v>
      </c>
      <c r="C94" s="22" t="s">
        <v>77</v>
      </c>
      <c r="D94" s="22" t="s">
        <v>15</v>
      </c>
      <c r="E94" s="22" t="s">
        <v>69</v>
      </c>
      <c r="F94" s="22" t="s">
        <v>13</v>
      </c>
      <c r="G94" s="76">
        <f>SUM(G91:G93)</f>
        <v>22.943617021276594</v>
      </c>
      <c r="H94" s="76">
        <f>SUM(H91:H93)</f>
        <v>9.8055555555555536</v>
      </c>
      <c r="I94" s="76">
        <f>SUM(I91:I93)</f>
        <v>7.6774193548387091</v>
      </c>
      <c r="J94" s="76">
        <f>SUM(J91:J93)</f>
        <v>5.8993710691823891</v>
      </c>
      <c r="K94" s="76">
        <f>SUM(K91:K93)</f>
        <v>4.5845070422535201</v>
      </c>
      <c r="L94" s="41" t="s">
        <v>68</v>
      </c>
      <c r="M94" s="41" t="s">
        <v>68</v>
      </c>
      <c r="N94" s="32">
        <f>'Equations and POD'!$D$5/G94</f>
        <v>248.43510919460289</v>
      </c>
      <c r="O94" s="32">
        <f>'Equations and POD'!$D$5/H94</f>
        <v>581.30311614730886</v>
      </c>
      <c r="P94" s="32">
        <f>'Equations and POD'!$D$5/I94</f>
        <v>742.43697478991601</v>
      </c>
      <c r="Q94" s="32">
        <f>'Equations and POD'!$D$5/J94</f>
        <v>966.2046908315566</v>
      </c>
      <c r="R94" s="32">
        <f>'Equations and POD'!$D$5/K94</f>
        <v>1243.3179723502308</v>
      </c>
      <c r="S94" s="41" t="s">
        <v>68</v>
      </c>
      <c r="T94" s="41" t="s">
        <v>68</v>
      </c>
      <c r="U94" s="82">
        <v>250</v>
      </c>
      <c r="V94" s="82">
        <v>580</v>
      </c>
      <c r="W94" s="82">
        <v>740</v>
      </c>
      <c r="X94" s="82">
        <v>970</v>
      </c>
      <c r="Y94" s="82">
        <v>1200</v>
      </c>
      <c r="Z94" s="90" t="s">
        <v>68</v>
      </c>
      <c r="AA94" s="90" t="s">
        <v>68</v>
      </c>
    </row>
    <row r="95" spans="1:27" x14ac:dyDescent="0.35">
      <c r="A95" s="22" t="s">
        <v>75</v>
      </c>
      <c r="B95" s="36" t="s">
        <v>79</v>
      </c>
      <c r="C95" s="22" t="s">
        <v>77</v>
      </c>
      <c r="D95" s="22" t="s">
        <v>66</v>
      </c>
      <c r="E95" s="22" t="s">
        <v>70</v>
      </c>
      <c r="F95" s="22" t="s">
        <v>13</v>
      </c>
      <c r="G95" s="47">
        <v>1.8840425531914895</v>
      </c>
      <c r="H95" s="47">
        <v>1.6111111111111107</v>
      </c>
      <c r="I95" s="47">
        <v>1.3924731182795698</v>
      </c>
      <c r="J95" s="47">
        <v>1.1226415094339621</v>
      </c>
      <c r="K95" s="47">
        <v>0.88732394366197187</v>
      </c>
      <c r="L95" s="31" t="s">
        <v>68</v>
      </c>
      <c r="M95" s="31" t="s">
        <v>68</v>
      </c>
      <c r="N95" s="32">
        <f>'Equations and POD'!$D$5/G95</f>
        <v>3025.40937323546</v>
      </c>
      <c r="O95" s="32">
        <f>'Equations and POD'!$D$5/H95</f>
        <v>3537.9310344827595</v>
      </c>
      <c r="P95" s="32">
        <f>'Equations and POD'!$D$5/I95</f>
        <v>4093.4362934362939</v>
      </c>
      <c r="Q95" s="32">
        <f>'Equations and POD'!$D$5/J95</f>
        <v>5077.3109243697481</v>
      </c>
      <c r="R95" s="32">
        <f>'Equations and POD'!$D$5/K95</f>
        <v>6423.8095238095239</v>
      </c>
      <c r="S95" s="41" t="s">
        <v>68</v>
      </c>
      <c r="T95" s="41" t="s">
        <v>68</v>
      </c>
      <c r="U95" s="82">
        <v>3000</v>
      </c>
      <c r="V95" s="82">
        <v>3500</v>
      </c>
      <c r="W95" s="82">
        <v>4100</v>
      </c>
      <c r="X95" s="82">
        <v>5100</v>
      </c>
      <c r="Y95" s="82">
        <v>6400</v>
      </c>
      <c r="Z95" s="90" t="s">
        <v>68</v>
      </c>
      <c r="AA95" s="90" t="s">
        <v>68</v>
      </c>
    </row>
    <row r="96" spans="1:27" x14ac:dyDescent="0.35">
      <c r="A96" s="22" t="s">
        <v>75</v>
      </c>
      <c r="B96" s="36" t="s">
        <v>79</v>
      </c>
      <c r="C96" s="22" t="s">
        <v>77</v>
      </c>
      <c r="D96" s="22" t="s">
        <v>71</v>
      </c>
      <c r="E96" s="22" t="s">
        <v>70</v>
      </c>
      <c r="F96" s="22" t="s">
        <v>13</v>
      </c>
      <c r="G96" s="77" t="s">
        <v>68</v>
      </c>
      <c r="H96" s="77" t="s">
        <v>68</v>
      </c>
      <c r="I96" s="77" t="s">
        <v>68</v>
      </c>
      <c r="J96" s="77" t="s">
        <v>68</v>
      </c>
      <c r="K96" s="77" t="s">
        <v>68</v>
      </c>
      <c r="L96" s="77" t="s">
        <v>68</v>
      </c>
      <c r="M96" s="77" t="s">
        <v>68</v>
      </c>
      <c r="N96" s="64" t="s">
        <v>68</v>
      </c>
      <c r="O96" s="64" t="s">
        <v>68</v>
      </c>
      <c r="P96" s="64" t="s">
        <v>68</v>
      </c>
      <c r="Q96" s="64" t="s">
        <v>68</v>
      </c>
      <c r="R96" s="64" t="s">
        <v>68</v>
      </c>
      <c r="S96" s="77" t="s">
        <v>68</v>
      </c>
      <c r="T96" s="64" t="s">
        <v>68</v>
      </c>
      <c r="U96" s="61" t="s">
        <v>68</v>
      </c>
      <c r="V96" s="61" t="s">
        <v>68</v>
      </c>
      <c r="W96" s="61" t="s">
        <v>68</v>
      </c>
      <c r="X96" s="61" t="s">
        <v>68</v>
      </c>
      <c r="Y96" s="61" t="s">
        <v>68</v>
      </c>
      <c r="Z96" s="61" t="s">
        <v>68</v>
      </c>
      <c r="AA96" s="61" t="s">
        <v>68</v>
      </c>
    </row>
    <row r="97" spans="1:27" x14ac:dyDescent="0.35">
      <c r="A97" s="22" t="s">
        <v>75</v>
      </c>
      <c r="B97" s="36" t="s">
        <v>79</v>
      </c>
      <c r="C97" s="22" t="s">
        <v>77</v>
      </c>
      <c r="D97" s="22" t="s">
        <v>72</v>
      </c>
      <c r="E97" s="22" t="s">
        <v>70</v>
      </c>
      <c r="F97" s="22" t="s">
        <v>13</v>
      </c>
      <c r="G97" s="77" t="s">
        <v>68</v>
      </c>
      <c r="H97" s="77" t="s">
        <v>68</v>
      </c>
      <c r="I97" s="77" t="s">
        <v>68</v>
      </c>
      <c r="J97" s="77" t="s">
        <v>68</v>
      </c>
      <c r="K97" s="77" t="s">
        <v>68</v>
      </c>
      <c r="L97" s="77" t="s">
        <v>68</v>
      </c>
      <c r="M97" s="77" t="s">
        <v>68</v>
      </c>
      <c r="N97" s="64" t="s">
        <v>68</v>
      </c>
      <c r="O97" s="64" t="s">
        <v>68</v>
      </c>
      <c r="P97" s="64" t="s">
        <v>68</v>
      </c>
      <c r="Q97" s="64" t="s">
        <v>68</v>
      </c>
      <c r="R97" s="64" t="s">
        <v>68</v>
      </c>
      <c r="S97" s="77" t="s">
        <v>68</v>
      </c>
      <c r="T97" s="64" t="s">
        <v>68</v>
      </c>
      <c r="U97" s="61" t="s">
        <v>68</v>
      </c>
      <c r="V97" s="61" t="s">
        <v>68</v>
      </c>
      <c r="W97" s="61" t="s">
        <v>68</v>
      </c>
      <c r="X97" s="61" t="s">
        <v>68</v>
      </c>
      <c r="Y97" s="61" t="s">
        <v>68</v>
      </c>
      <c r="Z97" s="61" t="s">
        <v>68</v>
      </c>
      <c r="AA97" s="61" t="s">
        <v>68</v>
      </c>
    </row>
    <row r="98" spans="1:27" x14ac:dyDescent="0.35">
      <c r="A98" s="22" t="s">
        <v>75</v>
      </c>
      <c r="B98" s="36" t="s">
        <v>79</v>
      </c>
      <c r="C98" s="22" t="s">
        <v>77</v>
      </c>
      <c r="D98" s="22" t="s">
        <v>15</v>
      </c>
      <c r="E98" s="22" t="s">
        <v>70</v>
      </c>
      <c r="F98" s="22" t="s">
        <v>13</v>
      </c>
      <c r="G98" s="79">
        <f>SUM(G95:G97)</f>
        <v>1.8840425531914895</v>
      </c>
      <c r="H98" s="79">
        <f>SUM(H95:H97)</f>
        <v>1.6111111111111107</v>
      </c>
      <c r="I98" s="79">
        <f>SUM(I95:I97)</f>
        <v>1.3924731182795698</v>
      </c>
      <c r="J98" s="79">
        <f>SUM(J95:J97)</f>
        <v>1.1226415094339621</v>
      </c>
      <c r="K98" s="79">
        <f>SUM(K95:K97)</f>
        <v>0.88732394366197187</v>
      </c>
      <c r="L98" s="41" t="s">
        <v>68</v>
      </c>
      <c r="M98" s="41" t="s">
        <v>68</v>
      </c>
      <c r="N98" s="32">
        <f>'Equations and POD'!$D$5/G98</f>
        <v>3025.40937323546</v>
      </c>
      <c r="O98" s="32">
        <f>'Equations and POD'!$D$5/H98</f>
        <v>3537.9310344827595</v>
      </c>
      <c r="P98" s="32">
        <f>'Equations and POD'!$D$5/I98</f>
        <v>4093.4362934362939</v>
      </c>
      <c r="Q98" s="32">
        <f>'Equations and POD'!$D$5/J98</f>
        <v>5077.3109243697481</v>
      </c>
      <c r="R98" s="32">
        <f>'Equations and POD'!$D$5/K98</f>
        <v>6423.8095238095239</v>
      </c>
      <c r="S98" s="41" t="s">
        <v>68</v>
      </c>
      <c r="T98" s="41" t="s">
        <v>68</v>
      </c>
      <c r="U98" s="82">
        <v>3000</v>
      </c>
      <c r="V98" s="82">
        <v>3500</v>
      </c>
      <c r="W98" s="82">
        <v>4100</v>
      </c>
      <c r="X98" s="82">
        <v>5100</v>
      </c>
      <c r="Y98" s="82">
        <v>6400</v>
      </c>
      <c r="Z98" s="90" t="s">
        <v>68</v>
      </c>
      <c r="AA98" s="90" t="s">
        <v>68</v>
      </c>
    </row>
    <row r="99" spans="1:27" x14ac:dyDescent="0.35">
      <c r="A99" s="36" t="s">
        <v>75</v>
      </c>
      <c r="B99" s="36" t="s">
        <v>79</v>
      </c>
      <c r="C99" s="36" t="s">
        <v>78</v>
      </c>
      <c r="D99" s="36" t="s">
        <v>66</v>
      </c>
      <c r="E99" s="36" t="s">
        <v>67</v>
      </c>
      <c r="F99" s="22" t="s">
        <v>9</v>
      </c>
      <c r="G99" s="31" t="s">
        <v>68</v>
      </c>
      <c r="H99" s="31" t="s">
        <v>68</v>
      </c>
      <c r="I99" s="31" t="s">
        <v>68</v>
      </c>
      <c r="J99" s="31" t="s">
        <v>68</v>
      </c>
      <c r="K99" s="31" t="s">
        <v>68</v>
      </c>
      <c r="L99" s="31" t="s">
        <v>68</v>
      </c>
      <c r="M99" s="31" t="s">
        <v>68</v>
      </c>
      <c r="N99" s="64" t="s">
        <v>68</v>
      </c>
      <c r="O99" s="64" t="s">
        <v>68</v>
      </c>
      <c r="P99" s="64" t="s">
        <v>68</v>
      </c>
      <c r="Q99" s="64" t="s">
        <v>68</v>
      </c>
      <c r="R99" s="64" t="s">
        <v>68</v>
      </c>
      <c r="S99" s="64" t="s">
        <v>68</v>
      </c>
      <c r="T99" s="64" t="s">
        <v>68</v>
      </c>
      <c r="U99" s="61" t="s">
        <v>68</v>
      </c>
      <c r="V99" s="61" t="s">
        <v>68</v>
      </c>
      <c r="W99" s="61" t="s">
        <v>68</v>
      </c>
      <c r="X99" s="61" t="s">
        <v>68</v>
      </c>
      <c r="Y99" s="61" t="s">
        <v>68</v>
      </c>
      <c r="Z99" s="61" t="s">
        <v>68</v>
      </c>
      <c r="AA99" s="61" t="s">
        <v>68</v>
      </c>
    </row>
    <row r="100" spans="1:27" x14ac:dyDescent="0.35">
      <c r="A100" s="36" t="s">
        <v>75</v>
      </c>
      <c r="B100" s="36" t="s">
        <v>79</v>
      </c>
      <c r="C100" s="36" t="s">
        <v>78</v>
      </c>
      <c r="D100" s="36" t="s">
        <v>71</v>
      </c>
      <c r="E100" s="36" t="s">
        <v>67</v>
      </c>
      <c r="F100" s="22" t="s">
        <v>9</v>
      </c>
      <c r="G100" s="83" t="s">
        <v>68</v>
      </c>
      <c r="H100" s="83" t="s">
        <v>68</v>
      </c>
      <c r="I100" s="83" t="s">
        <v>68</v>
      </c>
      <c r="J100" s="83" t="s">
        <v>68</v>
      </c>
      <c r="K100" s="83" t="s">
        <v>68</v>
      </c>
      <c r="L100" s="83" t="s">
        <v>68</v>
      </c>
      <c r="M100" s="83" t="s">
        <v>68</v>
      </c>
      <c r="N100" s="64" t="s">
        <v>68</v>
      </c>
      <c r="O100" s="64" t="s">
        <v>68</v>
      </c>
      <c r="P100" s="64" t="s">
        <v>68</v>
      </c>
      <c r="Q100" s="64" t="s">
        <v>68</v>
      </c>
      <c r="R100" s="64" t="s">
        <v>68</v>
      </c>
      <c r="S100" s="64" t="s">
        <v>68</v>
      </c>
      <c r="T100" s="64" t="s">
        <v>68</v>
      </c>
      <c r="U100" s="61" t="s">
        <v>68</v>
      </c>
      <c r="V100" s="61" t="s">
        <v>68</v>
      </c>
      <c r="W100" s="61" t="s">
        <v>68</v>
      </c>
      <c r="X100" s="61" t="s">
        <v>68</v>
      </c>
      <c r="Y100" s="61" t="s">
        <v>68</v>
      </c>
      <c r="Z100" s="61" t="s">
        <v>68</v>
      </c>
      <c r="AA100" s="61" t="s">
        <v>68</v>
      </c>
    </row>
    <row r="101" spans="1:27" x14ac:dyDescent="0.35">
      <c r="A101" s="36" t="s">
        <v>75</v>
      </c>
      <c r="B101" s="36" t="s">
        <v>79</v>
      </c>
      <c r="C101" s="36" t="s">
        <v>78</v>
      </c>
      <c r="D101" s="36" t="s">
        <v>72</v>
      </c>
      <c r="E101" s="36" t="s">
        <v>67</v>
      </c>
      <c r="F101" s="22" t="s">
        <v>9</v>
      </c>
      <c r="G101" s="83" t="s">
        <v>68</v>
      </c>
      <c r="H101" s="83" t="s">
        <v>68</v>
      </c>
      <c r="I101" s="83" t="s">
        <v>68</v>
      </c>
      <c r="J101" s="83" t="s">
        <v>68</v>
      </c>
      <c r="K101" s="83" t="s">
        <v>68</v>
      </c>
      <c r="L101" s="83" t="s">
        <v>68</v>
      </c>
      <c r="M101" s="83" t="s">
        <v>68</v>
      </c>
      <c r="N101" s="64" t="s">
        <v>68</v>
      </c>
      <c r="O101" s="64" t="s">
        <v>68</v>
      </c>
      <c r="P101" s="64" t="s">
        <v>68</v>
      </c>
      <c r="Q101" s="64" t="s">
        <v>68</v>
      </c>
      <c r="R101" s="64" t="s">
        <v>68</v>
      </c>
      <c r="S101" s="64" t="s">
        <v>68</v>
      </c>
      <c r="T101" s="64" t="s">
        <v>68</v>
      </c>
      <c r="U101" s="61" t="s">
        <v>68</v>
      </c>
      <c r="V101" s="61" t="s">
        <v>68</v>
      </c>
      <c r="W101" s="61" t="s">
        <v>68</v>
      </c>
      <c r="X101" s="61" t="s">
        <v>68</v>
      </c>
      <c r="Y101" s="61" t="s">
        <v>68</v>
      </c>
      <c r="Z101" s="61" t="s">
        <v>68</v>
      </c>
      <c r="AA101" s="61" t="s">
        <v>68</v>
      </c>
    </row>
    <row r="102" spans="1:27" x14ac:dyDescent="0.35">
      <c r="A102" s="22" t="s">
        <v>75</v>
      </c>
      <c r="B102" s="36" t="s">
        <v>79</v>
      </c>
      <c r="C102" s="22" t="s">
        <v>78</v>
      </c>
      <c r="D102" s="22" t="s">
        <v>15</v>
      </c>
      <c r="E102" s="22" t="s">
        <v>67</v>
      </c>
      <c r="F102" s="22" t="s">
        <v>9</v>
      </c>
      <c r="G102" s="77" t="s">
        <v>68</v>
      </c>
      <c r="H102" s="77" t="s">
        <v>68</v>
      </c>
      <c r="I102" s="77" t="s">
        <v>68</v>
      </c>
      <c r="J102" s="77" t="s">
        <v>68</v>
      </c>
      <c r="K102" s="77" t="s">
        <v>68</v>
      </c>
      <c r="L102" s="77" t="s">
        <v>68</v>
      </c>
      <c r="M102" s="77" t="s">
        <v>68</v>
      </c>
      <c r="N102" s="77" t="s">
        <v>68</v>
      </c>
      <c r="O102" s="77" t="s">
        <v>68</v>
      </c>
      <c r="P102" s="77" t="s">
        <v>68</v>
      </c>
      <c r="Q102" s="77" t="s">
        <v>68</v>
      </c>
      <c r="R102" s="77" t="s">
        <v>68</v>
      </c>
      <c r="S102" s="77" t="s">
        <v>68</v>
      </c>
      <c r="T102" s="77" t="s">
        <v>68</v>
      </c>
      <c r="U102" s="61" t="s">
        <v>68</v>
      </c>
      <c r="V102" s="61" t="s">
        <v>68</v>
      </c>
      <c r="W102" s="61" t="s">
        <v>68</v>
      </c>
      <c r="X102" s="61" t="s">
        <v>68</v>
      </c>
      <c r="Y102" s="61" t="s">
        <v>68</v>
      </c>
      <c r="Z102" s="61" t="s">
        <v>68</v>
      </c>
      <c r="AA102" s="61" t="s">
        <v>68</v>
      </c>
    </row>
    <row r="103" spans="1:27" x14ac:dyDescent="0.35">
      <c r="A103" s="36" t="s">
        <v>75</v>
      </c>
      <c r="B103" s="36" t="s">
        <v>79</v>
      </c>
      <c r="C103" s="36" t="s">
        <v>78</v>
      </c>
      <c r="D103" s="36" t="s">
        <v>66</v>
      </c>
      <c r="E103" s="36" t="s">
        <v>69</v>
      </c>
      <c r="F103" s="22" t="s">
        <v>9</v>
      </c>
      <c r="G103" s="31" t="s">
        <v>68</v>
      </c>
      <c r="H103" s="31" t="s">
        <v>68</v>
      </c>
      <c r="I103" s="31" t="s">
        <v>68</v>
      </c>
      <c r="J103" s="31" t="s">
        <v>68</v>
      </c>
      <c r="K103" s="47">
        <v>4.584507042253521</v>
      </c>
      <c r="L103" s="47">
        <v>4.1745810055865924</v>
      </c>
      <c r="M103" s="47">
        <v>4.4109387022313404</v>
      </c>
      <c r="N103" s="64" t="s">
        <v>68</v>
      </c>
      <c r="O103" s="64" t="s">
        <v>68</v>
      </c>
      <c r="P103" s="64" t="s">
        <v>68</v>
      </c>
      <c r="Q103" s="64" t="s">
        <v>68</v>
      </c>
      <c r="R103" s="32">
        <f>'Equations and POD'!$D$5/K103</f>
        <v>1243.3179723502305</v>
      </c>
      <c r="S103" s="32">
        <f>'Equations and POD'!$D$5/L103</f>
        <v>1365.4064904650384</v>
      </c>
      <c r="T103" s="32">
        <f>'Equations and POD'!$D$5/M103</f>
        <v>1292.2419432209674</v>
      </c>
      <c r="U103" s="61" t="s">
        <v>68</v>
      </c>
      <c r="V103" s="61" t="s">
        <v>68</v>
      </c>
      <c r="W103" s="61" t="s">
        <v>68</v>
      </c>
      <c r="X103" s="61" t="s">
        <v>68</v>
      </c>
      <c r="Y103" s="82">
        <v>1200</v>
      </c>
      <c r="Z103" s="82">
        <v>1400</v>
      </c>
      <c r="AA103" s="82">
        <v>1300</v>
      </c>
    </row>
    <row r="104" spans="1:27" x14ac:dyDescent="0.35">
      <c r="A104" s="36" t="s">
        <v>75</v>
      </c>
      <c r="B104" s="36" t="s">
        <v>79</v>
      </c>
      <c r="C104" s="36" t="s">
        <v>78</v>
      </c>
      <c r="D104" s="36" t="s">
        <v>71</v>
      </c>
      <c r="E104" s="36" t="s">
        <v>69</v>
      </c>
      <c r="F104" s="22" t="s">
        <v>9</v>
      </c>
      <c r="G104" s="83" t="s">
        <v>68</v>
      </c>
      <c r="H104" s="83" t="s">
        <v>68</v>
      </c>
      <c r="I104" s="83" t="s">
        <v>68</v>
      </c>
      <c r="J104" s="83" t="s">
        <v>68</v>
      </c>
      <c r="K104" s="83" t="s">
        <v>68</v>
      </c>
      <c r="L104" s="83" t="s">
        <v>68</v>
      </c>
      <c r="M104" s="83" t="s">
        <v>68</v>
      </c>
      <c r="N104" s="64" t="s">
        <v>68</v>
      </c>
      <c r="O104" s="64" t="s">
        <v>68</v>
      </c>
      <c r="P104" s="64" t="s">
        <v>68</v>
      </c>
      <c r="Q104" s="64" t="s">
        <v>68</v>
      </c>
      <c r="R104" s="64" t="s">
        <v>68</v>
      </c>
      <c r="S104" s="64" t="s">
        <v>68</v>
      </c>
      <c r="T104" s="64" t="s">
        <v>68</v>
      </c>
      <c r="U104" s="61" t="s">
        <v>68</v>
      </c>
      <c r="V104" s="61" t="s">
        <v>68</v>
      </c>
      <c r="W104" s="61" t="s">
        <v>68</v>
      </c>
      <c r="X104" s="61" t="s">
        <v>68</v>
      </c>
      <c r="Y104" s="61" t="s">
        <v>68</v>
      </c>
      <c r="Z104" s="61" t="s">
        <v>68</v>
      </c>
      <c r="AA104" s="61" t="s">
        <v>68</v>
      </c>
    </row>
    <row r="105" spans="1:27" x14ac:dyDescent="0.35">
      <c r="A105" s="36" t="s">
        <v>75</v>
      </c>
      <c r="B105" s="36" t="s">
        <v>79</v>
      </c>
      <c r="C105" s="36" t="s">
        <v>78</v>
      </c>
      <c r="D105" s="36" t="s">
        <v>72</v>
      </c>
      <c r="E105" s="36" t="s">
        <v>69</v>
      </c>
      <c r="F105" s="22" t="s">
        <v>9</v>
      </c>
      <c r="G105" s="83" t="s">
        <v>68</v>
      </c>
      <c r="H105" s="83" t="s">
        <v>68</v>
      </c>
      <c r="I105" s="83" t="s">
        <v>68</v>
      </c>
      <c r="J105" s="83" t="s">
        <v>68</v>
      </c>
      <c r="K105" s="83" t="s">
        <v>68</v>
      </c>
      <c r="L105" s="83" t="s">
        <v>68</v>
      </c>
      <c r="M105" s="83" t="s">
        <v>68</v>
      </c>
      <c r="N105" s="64" t="s">
        <v>68</v>
      </c>
      <c r="O105" s="64" t="s">
        <v>68</v>
      </c>
      <c r="P105" s="64" t="s">
        <v>68</v>
      </c>
      <c r="Q105" s="64" t="s">
        <v>68</v>
      </c>
      <c r="R105" s="64" t="s">
        <v>68</v>
      </c>
      <c r="S105" s="64" t="s">
        <v>68</v>
      </c>
      <c r="T105" s="64" t="s">
        <v>68</v>
      </c>
      <c r="U105" s="61" t="s">
        <v>68</v>
      </c>
      <c r="V105" s="61" t="s">
        <v>68</v>
      </c>
      <c r="W105" s="61" t="s">
        <v>68</v>
      </c>
      <c r="X105" s="61" t="s">
        <v>68</v>
      </c>
      <c r="Y105" s="61" t="s">
        <v>68</v>
      </c>
      <c r="Z105" s="61" t="s">
        <v>68</v>
      </c>
      <c r="AA105" s="61" t="s">
        <v>68</v>
      </c>
    </row>
    <row r="106" spans="1:27" x14ac:dyDescent="0.35">
      <c r="A106" s="22" t="s">
        <v>75</v>
      </c>
      <c r="B106" s="36" t="s">
        <v>79</v>
      </c>
      <c r="C106" s="22" t="s">
        <v>78</v>
      </c>
      <c r="D106" s="22" t="s">
        <v>15</v>
      </c>
      <c r="E106" s="22" t="s">
        <v>69</v>
      </c>
      <c r="F106" s="22" t="s">
        <v>9</v>
      </c>
      <c r="G106" s="77" t="s">
        <v>68</v>
      </c>
      <c r="H106" s="77" t="s">
        <v>68</v>
      </c>
      <c r="I106" s="77" t="s">
        <v>68</v>
      </c>
      <c r="J106" s="77" t="s">
        <v>68</v>
      </c>
      <c r="K106" s="76">
        <f>SUM(K103:K105)</f>
        <v>4.584507042253521</v>
      </c>
      <c r="L106" s="76">
        <f>SUM(L103:L105)</f>
        <v>4.1745810055865924</v>
      </c>
      <c r="M106" s="76">
        <f>SUM(M103:M105)</f>
        <v>4.4109387022313404</v>
      </c>
      <c r="N106" s="64" t="s">
        <v>68</v>
      </c>
      <c r="O106" s="64" t="s">
        <v>68</v>
      </c>
      <c r="P106" s="64" t="s">
        <v>68</v>
      </c>
      <c r="Q106" s="64" t="s">
        <v>68</v>
      </c>
      <c r="R106" s="32">
        <f>'Equations and POD'!$D$5/K106</f>
        <v>1243.3179723502305</v>
      </c>
      <c r="S106" s="32">
        <f>'Equations and POD'!$D$5/L106</f>
        <v>1365.4064904650384</v>
      </c>
      <c r="T106" s="32">
        <f>'Equations and POD'!$D$5/M106</f>
        <v>1292.2419432209674</v>
      </c>
      <c r="U106" s="61" t="s">
        <v>68</v>
      </c>
      <c r="V106" s="61" t="s">
        <v>68</v>
      </c>
      <c r="W106" s="61" t="s">
        <v>68</v>
      </c>
      <c r="X106" s="61" t="s">
        <v>68</v>
      </c>
      <c r="Y106" s="82">
        <v>1200</v>
      </c>
      <c r="Z106" s="82">
        <v>1400</v>
      </c>
      <c r="AA106" s="82">
        <v>1300</v>
      </c>
    </row>
    <row r="107" spans="1:27" x14ac:dyDescent="0.35">
      <c r="A107" s="36" t="s">
        <v>75</v>
      </c>
      <c r="B107" s="36" t="s">
        <v>79</v>
      </c>
      <c r="C107" s="36" t="s">
        <v>78</v>
      </c>
      <c r="D107" s="36" t="s">
        <v>66</v>
      </c>
      <c r="E107" s="36" t="s">
        <v>70</v>
      </c>
      <c r="F107" s="22" t="s">
        <v>9</v>
      </c>
      <c r="G107" s="31" t="s">
        <v>68</v>
      </c>
      <c r="H107" s="31" t="s">
        <v>68</v>
      </c>
      <c r="I107" s="31" t="s">
        <v>68</v>
      </c>
      <c r="J107" s="31" t="s">
        <v>68</v>
      </c>
      <c r="K107" s="47">
        <v>0.88732394366197176</v>
      </c>
      <c r="L107" s="47">
        <v>0.81145251396648055</v>
      </c>
      <c r="M107" s="47">
        <v>0.86714542190305222</v>
      </c>
      <c r="N107" s="64" t="s">
        <v>68</v>
      </c>
      <c r="O107" s="64" t="s">
        <v>68</v>
      </c>
      <c r="P107" s="64" t="s">
        <v>68</v>
      </c>
      <c r="Q107" s="64" t="s">
        <v>68</v>
      </c>
      <c r="R107" s="32">
        <f>'Equations and POD'!$D$5/K107</f>
        <v>6423.8095238095248</v>
      </c>
      <c r="S107" s="32">
        <f>'Equations and POD'!$D$5/L107</f>
        <v>7024.4406196213413</v>
      </c>
      <c r="T107" s="32">
        <f>'Equations and POD'!$D$5/M107</f>
        <v>6573.2919254658373</v>
      </c>
      <c r="U107" s="61" t="s">
        <v>68</v>
      </c>
      <c r="V107" s="61" t="s">
        <v>68</v>
      </c>
      <c r="W107" s="61" t="s">
        <v>68</v>
      </c>
      <c r="X107" s="61" t="s">
        <v>68</v>
      </c>
      <c r="Y107" s="82">
        <v>6400</v>
      </c>
      <c r="Z107" s="82">
        <v>7000</v>
      </c>
      <c r="AA107" s="82">
        <v>6600</v>
      </c>
    </row>
    <row r="108" spans="1:27" x14ac:dyDescent="0.35">
      <c r="A108" s="36" t="s">
        <v>75</v>
      </c>
      <c r="B108" s="36" t="s">
        <v>79</v>
      </c>
      <c r="C108" s="36" t="s">
        <v>78</v>
      </c>
      <c r="D108" s="36" t="s">
        <v>71</v>
      </c>
      <c r="E108" s="36" t="s">
        <v>70</v>
      </c>
      <c r="F108" s="22" t="s">
        <v>9</v>
      </c>
      <c r="G108" s="83" t="s">
        <v>68</v>
      </c>
      <c r="H108" s="83" t="s">
        <v>68</v>
      </c>
      <c r="I108" s="83" t="s">
        <v>68</v>
      </c>
      <c r="J108" s="83" t="s">
        <v>68</v>
      </c>
      <c r="K108" s="83" t="s">
        <v>68</v>
      </c>
      <c r="L108" s="83" t="s">
        <v>68</v>
      </c>
      <c r="M108" s="83" t="s">
        <v>68</v>
      </c>
      <c r="N108" s="64" t="s">
        <v>68</v>
      </c>
      <c r="O108" s="64" t="s">
        <v>68</v>
      </c>
      <c r="P108" s="64" t="s">
        <v>68</v>
      </c>
      <c r="Q108" s="64" t="s">
        <v>68</v>
      </c>
      <c r="R108" s="64" t="s">
        <v>68</v>
      </c>
      <c r="S108" s="64" t="s">
        <v>68</v>
      </c>
      <c r="T108" s="64" t="s">
        <v>68</v>
      </c>
      <c r="U108" s="61" t="s">
        <v>68</v>
      </c>
      <c r="V108" s="61" t="s">
        <v>68</v>
      </c>
      <c r="W108" s="61" t="s">
        <v>68</v>
      </c>
      <c r="X108" s="61" t="s">
        <v>68</v>
      </c>
      <c r="Y108" s="61" t="s">
        <v>68</v>
      </c>
      <c r="Z108" s="61" t="s">
        <v>68</v>
      </c>
      <c r="AA108" s="61" t="s">
        <v>68</v>
      </c>
    </row>
    <row r="109" spans="1:27" x14ac:dyDescent="0.35">
      <c r="A109" s="36" t="s">
        <v>75</v>
      </c>
      <c r="B109" s="36" t="s">
        <v>79</v>
      </c>
      <c r="C109" s="36" t="s">
        <v>78</v>
      </c>
      <c r="D109" s="36" t="s">
        <v>72</v>
      </c>
      <c r="E109" s="36" t="s">
        <v>70</v>
      </c>
      <c r="F109" s="22" t="s">
        <v>9</v>
      </c>
      <c r="G109" s="83" t="s">
        <v>68</v>
      </c>
      <c r="H109" s="83" t="s">
        <v>68</v>
      </c>
      <c r="I109" s="83" t="s">
        <v>68</v>
      </c>
      <c r="J109" s="83" t="s">
        <v>68</v>
      </c>
      <c r="K109" s="83" t="s">
        <v>68</v>
      </c>
      <c r="L109" s="83" t="s">
        <v>68</v>
      </c>
      <c r="M109" s="83" t="s">
        <v>68</v>
      </c>
      <c r="N109" s="64" t="s">
        <v>68</v>
      </c>
      <c r="O109" s="64" t="s">
        <v>68</v>
      </c>
      <c r="P109" s="64" t="s">
        <v>68</v>
      </c>
      <c r="Q109" s="64" t="s">
        <v>68</v>
      </c>
      <c r="R109" s="64" t="s">
        <v>68</v>
      </c>
      <c r="S109" s="64" t="s">
        <v>68</v>
      </c>
      <c r="T109" s="64" t="s">
        <v>68</v>
      </c>
      <c r="U109" s="61" t="s">
        <v>68</v>
      </c>
      <c r="V109" s="61" t="s">
        <v>68</v>
      </c>
      <c r="W109" s="61" t="s">
        <v>68</v>
      </c>
      <c r="X109" s="61" t="s">
        <v>68</v>
      </c>
      <c r="Y109" s="61" t="s">
        <v>68</v>
      </c>
      <c r="Z109" s="61" t="s">
        <v>68</v>
      </c>
      <c r="AA109" s="61" t="s">
        <v>68</v>
      </c>
    </row>
    <row r="110" spans="1:27" x14ac:dyDescent="0.35">
      <c r="A110" s="22" t="s">
        <v>75</v>
      </c>
      <c r="B110" s="36" t="s">
        <v>79</v>
      </c>
      <c r="C110" s="22" t="s">
        <v>78</v>
      </c>
      <c r="D110" s="22" t="s">
        <v>15</v>
      </c>
      <c r="E110" s="22" t="s">
        <v>70</v>
      </c>
      <c r="F110" s="22" t="s">
        <v>9</v>
      </c>
      <c r="G110" s="77" t="s">
        <v>68</v>
      </c>
      <c r="H110" s="77" t="s">
        <v>68</v>
      </c>
      <c r="I110" s="77" t="s">
        <v>68</v>
      </c>
      <c r="J110" s="77" t="s">
        <v>68</v>
      </c>
      <c r="K110" s="79">
        <f>SUM(K107:K109)</f>
        <v>0.88732394366197176</v>
      </c>
      <c r="L110" s="79">
        <f>SUM(L107:L109)</f>
        <v>0.81145251396648055</v>
      </c>
      <c r="M110" s="79">
        <f>SUM(M107:M109)</f>
        <v>0.86714542190305222</v>
      </c>
      <c r="N110" s="64" t="s">
        <v>68</v>
      </c>
      <c r="O110" s="64" t="s">
        <v>68</v>
      </c>
      <c r="P110" s="64" t="s">
        <v>68</v>
      </c>
      <c r="Q110" s="64" t="s">
        <v>68</v>
      </c>
      <c r="R110" s="32">
        <f>'Equations and POD'!$D$5/K110</f>
        <v>6423.8095238095248</v>
      </c>
      <c r="S110" s="32">
        <f>'Equations and POD'!$D$5/L110</f>
        <v>7024.4406196213413</v>
      </c>
      <c r="T110" s="32">
        <f>'Equations and POD'!$D$5/M110</f>
        <v>6573.2919254658373</v>
      </c>
      <c r="U110" s="61" t="s">
        <v>68</v>
      </c>
      <c r="V110" s="61" t="s">
        <v>68</v>
      </c>
      <c r="W110" s="61" t="s">
        <v>68</v>
      </c>
      <c r="X110" s="61" t="s">
        <v>68</v>
      </c>
      <c r="Y110" s="82">
        <v>6400</v>
      </c>
      <c r="Z110" s="82">
        <v>7000</v>
      </c>
      <c r="AA110" s="82">
        <v>6600</v>
      </c>
    </row>
    <row r="111" spans="1:27" x14ac:dyDescent="0.35">
      <c r="A111" s="22" t="s">
        <v>75</v>
      </c>
      <c r="B111" s="36" t="s">
        <v>79</v>
      </c>
      <c r="C111" s="22" t="s">
        <v>78</v>
      </c>
      <c r="D111" s="22" t="s">
        <v>66</v>
      </c>
      <c r="E111" s="22" t="s">
        <v>67</v>
      </c>
      <c r="F111" s="22" t="s">
        <v>13</v>
      </c>
      <c r="G111" s="31" t="s">
        <v>68</v>
      </c>
      <c r="H111" s="31" t="s">
        <v>68</v>
      </c>
      <c r="I111" s="31" t="s">
        <v>68</v>
      </c>
      <c r="J111" s="31" t="s">
        <v>68</v>
      </c>
      <c r="K111" s="31" t="s">
        <v>68</v>
      </c>
      <c r="L111" s="31" t="s">
        <v>68</v>
      </c>
      <c r="M111" s="31" t="s">
        <v>68</v>
      </c>
      <c r="N111" s="77" t="s">
        <v>68</v>
      </c>
      <c r="O111" s="77" t="s">
        <v>68</v>
      </c>
      <c r="P111" s="77" t="s">
        <v>68</v>
      </c>
      <c r="Q111" s="77" t="s">
        <v>68</v>
      </c>
      <c r="R111" s="77" t="s">
        <v>68</v>
      </c>
      <c r="S111" s="77" t="s">
        <v>68</v>
      </c>
      <c r="T111" s="77" t="s">
        <v>68</v>
      </c>
      <c r="U111" s="61" t="s">
        <v>68</v>
      </c>
      <c r="V111" s="61" t="s">
        <v>68</v>
      </c>
      <c r="W111" s="61" t="s">
        <v>68</v>
      </c>
      <c r="X111" s="61" t="s">
        <v>68</v>
      </c>
      <c r="Y111" s="61" t="s">
        <v>68</v>
      </c>
      <c r="Z111" s="61" t="s">
        <v>68</v>
      </c>
      <c r="AA111" s="61" t="s">
        <v>68</v>
      </c>
    </row>
    <row r="112" spans="1:27" x14ac:dyDescent="0.35">
      <c r="A112" s="22" t="s">
        <v>75</v>
      </c>
      <c r="B112" s="36" t="s">
        <v>79</v>
      </c>
      <c r="C112" s="22" t="s">
        <v>78</v>
      </c>
      <c r="D112" s="22" t="s">
        <v>71</v>
      </c>
      <c r="E112" s="22" t="s">
        <v>67</v>
      </c>
      <c r="F112" s="22" t="s">
        <v>13</v>
      </c>
      <c r="G112" s="77" t="s">
        <v>68</v>
      </c>
      <c r="H112" s="77" t="s">
        <v>68</v>
      </c>
      <c r="I112" s="77" t="s">
        <v>68</v>
      </c>
      <c r="J112" s="77" t="s">
        <v>68</v>
      </c>
      <c r="K112" s="77" t="s">
        <v>68</v>
      </c>
      <c r="L112" s="77" t="s">
        <v>68</v>
      </c>
      <c r="M112" s="77" t="s">
        <v>68</v>
      </c>
      <c r="N112" s="64" t="s">
        <v>68</v>
      </c>
      <c r="O112" s="64" t="s">
        <v>68</v>
      </c>
      <c r="P112" s="64" t="s">
        <v>68</v>
      </c>
      <c r="Q112" s="64" t="s">
        <v>68</v>
      </c>
      <c r="R112" s="64" t="s">
        <v>68</v>
      </c>
      <c r="S112" s="64" t="s">
        <v>68</v>
      </c>
      <c r="T112" s="64" t="s">
        <v>68</v>
      </c>
      <c r="U112" s="61" t="s">
        <v>68</v>
      </c>
      <c r="V112" s="61" t="s">
        <v>68</v>
      </c>
      <c r="W112" s="61" t="s">
        <v>68</v>
      </c>
      <c r="X112" s="61" t="s">
        <v>68</v>
      </c>
      <c r="Y112" s="61" t="s">
        <v>68</v>
      </c>
      <c r="Z112" s="61" t="s">
        <v>68</v>
      </c>
      <c r="AA112" s="61" t="s">
        <v>68</v>
      </c>
    </row>
    <row r="113" spans="1:27" x14ac:dyDescent="0.35">
      <c r="A113" s="22" t="s">
        <v>75</v>
      </c>
      <c r="B113" s="36" t="s">
        <v>79</v>
      </c>
      <c r="C113" s="22" t="s">
        <v>78</v>
      </c>
      <c r="D113" s="22" t="s">
        <v>72</v>
      </c>
      <c r="E113" s="22" t="s">
        <v>67</v>
      </c>
      <c r="F113" s="22" t="s">
        <v>13</v>
      </c>
      <c r="G113" s="77" t="s">
        <v>68</v>
      </c>
      <c r="H113" s="77" t="s">
        <v>68</v>
      </c>
      <c r="I113" s="77" t="s">
        <v>68</v>
      </c>
      <c r="J113" s="77" t="s">
        <v>68</v>
      </c>
      <c r="K113" s="77" t="s">
        <v>68</v>
      </c>
      <c r="L113" s="77" t="s">
        <v>68</v>
      </c>
      <c r="M113" s="77" t="s">
        <v>68</v>
      </c>
      <c r="N113" s="64" t="s">
        <v>68</v>
      </c>
      <c r="O113" s="64" t="s">
        <v>68</v>
      </c>
      <c r="P113" s="64" t="s">
        <v>68</v>
      </c>
      <c r="Q113" s="64" t="s">
        <v>68</v>
      </c>
      <c r="R113" s="64" t="s">
        <v>68</v>
      </c>
      <c r="S113" s="64" t="s">
        <v>68</v>
      </c>
      <c r="T113" s="64" t="s">
        <v>68</v>
      </c>
      <c r="U113" s="61" t="s">
        <v>68</v>
      </c>
      <c r="V113" s="61" t="s">
        <v>68</v>
      </c>
      <c r="W113" s="61" t="s">
        <v>68</v>
      </c>
      <c r="X113" s="61" t="s">
        <v>68</v>
      </c>
      <c r="Y113" s="61" t="s">
        <v>68</v>
      </c>
      <c r="Z113" s="61" t="s">
        <v>68</v>
      </c>
      <c r="AA113" s="61" t="s">
        <v>68</v>
      </c>
    </row>
    <row r="114" spans="1:27" x14ac:dyDescent="0.35">
      <c r="A114" s="22" t="s">
        <v>75</v>
      </c>
      <c r="B114" s="36" t="s">
        <v>79</v>
      </c>
      <c r="C114" s="22" t="s">
        <v>78</v>
      </c>
      <c r="D114" s="22" t="s">
        <v>15</v>
      </c>
      <c r="E114" s="22" t="s">
        <v>67</v>
      </c>
      <c r="F114" s="22" t="s">
        <v>13</v>
      </c>
      <c r="G114" s="77" t="s">
        <v>68</v>
      </c>
      <c r="H114" s="77" t="s">
        <v>68</v>
      </c>
      <c r="I114" s="77" t="s">
        <v>68</v>
      </c>
      <c r="J114" s="77" t="s">
        <v>68</v>
      </c>
      <c r="K114" s="77" t="s">
        <v>68</v>
      </c>
      <c r="L114" s="77" t="s">
        <v>68</v>
      </c>
      <c r="M114" s="77" t="s">
        <v>68</v>
      </c>
      <c r="N114" s="77" t="s">
        <v>68</v>
      </c>
      <c r="O114" s="77" t="s">
        <v>68</v>
      </c>
      <c r="P114" s="77" t="s">
        <v>68</v>
      </c>
      <c r="Q114" s="77" t="s">
        <v>68</v>
      </c>
      <c r="R114" s="77" t="s">
        <v>68</v>
      </c>
      <c r="S114" s="77" t="s">
        <v>68</v>
      </c>
      <c r="T114" s="77" t="s">
        <v>68</v>
      </c>
      <c r="U114" s="61" t="s">
        <v>68</v>
      </c>
      <c r="V114" s="61" t="s">
        <v>68</v>
      </c>
      <c r="W114" s="61" t="s">
        <v>68</v>
      </c>
      <c r="X114" s="61" t="s">
        <v>68</v>
      </c>
      <c r="Y114" s="61" t="s">
        <v>68</v>
      </c>
      <c r="Z114" s="61" t="s">
        <v>68</v>
      </c>
      <c r="AA114" s="61" t="s">
        <v>68</v>
      </c>
    </row>
    <row r="115" spans="1:27" x14ac:dyDescent="0.35">
      <c r="A115" s="22" t="s">
        <v>75</v>
      </c>
      <c r="B115" s="36" t="s">
        <v>79</v>
      </c>
      <c r="C115" s="22" t="s">
        <v>78</v>
      </c>
      <c r="D115" s="22" t="s">
        <v>66</v>
      </c>
      <c r="E115" s="22" t="s">
        <v>69</v>
      </c>
      <c r="F115" s="22" t="s">
        <v>13</v>
      </c>
      <c r="G115" s="31" t="s">
        <v>68</v>
      </c>
      <c r="H115" s="31" t="s">
        <v>68</v>
      </c>
      <c r="I115" s="31" t="s">
        <v>68</v>
      </c>
      <c r="J115" s="31" t="s">
        <v>68</v>
      </c>
      <c r="K115" s="47">
        <v>0.65313524985529614</v>
      </c>
      <c r="L115" s="47">
        <v>0.59473482819315837</v>
      </c>
      <c r="M115" s="47">
        <v>0.628407705523369</v>
      </c>
      <c r="N115" s="64" t="s">
        <v>68</v>
      </c>
      <c r="O115" s="64" t="s">
        <v>68</v>
      </c>
      <c r="P115" s="64" t="s">
        <v>68</v>
      </c>
      <c r="Q115" s="64" t="s">
        <v>68</v>
      </c>
      <c r="R115" s="32">
        <f>'Equations and POD'!$D$5/K115</f>
        <v>8727.1357674583487</v>
      </c>
      <c r="S115" s="32">
        <f>'Equations and POD'!$D$5/L115</f>
        <v>9584.1032503795959</v>
      </c>
      <c r="T115" s="32">
        <f>'Equations and POD'!$D$5/M115</f>
        <v>9070.5444091471763</v>
      </c>
      <c r="U115" s="61" t="s">
        <v>68</v>
      </c>
      <c r="V115" s="61" t="s">
        <v>68</v>
      </c>
      <c r="W115" s="61" t="s">
        <v>68</v>
      </c>
      <c r="X115" s="61" t="s">
        <v>68</v>
      </c>
      <c r="Y115" s="82">
        <v>8700</v>
      </c>
      <c r="Z115" s="82">
        <v>9600</v>
      </c>
      <c r="AA115" s="82">
        <v>9100</v>
      </c>
    </row>
    <row r="116" spans="1:27" x14ac:dyDescent="0.35">
      <c r="A116" s="22" t="s">
        <v>75</v>
      </c>
      <c r="B116" s="36" t="s">
        <v>79</v>
      </c>
      <c r="C116" s="22" t="s">
        <v>78</v>
      </c>
      <c r="D116" s="22" t="s">
        <v>71</v>
      </c>
      <c r="E116" s="22" t="s">
        <v>69</v>
      </c>
      <c r="F116" s="22" t="s">
        <v>13</v>
      </c>
      <c r="G116" s="77" t="s">
        <v>68</v>
      </c>
      <c r="H116" s="77" t="s">
        <v>68</v>
      </c>
      <c r="I116" s="77" t="s">
        <v>68</v>
      </c>
      <c r="J116" s="77" t="s">
        <v>68</v>
      </c>
      <c r="K116" s="77" t="s">
        <v>68</v>
      </c>
      <c r="L116" s="77" t="s">
        <v>68</v>
      </c>
      <c r="M116" s="77" t="s">
        <v>68</v>
      </c>
      <c r="N116" s="64" t="s">
        <v>68</v>
      </c>
      <c r="O116" s="64" t="s">
        <v>68</v>
      </c>
      <c r="P116" s="64" t="s">
        <v>68</v>
      </c>
      <c r="Q116" s="64" t="s">
        <v>68</v>
      </c>
      <c r="R116" s="64" t="s">
        <v>68</v>
      </c>
      <c r="S116" s="64" t="s">
        <v>68</v>
      </c>
      <c r="T116" s="64" t="s">
        <v>68</v>
      </c>
      <c r="U116" s="61" t="s">
        <v>68</v>
      </c>
      <c r="V116" s="61" t="s">
        <v>68</v>
      </c>
      <c r="W116" s="61" t="s">
        <v>68</v>
      </c>
      <c r="X116" s="61" t="s">
        <v>68</v>
      </c>
      <c r="Y116" s="61" t="s">
        <v>68</v>
      </c>
      <c r="Z116" s="61" t="s">
        <v>68</v>
      </c>
      <c r="AA116" s="61" t="s">
        <v>68</v>
      </c>
    </row>
    <row r="117" spans="1:27" x14ac:dyDescent="0.35">
      <c r="A117" s="22" t="s">
        <v>75</v>
      </c>
      <c r="B117" s="36" t="s">
        <v>79</v>
      </c>
      <c r="C117" s="22" t="s">
        <v>78</v>
      </c>
      <c r="D117" s="22" t="s">
        <v>72</v>
      </c>
      <c r="E117" s="22" t="s">
        <v>69</v>
      </c>
      <c r="F117" s="22" t="s">
        <v>13</v>
      </c>
      <c r="G117" s="77" t="s">
        <v>68</v>
      </c>
      <c r="H117" s="77" t="s">
        <v>68</v>
      </c>
      <c r="I117" s="77" t="s">
        <v>68</v>
      </c>
      <c r="J117" s="77" t="s">
        <v>68</v>
      </c>
      <c r="K117" s="77" t="s">
        <v>68</v>
      </c>
      <c r="L117" s="77" t="s">
        <v>68</v>
      </c>
      <c r="M117" s="77" t="s">
        <v>68</v>
      </c>
      <c r="N117" s="64" t="s">
        <v>68</v>
      </c>
      <c r="O117" s="64" t="s">
        <v>68</v>
      </c>
      <c r="P117" s="64" t="s">
        <v>68</v>
      </c>
      <c r="Q117" s="64" t="s">
        <v>68</v>
      </c>
      <c r="R117" s="64" t="s">
        <v>68</v>
      </c>
      <c r="S117" s="64" t="s">
        <v>68</v>
      </c>
      <c r="T117" s="64" t="s">
        <v>68</v>
      </c>
      <c r="U117" s="61" t="s">
        <v>68</v>
      </c>
      <c r="V117" s="61" t="s">
        <v>68</v>
      </c>
      <c r="W117" s="61" t="s">
        <v>68</v>
      </c>
      <c r="X117" s="61" t="s">
        <v>68</v>
      </c>
      <c r="Y117" s="61" t="s">
        <v>68</v>
      </c>
      <c r="Z117" s="61" t="s">
        <v>68</v>
      </c>
      <c r="AA117" s="61" t="s">
        <v>68</v>
      </c>
    </row>
    <row r="118" spans="1:27" x14ac:dyDescent="0.35">
      <c r="A118" s="22" t="s">
        <v>75</v>
      </c>
      <c r="B118" s="36" t="s">
        <v>79</v>
      </c>
      <c r="C118" s="22" t="s">
        <v>78</v>
      </c>
      <c r="D118" s="22" t="s">
        <v>15</v>
      </c>
      <c r="E118" s="22" t="s">
        <v>69</v>
      </c>
      <c r="F118" s="22" t="s">
        <v>13</v>
      </c>
      <c r="G118" s="77" t="s">
        <v>68</v>
      </c>
      <c r="H118" s="77" t="s">
        <v>68</v>
      </c>
      <c r="I118" s="77" t="s">
        <v>68</v>
      </c>
      <c r="J118" s="77" t="s">
        <v>68</v>
      </c>
      <c r="K118" s="79">
        <f>SUM(K115:K117)</f>
        <v>0.65313524985529614</v>
      </c>
      <c r="L118" s="79">
        <f>SUM(L115:L117)</f>
        <v>0.59473482819315837</v>
      </c>
      <c r="M118" s="79">
        <f>SUM(M115:M117)</f>
        <v>0.628407705523369</v>
      </c>
      <c r="N118" s="64" t="s">
        <v>68</v>
      </c>
      <c r="O118" s="64" t="s">
        <v>68</v>
      </c>
      <c r="P118" s="64" t="s">
        <v>68</v>
      </c>
      <c r="Q118" s="64" t="s">
        <v>68</v>
      </c>
      <c r="R118" s="32">
        <f>'Equations and POD'!$D$5/K118</f>
        <v>8727.1357674583487</v>
      </c>
      <c r="S118" s="32">
        <f>'Equations and POD'!$D$5/L118</f>
        <v>9584.1032503795959</v>
      </c>
      <c r="T118" s="32">
        <f>'Equations and POD'!$D$5/M118</f>
        <v>9070.5444091471763</v>
      </c>
      <c r="U118" s="61" t="s">
        <v>68</v>
      </c>
      <c r="V118" s="61" t="s">
        <v>68</v>
      </c>
      <c r="W118" s="61" t="s">
        <v>68</v>
      </c>
      <c r="X118" s="61" t="s">
        <v>68</v>
      </c>
      <c r="Y118" s="82">
        <v>8700</v>
      </c>
      <c r="Z118" s="82">
        <v>9600</v>
      </c>
      <c r="AA118" s="82">
        <v>9100</v>
      </c>
    </row>
    <row r="119" spans="1:27" x14ac:dyDescent="0.35">
      <c r="A119" s="22" t="s">
        <v>75</v>
      </c>
      <c r="B119" s="36" t="s">
        <v>79</v>
      </c>
      <c r="C119" s="22" t="s">
        <v>78</v>
      </c>
      <c r="D119" s="22" t="s">
        <v>66</v>
      </c>
      <c r="E119" s="22" t="s">
        <v>70</v>
      </c>
      <c r="F119" s="22" t="s">
        <v>13</v>
      </c>
      <c r="G119" s="31" t="s">
        <v>68</v>
      </c>
      <c r="H119" s="31" t="s">
        <v>68</v>
      </c>
      <c r="I119" s="31" t="s">
        <v>68</v>
      </c>
      <c r="J119" s="31" t="s">
        <v>68</v>
      </c>
      <c r="K119" s="47">
        <v>0.12641327416554118</v>
      </c>
      <c r="L119" s="47">
        <v>0.11560419377056709</v>
      </c>
      <c r="M119" s="47">
        <v>0.12353852586016087</v>
      </c>
      <c r="N119" s="64" t="s">
        <v>68</v>
      </c>
      <c r="O119" s="64" t="s">
        <v>68</v>
      </c>
      <c r="P119" s="64" t="s">
        <v>68</v>
      </c>
      <c r="Q119" s="64" t="s">
        <v>68</v>
      </c>
      <c r="R119" s="32">
        <f>'Equations and POD'!$D$5/K119</f>
        <v>45090.20146520147</v>
      </c>
      <c r="S119" s="32">
        <f>'Equations and POD'!$D$5/L119</f>
        <v>49306.169733880575</v>
      </c>
      <c r="T119" s="32">
        <f>'Equations and POD'!$D$5/M119</f>
        <v>46139.452938365968</v>
      </c>
      <c r="U119" s="61" t="s">
        <v>68</v>
      </c>
      <c r="V119" s="61" t="s">
        <v>68</v>
      </c>
      <c r="W119" s="61" t="s">
        <v>68</v>
      </c>
      <c r="X119" s="61" t="s">
        <v>68</v>
      </c>
      <c r="Y119" s="82">
        <v>45000</v>
      </c>
      <c r="Z119" s="82">
        <v>49000</v>
      </c>
      <c r="AA119" s="82">
        <v>46000</v>
      </c>
    </row>
    <row r="120" spans="1:27" x14ac:dyDescent="0.35">
      <c r="A120" s="22" t="s">
        <v>75</v>
      </c>
      <c r="B120" s="36" t="s">
        <v>79</v>
      </c>
      <c r="C120" s="22" t="s">
        <v>78</v>
      </c>
      <c r="D120" s="22" t="s">
        <v>71</v>
      </c>
      <c r="E120" s="22" t="s">
        <v>70</v>
      </c>
      <c r="F120" s="22" t="s">
        <v>13</v>
      </c>
      <c r="G120" s="77" t="s">
        <v>68</v>
      </c>
      <c r="H120" s="77" t="s">
        <v>68</v>
      </c>
      <c r="I120" s="77" t="s">
        <v>68</v>
      </c>
      <c r="J120" s="77" t="s">
        <v>68</v>
      </c>
      <c r="K120" s="77" t="s">
        <v>68</v>
      </c>
      <c r="L120" s="77" t="s">
        <v>68</v>
      </c>
      <c r="M120" s="77" t="s">
        <v>68</v>
      </c>
      <c r="N120" s="64" t="s">
        <v>68</v>
      </c>
      <c r="O120" s="64" t="s">
        <v>68</v>
      </c>
      <c r="P120" s="64" t="s">
        <v>68</v>
      </c>
      <c r="Q120" s="64" t="s">
        <v>68</v>
      </c>
      <c r="R120" s="64" t="s">
        <v>68</v>
      </c>
      <c r="S120" s="64" t="s">
        <v>68</v>
      </c>
      <c r="T120" s="64" t="s">
        <v>68</v>
      </c>
      <c r="U120" s="61" t="s">
        <v>68</v>
      </c>
      <c r="V120" s="61" t="s">
        <v>68</v>
      </c>
      <c r="W120" s="61" t="s">
        <v>68</v>
      </c>
      <c r="X120" s="61" t="s">
        <v>68</v>
      </c>
      <c r="Y120" s="61" t="s">
        <v>68</v>
      </c>
      <c r="Z120" s="61" t="s">
        <v>68</v>
      </c>
      <c r="AA120" s="61" t="s">
        <v>68</v>
      </c>
    </row>
    <row r="121" spans="1:27" x14ac:dyDescent="0.35">
      <c r="A121" s="22" t="s">
        <v>75</v>
      </c>
      <c r="B121" s="36" t="s">
        <v>79</v>
      </c>
      <c r="C121" s="22" t="s">
        <v>78</v>
      </c>
      <c r="D121" s="22" t="s">
        <v>72</v>
      </c>
      <c r="E121" s="22" t="s">
        <v>70</v>
      </c>
      <c r="F121" s="22" t="s">
        <v>13</v>
      </c>
      <c r="G121" s="77" t="s">
        <v>68</v>
      </c>
      <c r="H121" s="77" t="s">
        <v>68</v>
      </c>
      <c r="I121" s="77" t="s">
        <v>68</v>
      </c>
      <c r="J121" s="77" t="s">
        <v>68</v>
      </c>
      <c r="K121" s="77" t="s">
        <v>68</v>
      </c>
      <c r="L121" s="77" t="s">
        <v>68</v>
      </c>
      <c r="M121" s="77" t="s">
        <v>68</v>
      </c>
      <c r="N121" s="64" t="s">
        <v>68</v>
      </c>
      <c r="O121" s="64" t="s">
        <v>68</v>
      </c>
      <c r="P121" s="64" t="s">
        <v>68</v>
      </c>
      <c r="Q121" s="64" t="s">
        <v>68</v>
      </c>
      <c r="R121" s="64" t="s">
        <v>68</v>
      </c>
      <c r="S121" s="64" t="s">
        <v>68</v>
      </c>
      <c r="T121" s="64" t="s">
        <v>68</v>
      </c>
      <c r="U121" s="61" t="s">
        <v>68</v>
      </c>
      <c r="V121" s="61" t="s">
        <v>68</v>
      </c>
      <c r="W121" s="61" t="s">
        <v>68</v>
      </c>
      <c r="X121" s="61" t="s">
        <v>68</v>
      </c>
      <c r="Y121" s="61" t="s">
        <v>68</v>
      </c>
      <c r="Z121" s="61" t="s">
        <v>68</v>
      </c>
      <c r="AA121" s="61" t="s">
        <v>68</v>
      </c>
    </row>
    <row r="122" spans="1:27" x14ac:dyDescent="0.35">
      <c r="A122" s="22" t="s">
        <v>75</v>
      </c>
      <c r="B122" s="36" t="s">
        <v>79</v>
      </c>
      <c r="C122" s="22" t="s">
        <v>78</v>
      </c>
      <c r="D122" s="22" t="s">
        <v>15</v>
      </c>
      <c r="E122" s="22" t="s">
        <v>70</v>
      </c>
      <c r="F122" s="22" t="s">
        <v>13</v>
      </c>
      <c r="G122" s="77" t="s">
        <v>68</v>
      </c>
      <c r="H122" s="77" t="s">
        <v>68</v>
      </c>
      <c r="I122" s="77" t="s">
        <v>68</v>
      </c>
      <c r="J122" s="77" t="s">
        <v>68</v>
      </c>
      <c r="K122" s="78">
        <f>SUM(K119:K121)</f>
        <v>0.12641327416554118</v>
      </c>
      <c r="L122" s="78">
        <f>SUM(L119:L121)</f>
        <v>0.11560419377056709</v>
      </c>
      <c r="M122" s="78">
        <f>SUM(M119:M121)</f>
        <v>0.12353852586016087</v>
      </c>
      <c r="N122" s="64" t="s">
        <v>68</v>
      </c>
      <c r="O122" s="64" t="s">
        <v>68</v>
      </c>
      <c r="P122" s="64" t="s">
        <v>68</v>
      </c>
      <c r="Q122" s="64" t="s">
        <v>68</v>
      </c>
      <c r="R122" s="32">
        <f>'Equations and POD'!$D$5/K122</f>
        <v>45090.20146520147</v>
      </c>
      <c r="S122" s="32">
        <f>'Equations and POD'!$D$5/L122</f>
        <v>49306.169733880575</v>
      </c>
      <c r="T122" s="32">
        <f>'Equations and POD'!$D$5/M122</f>
        <v>46139.452938365968</v>
      </c>
      <c r="U122" s="61" t="s">
        <v>68</v>
      </c>
      <c r="V122" s="61" t="s">
        <v>68</v>
      </c>
      <c r="W122" s="61" t="s">
        <v>68</v>
      </c>
      <c r="X122" s="61" t="s">
        <v>68</v>
      </c>
      <c r="Y122" s="82">
        <v>45000</v>
      </c>
      <c r="Z122" s="82">
        <v>49000</v>
      </c>
      <c r="AA122" s="82">
        <v>46000</v>
      </c>
    </row>
    <row r="123" spans="1:27" x14ac:dyDescent="0.35">
      <c r="A123" s="36" t="s">
        <v>75</v>
      </c>
      <c r="B123" s="36" t="s">
        <v>79</v>
      </c>
      <c r="C123" s="36" t="s">
        <v>80</v>
      </c>
      <c r="D123" s="36" t="s">
        <v>66</v>
      </c>
      <c r="E123" s="36" t="s">
        <v>67</v>
      </c>
      <c r="F123" s="22" t="s">
        <v>9</v>
      </c>
      <c r="G123" s="77" t="s">
        <v>68</v>
      </c>
      <c r="H123" s="77" t="s">
        <v>68</v>
      </c>
      <c r="I123" s="77" t="s">
        <v>68</v>
      </c>
      <c r="J123" s="77" t="s">
        <v>68</v>
      </c>
      <c r="K123" s="47">
        <v>78.380281690140848</v>
      </c>
      <c r="L123" s="47">
        <v>71.955307262569832</v>
      </c>
      <c r="M123" s="47">
        <v>68.848422672480112</v>
      </c>
      <c r="N123" s="77" t="s">
        <v>68</v>
      </c>
      <c r="O123" s="77" t="s">
        <v>68</v>
      </c>
      <c r="P123" s="77" t="s">
        <v>68</v>
      </c>
      <c r="Q123" s="77" t="s">
        <v>68</v>
      </c>
      <c r="R123" s="32">
        <f>'Equations and POD'!$D$5/K123</f>
        <v>72.722371967654979</v>
      </c>
      <c r="S123" s="32">
        <f>'Equations and POD'!$D$5/L123</f>
        <v>79.215838509316768</v>
      </c>
      <c r="T123" s="32">
        <f>'Equations and POD'!$D$5/M123</f>
        <v>82.790567724631217</v>
      </c>
      <c r="U123" s="61" t="s">
        <v>68</v>
      </c>
      <c r="V123" s="61" t="s">
        <v>68</v>
      </c>
      <c r="W123" s="61" t="s">
        <v>68</v>
      </c>
      <c r="X123" s="61" t="s">
        <v>68</v>
      </c>
      <c r="Y123" s="82">
        <v>73</v>
      </c>
      <c r="Z123" s="82">
        <v>79</v>
      </c>
      <c r="AA123" s="82">
        <v>83</v>
      </c>
    </row>
    <row r="124" spans="1:27" x14ac:dyDescent="0.35">
      <c r="A124" s="36" t="s">
        <v>75</v>
      </c>
      <c r="B124" s="36" t="s">
        <v>79</v>
      </c>
      <c r="C124" s="36" t="s">
        <v>80</v>
      </c>
      <c r="D124" s="36" t="s">
        <v>71</v>
      </c>
      <c r="E124" s="36" t="s">
        <v>67</v>
      </c>
      <c r="F124" s="22" t="s">
        <v>9</v>
      </c>
      <c r="G124" s="46">
        <v>0.87275258011644896</v>
      </c>
      <c r="H124" s="46">
        <v>0.76336672444613496</v>
      </c>
      <c r="I124" s="46">
        <v>0.72456611839882901</v>
      </c>
      <c r="J124" s="46">
        <v>0.19079022537210999</v>
      </c>
      <c r="K124" s="46">
        <v>0.106826463858039</v>
      </c>
      <c r="L124" s="46">
        <v>8.4748314153732199E-2</v>
      </c>
      <c r="M124" s="46">
        <v>3.7940810457060298E-2</v>
      </c>
      <c r="N124" s="32">
        <f>'Equations and POD'!$D$5/G124</f>
        <v>6531.0606119771819</v>
      </c>
      <c r="O124" s="32">
        <f>'Equations and POD'!$D$5/H124</f>
        <v>7466.9222766235553</v>
      </c>
      <c r="P124" s="32">
        <f>'Equations and POD'!$D$5/I124</f>
        <v>7866.7768962148757</v>
      </c>
      <c r="Q124" s="32">
        <f>'Equations and POD'!$D$5/J124</f>
        <v>29875.744362075871</v>
      </c>
      <c r="R124" s="32">
        <f>'Equations and POD'!$D$5/K124</f>
        <v>53357.565102732347</v>
      </c>
      <c r="S124" s="32">
        <f>'Equations and POD'!$D$5/L124</f>
        <v>67257.975063200473</v>
      </c>
      <c r="T124" s="32">
        <f>'Equations and POD'!$D$5/M124</f>
        <v>150234.00742720041</v>
      </c>
      <c r="U124" s="82">
        <v>6500</v>
      </c>
      <c r="V124" s="82">
        <v>7500</v>
      </c>
      <c r="W124" s="82">
        <v>7900</v>
      </c>
      <c r="X124" s="82">
        <v>30000</v>
      </c>
      <c r="Y124" s="82">
        <v>53000</v>
      </c>
      <c r="Z124" s="82">
        <v>67000</v>
      </c>
      <c r="AA124" s="82">
        <v>150000</v>
      </c>
    </row>
    <row r="125" spans="1:27" x14ac:dyDescent="0.35">
      <c r="A125" s="22" t="s">
        <v>75</v>
      </c>
      <c r="B125" s="22" t="s">
        <v>79</v>
      </c>
      <c r="C125" s="22" t="s">
        <v>80</v>
      </c>
      <c r="D125" s="22" t="s">
        <v>72</v>
      </c>
      <c r="E125" s="22" t="s">
        <v>67</v>
      </c>
      <c r="F125" s="22" t="s">
        <v>9</v>
      </c>
      <c r="G125" s="50">
        <v>8.4167546712168892</v>
      </c>
      <c r="H125" s="50">
        <v>7.9288268641898201</v>
      </c>
      <c r="I125" s="50">
        <v>6.4453689347607597</v>
      </c>
      <c r="J125" s="50">
        <v>4.4880152061451799</v>
      </c>
      <c r="K125" s="50">
        <v>3.1659470647856498</v>
      </c>
      <c r="L125" s="50">
        <v>2.7108614753542901</v>
      </c>
      <c r="M125" s="50">
        <v>2.1764629742201098</v>
      </c>
      <c r="N125" s="32">
        <f>'Equations and POD'!$D$5/G125</f>
        <v>677.22064176261631</v>
      </c>
      <c r="O125" s="32">
        <f>'Equations and POD'!$D$5/H125</f>
        <v>718.89575817877756</v>
      </c>
      <c r="P125" s="32">
        <f>'Equations and POD'!$D$5/I125</f>
        <v>884.3558929977022</v>
      </c>
      <c r="Q125" s="32">
        <f>'Equations and POD'!$D$5/J125</f>
        <v>1270.0491727825074</v>
      </c>
      <c r="R125" s="32">
        <f>'Equations and POD'!$D$5/K125</f>
        <v>1800.4091298304502</v>
      </c>
      <c r="S125" s="32">
        <f>'Equations and POD'!$D$5/L125</f>
        <v>2102.6526260457667</v>
      </c>
      <c r="T125" s="32">
        <f>'Equations and POD'!$D$5/M125</f>
        <v>2618.928080796999</v>
      </c>
      <c r="U125" s="82">
        <v>680</v>
      </c>
      <c r="V125" s="82">
        <v>720</v>
      </c>
      <c r="W125" s="82">
        <v>880</v>
      </c>
      <c r="X125" s="82">
        <v>1300</v>
      </c>
      <c r="Y125" s="82">
        <v>1800</v>
      </c>
      <c r="Z125" s="82">
        <v>2100</v>
      </c>
      <c r="AA125" s="82">
        <v>2600</v>
      </c>
    </row>
    <row r="126" spans="1:27" x14ac:dyDescent="0.35">
      <c r="A126" s="22" t="s">
        <v>75</v>
      </c>
      <c r="B126" s="22" t="s">
        <v>79</v>
      </c>
      <c r="C126" s="22" t="s">
        <v>80</v>
      </c>
      <c r="D126" s="22" t="s">
        <v>15</v>
      </c>
      <c r="E126" s="22" t="s">
        <v>67</v>
      </c>
      <c r="F126" s="22" t="s">
        <v>9</v>
      </c>
      <c r="G126" s="76">
        <f t="shared" ref="G126:M126" si="12">SUM(G123:G125)</f>
        <v>9.2895072513333385</v>
      </c>
      <c r="H126" s="76">
        <f t="shared" si="12"/>
        <v>8.6921935886359556</v>
      </c>
      <c r="I126" s="76">
        <f t="shared" si="12"/>
        <v>7.1699350531595885</v>
      </c>
      <c r="J126" s="76">
        <f t="shared" si="12"/>
        <v>4.67880543151729</v>
      </c>
      <c r="K126" s="76">
        <f t="shared" si="12"/>
        <v>81.653055218784544</v>
      </c>
      <c r="L126" s="76">
        <f t="shared" si="12"/>
        <v>74.750917052077853</v>
      </c>
      <c r="M126" s="76">
        <f t="shared" si="12"/>
        <v>71.062826457157286</v>
      </c>
      <c r="N126" s="32">
        <f>'Equations and POD'!$D$5/G126</f>
        <v>613.59551650943263</v>
      </c>
      <c r="O126" s="32">
        <f>'Equations and POD'!$D$5/H126</f>
        <v>655.76082054271035</v>
      </c>
      <c r="P126" s="32">
        <f>'Equations and POD'!$D$5/I126</f>
        <v>794.98628059234238</v>
      </c>
      <c r="Q126" s="32">
        <f>'Equations and POD'!$D$5/J126</f>
        <v>1218.2596783366448</v>
      </c>
      <c r="R126" s="32">
        <f>'Equations and POD'!$D$5/K126</f>
        <v>69.807553247422106</v>
      </c>
      <c r="S126" s="32">
        <f>'Equations and POD'!$D$5/L126</f>
        <v>76.253245107734188</v>
      </c>
      <c r="T126" s="32">
        <f>'Equations and POD'!$D$5/M126</f>
        <v>80.2107133106568</v>
      </c>
      <c r="U126" s="82">
        <v>610</v>
      </c>
      <c r="V126" s="82">
        <v>660</v>
      </c>
      <c r="W126" s="82">
        <v>790</v>
      </c>
      <c r="X126" s="82">
        <v>1200</v>
      </c>
      <c r="Y126" s="82">
        <v>70</v>
      </c>
      <c r="Z126" s="82">
        <v>76</v>
      </c>
      <c r="AA126" s="82">
        <v>80</v>
      </c>
    </row>
    <row r="127" spans="1:27" x14ac:dyDescent="0.35">
      <c r="A127" s="36" t="s">
        <v>75</v>
      </c>
      <c r="B127" s="36" t="s">
        <v>79</v>
      </c>
      <c r="C127" s="36" t="s">
        <v>80</v>
      </c>
      <c r="D127" s="36" t="s">
        <v>66</v>
      </c>
      <c r="E127" s="36" t="s">
        <v>69</v>
      </c>
      <c r="F127" s="22" t="s">
        <v>9</v>
      </c>
      <c r="G127" s="77" t="s">
        <v>68</v>
      </c>
      <c r="H127" s="47">
        <v>9.8055555555555536</v>
      </c>
      <c r="I127" s="47">
        <v>7.6774193548387082</v>
      </c>
      <c r="J127" s="47">
        <v>5.8993710691823891</v>
      </c>
      <c r="K127" s="47">
        <v>4.584507042253521</v>
      </c>
      <c r="L127" s="47">
        <v>4.1745810055865924</v>
      </c>
      <c r="M127" s="47">
        <v>4.4109387022313404</v>
      </c>
      <c r="N127" s="77" t="s">
        <v>68</v>
      </c>
      <c r="O127" s="32">
        <f>'Equations and POD'!$D$5/H127</f>
        <v>581.30311614730886</v>
      </c>
      <c r="P127" s="32">
        <f>'Equations and POD'!$D$5/I127</f>
        <v>742.43697478991612</v>
      </c>
      <c r="Q127" s="32">
        <f>'Equations and POD'!$D$5/J127</f>
        <v>966.2046908315566</v>
      </c>
      <c r="R127" s="32">
        <f>'Equations and POD'!$D$5/K127</f>
        <v>1243.3179723502305</v>
      </c>
      <c r="S127" s="32">
        <f>'Equations and POD'!$D$5/L127</f>
        <v>1365.4064904650384</v>
      </c>
      <c r="T127" s="32">
        <f>'Equations and POD'!$D$5/M127</f>
        <v>1292.2419432209674</v>
      </c>
      <c r="U127" s="61" t="s">
        <v>68</v>
      </c>
      <c r="V127" s="82">
        <v>580</v>
      </c>
      <c r="W127" s="82">
        <v>740</v>
      </c>
      <c r="X127" s="82">
        <v>970</v>
      </c>
      <c r="Y127" s="82">
        <v>1200</v>
      </c>
      <c r="Z127" s="82">
        <v>1400</v>
      </c>
      <c r="AA127" s="82">
        <v>1300</v>
      </c>
    </row>
    <row r="128" spans="1:27" x14ac:dyDescent="0.35">
      <c r="A128" s="22" t="s">
        <v>75</v>
      </c>
      <c r="B128" s="22" t="s">
        <v>79</v>
      </c>
      <c r="C128" s="22" t="s">
        <v>80</v>
      </c>
      <c r="D128" s="22" t="s">
        <v>71</v>
      </c>
      <c r="E128" s="22" t="s">
        <v>69</v>
      </c>
      <c r="F128" s="22" t="s">
        <v>9</v>
      </c>
      <c r="G128" s="46">
        <v>8.8235393536239506E-2</v>
      </c>
      <c r="H128" s="46">
        <v>7.6050580228963702E-2</v>
      </c>
      <c r="I128" s="46">
        <v>6.0143932083630697E-2</v>
      </c>
      <c r="J128" s="46">
        <v>1.18265661633513E-2</v>
      </c>
      <c r="K128" s="46">
        <v>6.6219359980560404E-3</v>
      </c>
      <c r="L128" s="46">
        <v>5.2533770352810897E-3</v>
      </c>
      <c r="M128" s="46">
        <v>2.3519548182549398E-3</v>
      </c>
      <c r="N128" s="32">
        <f>'Equations and POD'!$D$5/G128</f>
        <v>64599.927212416529</v>
      </c>
      <c r="O128" s="32">
        <f>'Equations and POD'!$D$5/H128</f>
        <v>74950.118497967313</v>
      </c>
      <c r="P128" s="32">
        <f>'Equations and POD'!$D$5/I128</f>
        <v>94772.652909924436</v>
      </c>
      <c r="Q128" s="32">
        <f>'Equations and POD'!$D$5/J128</f>
        <v>481965.76430303318</v>
      </c>
      <c r="R128" s="32">
        <f>'Equations and POD'!$D$5/K128</f>
        <v>860775.45927253191</v>
      </c>
      <c r="S128" s="32">
        <f>'Equations and POD'!$D$5/L128</f>
        <v>1085016.354569535</v>
      </c>
      <c r="T128" s="32">
        <f>'Equations and POD'!$D$5/M128</f>
        <v>2423515.9433161141</v>
      </c>
      <c r="U128" s="82">
        <v>65000</v>
      </c>
      <c r="V128" s="82">
        <v>75000</v>
      </c>
      <c r="W128" s="82">
        <v>95000</v>
      </c>
      <c r="X128" s="82">
        <v>480000</v>
      </c>
      <c r="Y128" s="82">
        <v>860000</v>
      </c>
      <c r="Z128" s="82">
        <v>1100000</v>
      </c>
      <c r="AA128" s="82">
        <v>2400000</v>
      </c>
    </row>
    <row r="129" spans="1:27" x14ac:dyDescent="0.35">
      <c r="A129" s="22" t="s">
        <v>75</v>
      </c>
      <c r="B129" s="22" t="s">
        <v>79</v>
      </c>
      <c r="C129" s="22" t="s">
        <v>80</v>
      </c>
      <c r="D129" s="22" t="s">
        <v>72</v>
      </c>
      <c r="E129" s="22" t="s">
        <v>69</v>
      </c>
      <c r="F129" s="22" t="s">
        <v>9</v>
      </c>
      <c r="G129" s="46">
        <v>0.52100630804006998</v>
      </c>
      <c r="H129" s="46">
        <v>0.49080304380586298</v>
      </c>
      <c r="I129" s="46">
        <v>0.39897537754541101</v>
      </c>
      <c r="J129" s="46">
        <v>0.27781304366369602</v>
      </c>
      <c r="K129" s="46">
        <v>0.19597558157600301</v>
      </c>
      <c r="L129" s="46">
        <v>0.16780528648557999</v>
      </c>
      <c r="M129" s="46">
        <v>0.134725435524709</v>
      </c>
      <c r="N129" s="32">
        <f>'Equations and POD'!$D$5/G129</f>
        <v>10940.366579134816</v>
      </c>
      <c r="O129" s="32">
        <f>'Equations and POD'!$D$5/H129</f>
        <v>11613.619907081573</v>
      </c>
      <c r="P129" s="32">
        <f>'Equations and POD'!$D$5/I129</f>
        <v>14286.595917441626</v>
      </c>
      <c r="Q129" s="32">
        <f>'Equations and POD'!$D$5/J129</f>
        <v>20517.395169177445</v>
      </c>
      <c r="R129" s="32">
        <f>'Equations and POD'!$D$5/K129</f>
        <v>29085.256204684018</v>
      </c>
      <c r="S129" s="32">
        <f>'Equations and POD'!$D$5/L129</f>
        <v>33967.940577901987</v>
      </c>
      <c r="T129" s="32">
        <f>'Equations and POD'!$D$5/M129</f>
        <v>42308.269242555943</v>
      </c>
      <c r="U129" s="82">
        <v>11000</v>
      </c>
      <c r="V129" s="82">
        <v>12000</v>
      </c>
      <c r="W129" s="82">
        <v>14000</v>
      </c>
      <c r="X129" s="82">
        <v>21000</v>
      </c>
      <c r="Y129" s="82">
        <v>29000</v>
      </c>
      <c r="Z129" s="82">
        <v>34000</v>
      </c>
      <c r="AA129" s="82">
        <v>42000</v>
      </c>
    </row>
    <row r="130" spans="1:27" x14ac:dyDescent="0.35">
      <c r="A130" s="22" t="s">
        <v>75</v>
      </c>
      <c r="B130" s="22" t="s">
        <v>79</v>
      </c>
      <c r="C130" s="22" t="s">
        <v>80</v>
      </c>
      <c r="D130" s="22" t="s">
        <v>15</v>
      </c>
      <c r="E130" s="22" t="s">
        <v>69</v>
      </c>
      <c r="F130" s="22" t="s">
        <v>9</v>
      </c>
      <c r="G130" s="76">
        <f t="shared" ref="G130:M130" si="13">SUM(G127:G129)</f>
        <v>0.60924170157630952</v>
      </c>
      <c r="H130" s="76">
        <f t="shared" si="13"/>
        <v>10.372409179590381</v>
      </c>
      <c r="I130" s="76">
        <f t="shared" si="13"/>
        <v>8.13653866446775</v>
      </c>
      <c r="J130" s="76">
        <f t="shared" si="13"/>
        <v>6.1890106790094359</v>
      </c>
      <c r="K130" s="76">
        <f t="shared" si="13"/>
        <v>4.7871045598275801</v>
      </c>
      <c r="L130" s="76">
        <f t="shared" si="13"/>
        <v>4.347639669107453</v>
      </c>
      <c r="M130" s="76">
        <f t="shared" si="13"/>
        <v>4.5480160925743043</v>
      </c>
      <c r="N130" s="32">
        <f>'Equations and POD'!$D$5/G130</f>
        <v>9355.8927191822513</v>
      </c>
      <c r="O130" s="32">
        <f>'Equations and POD'!$D$5/H130</f>
        <v>549.53481889393606</v>
      </c>
      <c r="P130" s="32">
        <f>'Equations and POD'!$D$5/I130</f>
        <v>700.543589240458</v>
      </c>
      <c r="Q130" s="32">
        <f>'Equations and POD'!$D$5/J130</f>
        <v>920.98726204044897</v>
      </c>
      <c r="R130" s="32">
        <f>'Equations and POD'!$D$5/K130</f>
        <v>1190.6988720976046</v>
      </c>
      <c r="S130" s="32">
        <f>'Equations and POD'!$D$5/L130</f>
        <v>1311.0562129842235</v>
      </c>
      <c r="T130" s="32">
        <f>'Equations and POD'!$D$5/M130</f>
        <v>1253.2937183987933</v>
      </c>
      <c r="U130" s="82">
        <v>9400</v>
      </c>
      <c r="V130" s="82">
        <v>550</v>
      </c>
      <c r="W130" s="82">
        <v>700</v>
      </c>
      <c r="X130" s="82">
        <v>920</v>
      </c>
      <c r="Y130" s="82">
        <v>1200</v>
      </c>
      <c r="Z130" s="82">
        <v>1300</v>
      </c>
      <c r="AA130" s="82">
        <v>1300</v>
      </c>
    </row>
    <row r="131" spans="1:27" x14ac:dyDescent="0.35">
      <c r="A131" s="36" t="s">
        <v>75</v>
      </c>
      <c r="B131" s="36" t="s">
        <v>79</v>
      </c>
      <c r="C131" s="36" t="s">
        <v>80</v>
      </c>
      <c r="D131" s="36" t="s">
        <v>66</v>
      </c>
      <c r="E131" s="36" t="s">
        <v>70</v>
      </c>
      <c r="F131" s="22" t="s">
        <v>9</v>
      </c>
      <c r="G131" s="77" t="s">
        <v>68</v>
      </c>
      <c r="H131" s="47">
        <v>1.6111111111111107</v>
      </c>
      <c r="I131" s="47">
        <v>1.3924731182795698</v>
      </c>
      <c r="J131" s="47">
        <v>1.1226415094339619</v>
      </c>
      <c r="K131" s="47">
        <v>0.88732394366197176</v>
      </c>
      <c r="L131" s="47">
        <v>0.81145251396648055</v>
      </c>
      <c r="M131" s="47">
        <v>0.86714542190305222</v>
      </c>
      <c r="N131" s="77" t="s">
        <v>68</v>
      </c>
      <c r="O131" s="32">
        <f>'Equations and POD'!$D$5/H131</f>
        <v>3537.9310344827595</v>
      </c>
      <c r="P131" s="32">
        <f>'Equations and POD'!$D$5/I131</f>
        <v>4093.4362934362939</v>
      </c>
      <c r="Q131" s="32">
        <f>'Equations and POD'!$D$5/J131</f>
        <v>5077.31092436975</v>
      </c>
      <c r="R131" s="32">
        <f>'Equations and POD'!$D$5/K131</f>
        <v>6423.8095238095248</v>
      </c>
      <c r="S131" s="32">
        <f>'Equations and POD'!$D$5/L131</f>
        <v>7024.4406196213413</v>
      </c>
      <c r="T131" s="32">
        <f>'Equations and POD'!$D$5/M131</f>
        <v>6573.2919254658373</v>
      </c>
      <c r="U131" s="61" t="s">
        <v>68</v>
      </c>
      <c r="V131" s="82">
        <v>3500</v>
      </c>
      <c r="W131" s="82">
        <v>4100</v>
      </c>
      <c r="X131" s="82">
        <v>5100</v>
      </c>
      <c r="Y131" s="82">
        <v>6400</v>
      </c>
      <c r="Z131" s="82">
        <v>7000</v>
      </c>
      <c r="AA131" s="82">
        <v>6600</v>
      </c>
    </row>
    <row r="132" spans="1:27" x14ac:dyDescent="0.35">
      <c r="A132" s="22" t="s">
        <v>75</v>
      </c>
      <c r="B132" s="22" t="s">
        <v>79</v>
      </c>
      <c r="C132" s="22" t="s">
        <v>80</v>
      </c>
      <c r="D132" s="22" t="s">
        <v>71</v>
      </c>
      <c r="E132" s="22" t="s">
        <v>70</v>
      </c>
      <c r="F132" s="22" t="s">
        <v>9</v>
      </c>
      <c r="G132" s="46">
        <v>1.83861307212022E-4</v>
      </c>
      <c r="H132" s="46">
        <v>2.4624843333072202E-4</v>
      </c>
      <c r="I132" s="46">
        <v>2.0051828576687499E-4</v>
      </c>
      <c r="J132" s="46">
        <v>4.3817909799156203E-5</v>
      </c>
      <c r="K132" s="46">
        <v>2.4534898480746999E-5</v>
      </c>
      <c r="L132" s="46">
        <v>1.94643667260957E-5</v>
      </c>
      <c r="M132" s="46">
        <v>8.7147877219645103E-6</v>
      </c>
      <c r="N132" s="32">
        <f>'Equations and POD'!$D$5/G132</f>
        <v>31001628.817024413</v>
      </c>
      <c r="O132" s="32">
        <f>'Equations and POD'!$D$5/H132</f>
        <v>23147355.387819503</v>
      </c>
      <c r="P132" s="32">
        <f>'Equations and POD'!$D$5/I132</f>
        <v>28426335.175370939</v>
      </c>
      <c r="Q132" s="32">
        <f>'Equations and POD'!$D$5/J132</f>
        <v>130083795.09945872</v>
      </c>
      <c r="R132" s="32">
        <f>'Equations and POD'!$D$5/K132</f>
        <v>232322135.12001684</v>
      </c>
      <c r="S132" s="32">
        <f>'Equations and POD'!$D$5/L132</f>
        <v>292842817.86358154</v>
      </c>
      <c r="T132" s="32">
        <f>'Equations and POD'!$D$5/M132</f>
        <v>654060681.89519727</v>
      </c>
      <c r="U132" s="82">
        <v>31000000</v>
      </c>
      <c r="V132" s="82">
        <v>23000000</v>
      </c>
      <c r="W132" s="82">
        <v>28000000</v>
      </c>
      <c r="X132" s="82">
        <v>130000000</v>
      </c>
      <c r="Y132" s="82">
        <v>230000000</v>
      </c>
      <c r="Z132" s="82">
        <v>290000000</v>
      </c>
      <c r="AA132" s="82">
        <v>650000000</v>
      </c>
    </row>
    <row r="133" spans="1:27" x14ac:dyDescent="0.35">
      <c r="A133" s="22" t="s">
        <v>75</v>
      </c>
      <c r="B133" s="22" t="s">
        <v>79</v>
      </c>
      <c r="C133" s="22" t="s">
        <v>80</v>
      </c>
      <c r="D133" s="22" t="s">
        <v>72</v>
      </c>
      <c r="E133" s="22" t="s">
        <v>70</v>
      </c>
      <c r="F133" s="22" t="s">
        <v>9</v>
      </c>
      <c r="G133" s="46">
        <v>1.92562568706182E-3</v>
      </c>
      <c r="H133" s="46">
        <v>1.8139952124495401E-3</v>
      </c>
      <c r="I133" s="46">
        <v>1.47460255979769E-3</v>
      </c>
      <c r="J133" s="46">
        <v>1.02678974289596E-3</v>
      </c>
      <c r="K133" s="46">
        <v>7.2432062356259704E-4</v>
      </c>
      <c r="L133" s="46">
        <v>6.2020394973135004E-4</v>
      </c>
      <c r="M133" s="46">
        <v>4.97941685817398E-4</v>
      </c>
      <c r="N133" s="32">
        <f>'Equations and POD'!$D$5/G133</f>
        <v>2960076.8406331548</v>
      </c>
      <c r="O133" s="32">
        <f>'Equations and POD'!$D$5/H133</f>
        <v>3142235.4154413496</v>
      </c>
      <c r="P133" s="32">
        <f>'Equations and POD'!$D$5/I133</f>
        <v>3865448.3285191227</v>
      </c>
      <c r="Q133" s="32">
        <f>'Equations and POD'!$D$5/J133</f>
        <v>5551282.5672797505</v>
      </c>
      <c r="R133" s="32">
        <f>'Equations and POD'!$D$5/K133</f>
        <v>7869443.1921106223</v>
      </c>
      <c r="S133" s="32">
        <f>'Equations and POD'!$D$5/L133</f>
        <v>9190525.1530065779</v>
      </c>
      <c r="T133" s="32">
        <f>'Equations and POD'!$D$5/M133</f>
        <v>11447123.553520417</v>
      </c>
      <c r="U133" s="82">
        <v>3000000</v>
      </c>
      <c r="V133" s="82">
        <v>3100000</v>
      </c>
      <c r="W133" s="82">
        <v>3900000</v>
      </c>
      <c r="X133" s="82">
        <v>5600000</v>
      </c>
      <c r="Y133" s="82">
        <v>7900000</v>
      </c>
      <c r="Z133" s="82">
        <v>9200000</v>
      </c>
      <c r="AA133" s="82">
        <v>11000000</v>
      </c>
    </row>
    <row r="134" spans="1:27" x14ac:dyDescent="0.35">
      <c r="A134" s="22" t="s">
        <v>75</v>
      </c>
      <c r="B134" s="22" t="s">
        <v>79</v>
      </c>
      <c r="C134" s="22" t="s">
        <v>80</v>
      </c>
      <c r="D134" s="22" t="s">
        <v>15</v>
      </c>
      <c r="E134" s="22" t="s">
        <v>70</v>
      </c>
      <c r="F134" s="22" t="s">
        <v>9</v>
      </c>
      <c r="G134" s="79">
        <f t="shared" ref="G134:M134" si="14">SUM(G131:G133)</f>
        <v>2.1094869942738419E-3</v>
      </c>
      <c r="H134" s="79">
        <f t="shared" si="14"/>
        <v>1.6131713547568911</v>
      </c>
      <c r="I134" s="79">
        <f t="shared" si="14"/>
        <v>1.3941482391251343</v>
      </c>
      <c r="J134" s="79">
        <f t="shared" si="14"/>
        <v>1.1237121170866571</v>
      </c>
      <c r="K134" s="79">
        <f t="shared" si="14"/>
        <v>0.88807279918401516</v>
      </c>
      <c r="L134" s="79">
        <f t="shared" si="14"/>
        <v>0.812092182282938</v>
      </c>
      <c r="M134" s="79">
        <f t="shared" si="14"/>
        <v>0.86765207837659164</v>
      </c>
      <c r="N134" s="32">
        <f>'Equations and POD'!$D$5/G134</f>
        <v>2702078.7591829342</v>
      </c>
      <c r="O134" s="32">
        <f>'Equations and POD'!$D$5/H134</f>
        <v>3533.4126056676751</v>
      </c>
      <c r="P134" s="32">
        <f>'Equations and POD'!$D$5/I134</f>
        <v>4088.5178778240283</v>
      </c>
      <c r="Q134" s="32">
        <f>'Equations and POD'!$D$5/J134</f>
        <v>5072.4735573536882</v>
      </c>
      <c r="R134" s="32">
        <f>'Equations and POD'!$D$5/K134</f>
        <v>6418.3927322594627</v>
      </c>
      <c r="S134" s="32">
        <f>'Equations and POD'!$D$5/L134</f>
        <v>7018.9076121583503</v>
      </c>
      <c r="T134" s="32">
        <f>'Equations and POD'!$D$5/M134</f>
        <v>6569.4535195085409</v>
      </c>
      <c r="U134" s="82">
        <v>2700000</v>
      </c>
      <c r="V134" s="82">
        <v>3500</v>
      </c>
      <c r="W134" s="82">
        <v>4100</v>
      </c>
      <c r="X134" s="82">
        <v>5100</v>
      </c>
      <c r="Y134" s="82">
        <v>6400</v>
      </c>
      <c r="Z134" s="82">
        <v>7000</v>
      </c>
      <c r="AA134" s="82">
        <v>6600</v>
      </c>
    </row>
    <row r="135" spans="1:27" x14ac:dyDescent="0.35">
      <c r="A135" s="22" t="s">
        <v>75</v>
      </c>
      <c r="B135" s="22" t="s">
        <v>79</v>
      </c>
      <c r="C135" s="22" t="s">
        <v>80</v>
      </c>
      <c r="D135" s="22" t="s">
        <v>66</v>
      </c>
      <c r="E135" s="22" t="s">
        <v>67</v>
      </c>
      <c r="F135" s="22" t="s">
        <v>13</v>
      </c>
      <c r="G135" s="77" t="s">
        <v>68</v>
      </c>
      <c r="H135" s="77" t="s">
        <v>68</v>
      </c>
      <c r="I135" s="77" t="s">
        <v>68</v>
      </c>
      <c r="J135" s="77" t="s">
        <v>68</v>
      </c>
      <c r="K135" s="47">
        <v>78.380281690140848</v>
      </c>
      <c r="L135" s="47">
        <v>71.955307262569846</v>
      </c>
      <c r="M135" s="47">
        <v>68.848422672480098</v>
      </c>
      <c r="N135" s="77" t="s">
        <v>68</v>
      </c>
      <c r="O135" s="77" t="s">
        <v>68</v>
      </c>
      <c r="P135" s="77" t="s">
        <v>68</v>
      </c>
      <c r="Q135" s="77" t="s">
        <v>68</v>
      </c>
      <c r="R135" s="32">
        <f>'Equations and POD'!$D$5/K135</f>
        <v>72.722371967654979</v>
      </c>
      <c r="S135" s="32">
        <f>'Equations and POD'!$D$5/L135</f>
        <v>79.215838509316754</v>
      </c>
      <c r="T135" s="32">
        <f>'Equations and POD'!$D$5/M135</f>
        <v>82.790567724631231</v>
      </c>
      <c r="U135" s="61" t="s">
        <v>68</v>
      </c>
      <c r="V135" s="61" t="s">
        <v>68</v>
      </c>
      <c r="W135" s="61" t="s">
        <v>68</v>
      </c>
      <c r="X135" s="61" t="s">
        <v>68</v>
      </c>
      <c r="Y135" s="61">
        <v>72.722371967654979</v>
      </c>
      <c r="Z135" s="61">
        <v>79.215838509316754</v>
      </c>
      <c r="AA135" s="61">
        <v>82.790567724631231</v>
      </c>
    </row>
    <row r="136" spans="1:27" x14ac:dyDescent="0.35">
      <c r="A136" s="22" t="s">
        <v>75</v>
      </c>
      <c r="B136" s="22" t="s">
        <v>79</v>
      </c>
      <c r="C136" s="22" t="s">
        <v>80</v>
      </c>
      <c r="D136" s="22" t="s">
        <v>71</v>
      </c>
      <c r="E136" s="22" t="s">
        <v>67</v>
      </c>
      <c r="F136" s="22" t="s">
        <v>13</v>
      </c>
      <c r="G136" s="73">
        <v>0.80666464455787501</v>
      </c>
      <c r="H136" s="73">
        <v>0.68155322778204297</v>
      </c>
      <c r="I136" s="73">
        <v>0.63220575983308702</v>
      </c>
      <c r="J136" s="73">
        <v>0.15836833661042801</v>
      </c>
      <c r="K136" s="73">
        <v>8.8672239679843806E-2</v>
      </c>
      <c r="L136" s="73">
        <v>7.0345866273758204E-2</v>
      </c>
      <c r="M136" s="73">
        <v>3.1491979926059302E-2</v>
      </c>
      <c r="N136" s="32">
        <f>'Equations and POD'!$D$5/G136</f>
        <v>7066.1334154840943</v>
      </c>
      <c r="O136" s="32">
        <f>'Equations and POD'!$D$5/H136</f>
        <v>8363.2499526842967</v>
      </c>
      <c r="P136" s="32">
        <f>'Equations and POD'!$D$5/I136</f>
        <v>9016.0519915302521</v>
      </c>
      <c r="Q136" s="32">
        <f>'Equations and POD'!$D$5/J136</f>
        <v>35992.04311920944</v>
      </c>
      <c r="R136" s="32">
        <f>'Equations and POD'!$D$5/K136</f>
        <v>64281.673955458617</v>
      </c>
      <c r="S136" s="32">
        <f>'Equations and POD'!$D$5/L136</f>
        <v>81028.215329922314</v>
      </c>
      <c r="T136" s="32">
        <f>'Equations and POD'!$D$5/M136</f>
        <v>180998.4641608166</v>
      </c>
      <c r="U136" s="82">
        <v>7100</v>
      </c>
      <c r="V136" s="82">
        <v>8400</v>
      </c>
      <c r="W136" s="82">
        <v>9000</v>
      </c>
      <c r="X136" s="82">
        <v>36000</v>
      </c>
      <c r="Y136" s="82">
        <v>64000</v>
      </c>
      <c r="Z136" s="82">
        <v>81000</v>
      </c>
      <c r="AA136" s="82">
        <v>180000</v>
      </c>
    </row>
    <row r="137" spans="1:27" x14ac:dyDescent="0.35">
      <c r="A137" s="22" t="s">
        <v>75</v>
      </c>
      <c r="B137" s="22" t="s">
        <v>79</v>
      </c>
      <c r="C137" s="22" t="s">
        <v>80</v>
      </c>
      <c r="D137" s="22" t="s">
        <v>72</v>
      </c>
      <c r="E137" s="22" t="s">
        <v>67</v>
      </c>
      <c r="F137" s="22" t="s">
        <v>13</v>
      </c>
      <c r="G137" s="50">
        <v>6.7919525703465702</v>
      </c>
      <c r="H137" s="50">
        <v>6.3982161894569103</v>
      </c>
      <c r="I137" s="50">
        <v>5.2011305798165797</v>
      </c>
      <c r="J137" s="50">
        <v>3.6216318053529699</v>
      </c>
      <c r="K137" s="50">
        <v>2.5547806897338501</v>
      </c>
      <c r="L137" s="50">
        <v>2.1875465407528698</v>
      </c>
      <c r="M137" s="50">
        <v>1.75631034400592</v>
      </c>
      <c r="N137" s="32">
        <f>'Equations and POD'!$D$5/G137</f>
        <v>839.22847531150364</v>
      </c>
      <c r="O137" s="32">
        <f>'Equations and POD'!$D$5/H137</f>
        <v>890.87330456144275</v>
      </c>
      <c r="P137" s="32">
        <f>'Equations and POD'!$D$5/I137</f>
        <v>1095.9155730716172</v>
      </c>
      <c r="Q137" s="32">
        <f>'Equations and POD'!$D$5/J137</f>
        <v>1573.8761713918814</v>
      </c>
      <c r="R137" s="32">
        <f>'Equations and POD'!$D$5/K137</f>
        <v>2231.111274210316</v>
      </c>
      <c r="S137" s="32">
        <f>'Equations and POD'!$D$5/L137</f>
        <v>2605.6588483087899</v>
      </c>
      <c r="T137" s="32">
        <f>'Equations and POD'!$D$5/M137</f>
        <v>3245.4400894770265</v>
      </c>
      <c r="U137" s="82">
        <v>840</v>
      </c>
      <c r="V137" s="82">
        <v>890</v>
      </c>
      <c r="W137" s="82">
        <v>1100</v>
      </c>
      <c r="X137" s="82">
        <v>1600</v>
      </c>
      <c r="Y137" s="82">
        <v>2200</v>
      </c>
      <c r="Z137" s="82">
        <v>2600</v>
      </c>
      <c r="AA137" s="82">
        <v>3200</v>
      </c>
    </row>
    <row r="138" spans="1:27" x14ac:dyDescent="0.35">
      <c r="A138" s="22" t="s">
        <v>75</v>
      </c>
      <c r="B138" s="22" t="s">
        <v>79</v>
      </c>
      <c r="C138" s="22" t="s">
        <v>80</v>
      </c>
      <c r="D138" s="22" t="s">
        <v>15</v>
      </c>
      <c r="E138" s="22" t="s">
        <v>67</v>
      </c>
      <c r="F138" s="22" t="s">
        <v>13</v>
      </c>
      <c r="G138" s="76">
        <f t="shared" ref="G138:M138" si="15">SUM(G135:G137)</f>
        <v>7.5986172149044453</v>
      </c>
      <c r="H138" s="76">
        <f t="shared" si="15"/>
        <v>7.0797694172389534</v>
      </c>
      <c r="I138" s="76">
        <f t="shared" si="15"/>
        <v>5.8333363396496667</v>
      </c>
      <c r="J138" s="76">
        <f t="shared" si="15"/>
        <v>3.7800001419633977</v>
      </c>
      <c r="K138" s="76">
        <f t="shared" si="15"/>
        <v>81.023734619554531</v>
      </c>
      <c r="L138" s="76">
        <f t="shared" si="15"/>
        <v>74.213199669596477</v>
      </c>
      <c r="M138" s="76">
        <f t="shared" si="15"/>
        <v>70.636224996412082</v>
      </c>
      <c r="N138" s="32">
        <f>'Equations and POD'!$D$5/G138</f>
        <v>750.13648388809895</v>
      </c>
      <c r="O138" s="32">
        <f>'Equations and POD'!$D$5/H138</f>
        <v>805.11096676690204</v>
      </c>
      <c r="P138" s="32">
        <f>'Equations and POD'!$D$5/I138</f>
        <v>977.14235355445419</v>
      </c>
      <c r="Q138" s="32">
        <f>'Equations and POD'!$D$5/J138</f>
        <v>1507.9364513037613</v>
      </c>
      <c r="R138" s="32">
        <f>'Equations and POD'!$D$5/K138</f>
        <v>70.349756485111996</v>
      </c>
      <c r="S138" s="32">
        <f>'Equations and POD'!$D$5/L138</f>
        <v>76.805743794592985</v>
      </c>
      <c r="T138" s="32">
        <f>'Equations and POD'!$D$5/M138</f>
        <v>80.695139077570005</v>
      </c>
      <c r="U138" s="82">
        <v>750</v>
      </c>
      <c r="V138" s="82">
        <v>810</v>
      </c>
      <c r="W138" s="82">
        <v>980</v>
      </c>
      <c r="X138" s="82">
        <v>1500</v>
      </c>
      <c r="Y138" s="82">
        <v>70</v>
      </c>
      <c r="Z138" s="82">
        <v>77</v>
      </c>
      <c r="AA138" s="82">
        <v>81</v>
      </c>
    </row>
    <row r="139" spans="1:27" x14ac:dyDescent="0.35">
      <c r="A139" s="22" t="s">
        <v>75</v>
      </c>
      <c r="B139" s="22" t="s">
        <v>79</v>
      </c>
      <c r="C139" s="22" t="s">
        <v>80</v>
      </c>
      <c r="D139" s="22" t="s">
        <v>66</v>
      </c>
      <c r="E139" s="22" t="s">
        <v>69</v>
      </c>
      <c r="F139" s="22" t="s">
        <v>13</v>
      </c>
      <c r="G139" s="77" t="s">
        <v>68</v>
      </c>
      <c r="H139" s="47">
        <v>9.8055555555555536</v>
      </c>
      <c r="I139" s="47">
        <v>7.6774193548387091</v>
      </c>
      <c r="J139" s="47">
        <v>5.8993710691823891</v>
      </c>
      <c r="K139" s="47">
        <v>4.5845070422535201</v>
      </c>
      <c r="L139" s="47">
        <v>4.1745810055865924</v>
      </c>
      <c r="M139" s="47">
        <v>4.4109387022313404</v>
      </c>
      <c r="N139" s="77" t="s">
        <v>68</v>
      </c>
      <c r="O139" s="32">
        <f>'Equations and POD'!$D$5/H139</f>
        <v>581.30311614730886</v>
      </c>
      <c r="P139" s="32">
        <f>'Equations and POD'!$D$5/I139</f>
        <v>742.43697478991601</v>
      </c>
      <c r="Q139" s="32">
        <f>'Equations and POD'!$D$5/J139</f>
        <v>966.2046908315566</v>
      </c>
      <c r="R139" s="32">
        <f>'Equations and POD'!$D$5/K139</f>
        <v>1243.3179723502308</v>
      </c>
      <c r="S139" s="32">
        <f>'Equations and POD'!$D$5/L139</f>
        <v>1365.4064904650384</v>
      </c>
      <c r="T139" s="32">
        <f>'Equations and POD'!$D$5/M139</f>
        <v>1292.2419432209674</v>
      </c>
      <c r="U139" s="61" t="s">
        <v>68</v>
      </c>
      <c r="V139" s="82">
        <v>580</v>
      </c>
      <c r="W139" s="82">
        <v>740</v>
      </c>
      <c r="X139" s="82">
        <v>970</v>
      </c>
      <c r="Y139" s="82">
        <v>1200</v>
      </c>
      <c r="Z139" s="82">
        <v>1400</v>
      </c>
      <c r="AA139" s="82">
        <v>1300</v>
      </c>
    </row>
    <row r="140" spans="1:27" x14ac:dyDescent="0.35">
      <c r="A140" s="22" t="s">
        <v>75</v>
      </c>
      <c r="B140" s="22" t="s">
        <v>79</v>
      </c>
      <c r="C140" s="22" t="s">
        <v>80</v>
      </c>
      <c r="D140" s="22" t="s">
        <v>71</v>
      </c>
      <c r="E140" s="22" t="s">
        <v>69</v>
      </c>
      <c r="F140" s="22" t="s">
        <v>13</v>
      </c>
      <c r="G140" s="73">
        <v>8.41407000269426E-2</v>
      </c>
      <c r="H140" s="73">
        <v>7.0981598684306493E-2</v>
      </c>
      <c r="I140" s="73">
        <v>5.4421531142587597E-2</v>
      </c>
      <c r="J140" s="73">
        <v>9.8177565254874907E-3</v>
      </c>
      <c r="K140" s="73">
        <v>5.4971180115078204E-3</v>
      </c>
      <c r="L140" s="73">
        <v>4.3610122125194301E-3</v>
      </c>
      <c r="M140" s="73">
        <v>1.9523745320878601E-3</v>
      </c>
      <c r="N140" s="32">
        <f>'Equations and POD'!$D$5/G140</f>
        <v>67743.672184505354</v>
      </c>
      <c r="O140" s="32">
        <f>'Equations and POD'!$D$5/H140</f>
        <v>80302.502418281365</v>
      </c>
      <c r="P140" s="32">
        <f>'Equations and POD'!$D$5/I140</f>
        <v>104737.95720788646</v>
      </c>
      <c r="Q140" s="32">
        <f>'Equations and POD'!$D$5/J140</f>
        <v>580580.70448197145</v>
      </c>
      <c r="R140" s="32">
        <f>'Equations and POD'!$D$5/K140</f>
        <v>1036906.9734481706</v>
      </c>
      <c r="S140" s="32">
        <f>'Equations and POD'!$D$5/L140</f>
        <v>1307036.009584347</v>
      </c>
      <c r="T140" s="32">
        <f>'Equations and POD'!$D$5/M140</f>
        <v>2919521.7958023897</v>
      </c>
      <c r="U140" s="82">
        <v>68000</v>
      </c>
      <c r="V140" s="82">
        <v>80000</v>
      </c>
      <c r="W140" s="82">
        <v>100000</v>
      </c>
      <c r="X140" s="82">
        <v>580000</v>
      </c>
      <c r="Y140" s="82">
        <v>1000000</v>
      </c>
      <c r="Z140" s="82">
        <v>1300000</v>
      </c>
      <c r="AA140" s="82">
        <v>2900000</v>
      </c>
    </row>
    <row r="141" spans="1:27" x14ac:dyDescent="0.35">
      <c r="A141" s="22" t="s">
        <v>75</v>
      </c>
      <c r="B141" s="22" t="s">
        <v>79</v>
      </c>
      <c r="C141" s="22" t="s">
        <v>80</v>
      </c>
      <c r="D141" s="22" t="s">
        <v>72</v>
      </c>
      <c r="E141" s="22" t="s">
        <v>69</v>
      </c>
      <c r="F141" s="22" t="s">
        <v>13</v>
      </c>
      <c r="G141" s="73">
        <v>0.42042940676468799</v>
      </c>
      <c r="H141" s="73">
        <v>0.396056687531953</v>
      </c>
      <c r="I141" s="73">
        <v>0.321955758896942</v>
      </c>
      <c r="J141" s="73">
        <v>0.22418303067846401</v>
      </c>
      <c r="K141" s="73">
        <v>0.158143761852547</v>
      </c>
      <c r="L141" s="73">
        <v>0.13541156020645501</v>
      </c>
      <c r="M141" s="73">
        <v>0.10871756072752101</v>
      </c>
      <c r="N141" s="32">
        <f>'Equations and POD'!$D$5/G141</f>
        <v>13557.567354441167</v>
      </c>
      <c r="O141" s="32">
        <f>'Equations and POD'!$D$5/H141</f>
        <v>14391.879191637527</v>
      </c>
      <c r="P141" s="32">
        <f>'Equations and POD'!$D$5/I141</f>
        <v>17704.295830982694</v>
      </c>
      <c r="Q141" s="32">
        <f>'Equations and POD'!$D$5/J141</f>
        <v>25425.653238559622</v>
      </c>
      <c r="R141" s="32">
        <f>'Equations and POD'!$D$5/K141</f>
        <v>36043.154236552633</v>
      </c>
      <c r="S141" s="32">
        <f>'Equations and POD'!$D$5/L141</f>
        <v>42093.895021292898</v>
      </c>
      <c r="T141" s="32">
        <f>'Equations and POD'!$D$5/M141</f>
        <v>52429.43239212218</v>
      </c>
      <c r="U141" s="82">
        <v>14000</v>
      </c>
      <c r="V141" s="82">
        <v>14000</v>
      </c>
      <c r="W141" s="82">
        <v>18000</v>
      </c>
      <c r="X141" s="82">
        <v>25000</v>
      </c>
      <c r="Y141" s="82">
        <v>36000</v>
      </c>
      <c r="Z141" s="82">
        <v>42000</v>
      </c>
      <c r="AA141" s="82">
        <v>52000</v>
      </c>
    </row>
    <row r="142" spans="1:27" x14ac:dyDescent="0.35">
      <c r="A142" s="22" t="s">
        <v>75</v>
      </c>
      <c r="B142" s="22" t="s">
        <v>79</v>
      </c>
      <c r="C142" s="22" t="s">
        <v>80</v>
      </c>
      <c r="D142" s="22" t="s">
        <v>15</v>
      </c>
      <c r="E142" s="22" t="s">
        <v>69</v>
      </c>
      <c r="F142" s="22" t="s">
        <v>13</v>
      </c>
      <c r="G142" s="76">
        <f t="shared" ref="G142:M142" si="16">SUM(G139:G141)</f>
        <v>0.50457010679163061</v>
      </c>
      <c r="H142" s="76">
        <f t="shared" si="16"/>
        <v>10.272593841771814</v>
      </c>
      <c r="I142" s="76">
        <f t="shared" si="16"/>
        <v>8.0537966448782381</v>
      </c>
      <c r="J142" s="76">
        <f t="shared" si="16"/>
        <v>6.1333718563863409</v>
      </c>
      <c r="K142" s="76">
        <f t="shared" si="16"/>
        <v>4.7481479221175755</v>
      </c>
      <c r="L142" s="76">
        <f t="shared" si="16"/>
        <v>4.3143535780055666</v>
      </c>
      <c r="M142" s="76">
        <f t="shared" si="16"/>
        <v>4.5216086374909494</v>
      </c>
      <c r="N142" s="32">
        <f>'Equations and POD'!$D$5/G142</f>
        <v>11296.745334843818</v>
      </c>
      <c r="O142" s="32">
        <f>'Equations and POD'!$D$5/H142</f>
        <v>554.87446382060659</v>
      </c>
      <c r="P142" s="32">
        <f>'Equations and POD'!$D$5/I142</f>
        <v>707.7407403407534</v>
      </c>
      <c r="Q142" s="32">
        <f>'Equations and POD'!$D$5/J142</f>
        <v>929.34198895260283</v>
      </c>
      <c r="R142" s="32">
        <f>'Equations and POD'!$D$5/K142</f>
        <v>1200.4680758677623</v>
      </c>
      <c r="S142" s="32">
        <f>'Equations and POD'!$D$5/L142</f>
        <v>1321.1712709543356</v>
      </c>
      <c r="T142" s="32">
        <f>'Equations and POD'!$D$5/M142</f>
        <v>1260.6133031369434</v>
      </c>
      <c r="U142" s="82">
        <v>11000</v>
      </c>
      <c r="V142" s="82">
        <v>550</v>
      </c>
      <c r="W142" s="82">
        <v>710</v>
      </c>
      <c r="X142" s="82">
        <v>930</v>
      </c>
      <c r="Y142" s="82">
        <v>1200</v>
      </c>
      <c r="Z142" s="82">
        <v>1300</v>
      </c>
      <c r="AA142" s="82">
        <v>1300</v>
      </c>
    </row>
    <row r="143" spans="1:27" x14ac:dyDescent="0.35">
      <c r="A143" s="22" t="s">
        <v>75</v>
      </c>
      <c r="B143" s="22" t="s">
        <v>79</v>
      </c>
      <c r="C143" s="22" t="s">
        <v>80</v>
      </c>
      <c r="D143" s="22" t="s">
        <v>66</v>
      </c>
      <c r="E143" s="22" t="s">
        <v>70</v>
      </c>
      <c r="F143" s="22" t="s">
        <v>13</v>
      </c>
      <c r="G143" s="77" t="s">
        <v>68</v>
      </c>
      <c r="H143" s="47">
        <v>1.6111111111111107</v>
      </c>
      <c r="I143" s="47">
        <v>1.3924731182795698</v>
      </c>
      <c r="J143" s="47">
        <v>1.1226415094339621</v>
      </c>
      <c r="K143" s="47">
        <v>0.88732394366197187</v>
      </c>
      <c r="L143" s="47">
        <v>0.81145251396648044</v>
      </c>
      <c r="M143" s="47">
        <v>0.86714542190305233</v>
      </c>
      <c r="N143" s="77" t="s">
        <v>68</v>
      </c>
      <c r="O143" s="32">
        <f>'Equations and POD'!$D$5/H143</f>
        <v>3537.9310344827595</v>
      </c>
      <c r="P143" s="32">
        <f>'Equations and POD'!$D$5/I143</f>
        <v>4093.4362934362939</v>
      </c>
      <c r="Q143" s="32">
        <f>'Equations and POD'!$D$5/J143</f>
        <v>5077.3109243697481</v>
      </c>
      <c r="R143" s="32">
        <f>'Equations and POD'!$D$5/K143</f>
        <v>6423.8095238095239</v>
      </c>
      <c r="S143" s="32">
        <f>'Equations and POD'!$D$5/L143</f>
        <v>7024.4406196213422</v>
      </c>
      <c r="T143" s="32">
        <f>'Equations and POD'!$D$5/M143</f>
        <v>6573.2919254658364</v>
      </c>
      <c r="U143" s="61" t="s">
        <v>68</v>
      </c>
      <c r="V143" s="82">
        <v>3500</v>
      </c>
      <c r="W143" s="82">
        <v>4100</v>
      </c>
      <c r="X143" s="82">
        <v>5100</v>
      </c>
      <c r="Y143" s="82">
        <v>6400</v>
      </c>
      <c r="Z143" s="82">
        <v>7000</v>
      </c>
      <c r="AA143" s="82">
        <v>6600</v>
      </c>
    </row>
    <row r="144" spans="1:27" x14ac:dyDescent="0.35">
      <c r="A144" s="22" t="s">
        <v>75</v>
      </c>
      <c r="B144" s="22" t="s">
        <v>79</v>
      </c>
      <c r="C144" s="22" t="s">
        <v>80</v>
      </c>
      <c r="D144" s="22" t="s">
        <v>71</v>
      </c>
      <c r="E144" s="22" t="s">
        <v>70</v>
      </c>
      <c r="F144" s="22" t="s">
        <v>13</v>
      </c>
      <c r="G144" s="73">
        <v>1.6870279442728699E-4</v>
      </c>
      <c r="H144" s="73">
        <v>2.27483379418674E-4</v>
      </c>
      <c r="I144" s="73">
        <v>1.79334578576103E-4</v>
      </c>
      <c r="J144" s="73">
        <v>3.6381279511961302E-5</v>
      </c>
      <c r="K144" s="73">
        <v>2.03707438129947E-5</v>
      </c>
      <c r="L144" s="73">
        <v>1.61607488526041E-5</v>
      </c>
      <c r="M144" s="73">
        <v>7.2354025371544899E-6</v>
      </c>
      <c r="N144" s="32">
        <f>'Equations and POD'!$D$5/G144</f>
        <v>33787229.306724802</v>
      </c>
      <c r="O144" s="32">
        <f>'Equations and POD'!$D$5/H144</f>
        <v>25056775.640339769</v>
      </c>
      <c r="P144" s="32">
        <f>'Equations and POD'!$D$5/I144</f>
        <v>31784165.916341279</v>
      </c>
      <c r="Q144" s="32">
        <f>'Equations and POD'!$D$5/J144</f>
        <v>156673983.88575023</v>
      </c>
      <c r="R144" s="32">
        <f>'Equations and POD'!$D$5/K144</f>
        <v>279813052.10681182</v>
      </c>
      <c r="S144" s="32">
        <f>'Equations and POD'!$D$5/L144</f>
        <v>352706427.90055591</v>
      </c>
      <c r="T144" s="32">
        <f>'Equations and POD'!$D$5/M144</f>
        <v>787793073.11928403</v>
      </c>
      <c r="U144" s="82">
        <v>34000000</v>
      </c>
      <c r="V144" s="82">
        <v>25000000</v>
      </c>
      <c r="W144" s="82">
        <v>32000000</v>
      </c>
      <c r="X144" s="82">
        <v>160000000</v>
      </c>
      <c r="Y144" s="82">
        <v>280000000</v>
      </c>
      <c r="Z144" s="82">
        <v>350000000</v>
      </c>
      <c r="AA144" s="82">
        <v>790000000</v>
      </c>
    </row>
    <row r="145" spans="1:27" x14ac:dyDescent="0.35">
      <c r="A145" s="22" t="s">
        <v>75</v>
      </c>
      <c r="B145" s="22" t="s">
        <v>79</v>
      </c>
      <c r="C145" s="22" t="s">
        <v>80</v>
      </c>
      <c r="D145" s="22" t="s">
        <v>72</v>
      </c>
      <c r="E145" s="22" t="s">
        <v>70</v>
      </c>
      <c r="F145" s="22" t="s">
        <v>13</v>
      </c>
      <c r="G145" s="73">
        <v>1.55389689641923E-3</v>
      </c>
      <c r="H145" s="73">
        <v>1.46381591691667E-3</v>
      </c>
      <c r="I145" s="73">
        <v>1.18994068084839E-3</v>
      </c>
      <c r="J145" s="73">
        <v>8.2857504731132198E-4</v>
      </c>
      <c r="K145" s="73">
        <v>5.8449551048714895E-4</v>
      </c>
      <c r="L145" s="73">
        <v>5.00477844219554E-4</v>
      </c>
      <c r="M145" s="73">
        <v>4.0181746919362498E-4</v>
      </c>
      <c r="N145" s="32">
        <f>'Equations and POD'!$D$5/G145</f>
        <v>3668197.0426319595</v>
      </c>
      <c r="O145" s="32">
        <f>'Equations and POD'!$D$5/H145</f>
        <v>3893932.245255454</v>
      </c>
      <c r="P145" s="32">
        <f>'Equations and POD'!$D$5/I145</f>
        <v>4790154.7461475814</v>
      </c>
      <c r="Q145" s="32">
        <f>'Equations and POD'!$D$5/J145</f>
        <v>6879280.2999513075</v>
      </c>
      <c r="R145" s="32">
        <f>'Equations and POD'!$D$5/K145</f>
        <v>9751999.6265656911</v>
      </c>
      <c r="S145" s="32">
        <f>'Equations and POD'!$D$5/L145</f>
        <v>11389115.55393344</v>
      </c>
      <c r="T145" s="32">
        <f>'Equations and POD'!$D$5/M145</f>
        <v>14185545.520056332</v>
      </c>
      <c r="U145" s="82">
        <v>3700000</v>
      </c>
      <c r="V145" s="82">
        <v>3900000</v>
      </c>
      <c r="W145" s="82">
        <v>4800000</v>
      </c>
      <c r="X145" s="82">
        <v>6900000</v>
      </c>
      <c r="Y145" s="82">
        <v>9800000</v>
      </c>
      <c r="Z145" s="82">
        <v>11000000</v>
      </c>
      <c r="AA145" s="82">
        <v>14000000</v>
      </c>
    </row>
    <row r="146" spans="1:27" x14ac:dyDescent="0.35">
      <c r="A146" s="22" t="s">
        <v>75</v>
      </c>
      <c r="B146" s="22" t="s">
        <v>79</v>
      </c>
      <c r="C146" s="22" t="s">
        <v>80</v>
      </c>
      <c r="D146" s="22" t="s">
        <v>15</v>
      </c>
      <c r="E146" s="22" t="s">
        <v>70</v>
      </c>
      <c r="F146" s="22" t="s">
        <v>13</v>
      </c>
      <c r="G146" s="79">
        <f t="shared" ref="G146:M146" si="17">SUM(G143:G145)</f>
        <v>1.7225996908465169E-3</v>
      </c>
      <c r="H146" s="79">
        <f t="shared" si="17"/>
        <v>1.6128024104074461</v>
      </c>
      <c r="I146" s="79">
        <f t="shared" si="17"/>
        <v>1.3938423935389943</v>
      </c>
      <c r="J146" s="79">
        <f t="shared" si="17"/>
        <v>1.1235064657607854</v>
      </c>
      <c r="K146" s="79">
        <f t="shared" si="17"/>
        <v>0.88792880991627199</v>
      </c>
      <c r="L146" s="79">
        <f t="shared" si="17"/>
        <v>0.8119691525595526</v>
      </c>
      <c r="M146" s="79">
        <f t="shared" si="17"/>
        <v>0.86755447477478309</v>
      </c>
      <c r="N146" s="32">
        <f>'Equations and POD'!$D$5/G146</f>
        <v>3308952.1786683453</v>
      </c>
      <c r="O146" s="32">
        <f>'Equations and POD'!$D$5/H146</f>
        <v>3534.2209084124543</v>
      </c>
      <c r="P146" s="32">
        <f>'Equations and POD'!$D$5/I146</f>
        <v>4089.4150059014805</v>
      </c>
      <c r="Q146" s="32">
        <f>'Equations and POD'!$D$5/J146</f>
        <v>5073.4020441442053</v>
      </c>
      <c r="R146" s="32">
        <f>'Equations and POD'!$D$5/K146</f>
        <v>6419.4335585726594</v>
      </c>
      <c r="S146" s="32">
        <f>'Equations and POD'!$D$5/L146</f>
        <v>7019.9711184002681</v>
      </c>
      <c r="T146" s="32">
        <f>'Equations and POD'!$D$5/M146</f>
        <v>6570.1926112244637</v>
      </c>
      <c r="U146" s="82">
        <v>3300000</v>
      </c>
      <c r="V146" s="82">
        <v>3500</v>
      </c>
      <c r="W146" s="82">
        <v>4100</v>
      </c>
      <c r="X146" s="82">
        <v>5100</v>
      </c>
      <c r="Y146" s="82">
        <v>6400</v>
      </c>
      <c r="Z146" s="82">
        <v>7000</v>
      </c>
      <c r="AA146" s="82">
        <v>6600</v>
      </c>
    </row>
    <row r="147" spans="1:27" x14ac:dyDescent="0.35">
      <c r="A147" s="22" t="s">
        <v>75</v>
      </c>
      <c r="B147" s="22" t="s">
        <v>81</v>
      </c>
      <c r="C147" s="22" t="s">
        <v>82</v>
      </c>
      <c r="D147" s="22" t="s">
        <v>66</v>
      </c>
      <c r="E147" s="22" t="s">
        <v>67</v>
      </c>
      <c r="F147" s="22" t="s">
        <v>9</v>
      </c>
      <c r="G147" s="47">
        <v>3.7680851063829786</v>
      </c>
      <c r="H147" s="47">
        <v>3.2222222222222214</v>
      </c>
      <c r="I147" s="47">
        <v>2.7849462365591395</v>
      </c>
      <c r="J147" s="47">
        <v>2.2452830188679238</v>
      </c>
      <c r="K147" s="47">
        <v>1.7746478873239435</v>
      </c>
      <c r="L147" s="47">
        <v>1.6229050279329611</v>
      </c>
      <c r="M147" s="47">
        <v>1.7342908438061044</v>
      </c>
      <c r="N147" s="32">
        <f>'Equations and POD'!$D$5/G147</f>
        <v>1512.7046866177302</v>
      </c>
      <c r="O147" s="32">
        <f>'Equations and POD'!$D$5/H147</f>
        <v>1768.9655172413798</v>
      </c>
      <c r="P147" s="32">
        <f>'Equations and POD'!$D$5/I147</f>
        <v>2046.718146718147</v>
      </c>
      <c r="Q147" s="32">
        <f>'Equations and POD'!$D$5/J147</f>
        <v>2538.655462184875</v>
      </c>
      <c r="R147" s="32">
        <f>'Equations and POD'!$D$5/K147</f>
        <v>3211.9047619047624</v>
      </c>
      <c r="S147" s="32">
        <f>'Equations and POD'!$D$5/L147</f>
        <v>3512.2203098106706</v>
      </c>
      <c r="T147" s="32">
        <f>'Equations and POD'!$D$5/M147</f>
        <v>3286.6459627329186</v>
      </c>
      <c r="U147" s="82">
        <v>1500</v>
      </c>
      <c r="V147" s="82">
        <v>1800</v>
      </c>
      <c r="W147" s="82">
        <v>2000</v>
      </c>
      <c r="X147" s="82">
        <v>2500</v>
      </c>
      <c r="Y147" s="82">
        <v>3200</v>
      </c>
      <c r="Z147" s="82">
        <v>3500</v>
      </c>
      <c r="AA147" s="82">
        <v>3300</v>
      </c>
    </row>
    <row r="148" spans="1:27" x14ac:dyDescent="0.35">
      <c r="A148" s="22" t="s">
        <v>75</v>
      </c>
      <c r="B148" s="22" t="s">
        <v>81</v>
      </c>
      <c r="C148" s="22" t="s">
        <v>82</v>
      </c>
      <c r="D148" s="22" t="s">
        <v>71</v>
      </c>
      <c r="E148" s="22" t="s">
        <v>67</v>
      </c>
      <c r="F148" s="22" t="s">
        <v>9</v>
      </c>
      <c r="G148" s="76" t="s">
        <v>68</v>
      </c>
      <c r="H148" s="76" t="s">
        <v>68</v>
      </c>
      <c r="I148" s="76" t="s">
        <v>68</v>
      </c>
      <c r="J148" s="76" t="s">
        <v>68</v>
      </c>
      <c r="K148" s="76" t="s">
        <v>68</v>
      </c>
      <c r="L148" s="76" t="s">
        <v>68</v>
      </c>
      <c r="M148" s="77" t="s">
        <v>68</v>
      </c>
      <c r="N148" s="64" t="s">
        <v>68</v>
      </c>
      <c r="O148" s="64" t="s">
        <v>68</v>
      </c>
      <c r="P148" s="64" t="s">
        <v>68</v>
      </c>
      <c r="Q148" s="64" t="s">
        <v>68</v>
      </c>
      <c r="R148" s="64" t="s">
        <v>68</v>
      </c>
      <c r="S148" s="64" t="s">
        <v>68</v>
      </c>
      <c r="T148" s="64" t="s">
        <v>68</v>
      </c>
      <c r="U148" s="61" t="s">
        <v>68</v>
      </c>
      <c r="V148" s="61" t="s">
        <v>68</v>
      </c>
      <c r="W148" s="61" t="s">
        <v>68</v>
      </c>
      <c r="X148" s="61" t="s">
        <v>68</v>
      </c>
      <c r="Y148" s="61" t="s">
        <v>68</v>
      </c>
      <c r="Z148" s="61" t="s">
        <v>68</v>
      </c>
      <c r="AA148" s="61" t="s">
        <v>68</v>
      </c>
    </row>
    <row r="149" spans="1:27" x14ac:dyDescent="0.35">
      <c r="A149" s="22" t="s">
        <v>75</v>
      </c>
      <c r="B149" s="22" t="s">
        <v>81</v>
      </c>
      <c r="C149" s="22" t="s">
        <v>82</v>
      </c>
      <c r="D149" s="22" t="s">
        <v>72</v>
      </c>
      <c r="E149" s="22" t="s">
        <v>67</v>
      </c>
      <c r="F149" s="22" t="s">
        <v>9</v>
      </c>
      <c r="G149" s="76" t="s">
        <v>68</v>
      </c>
      <c r="H149" s="76" t="s">
        <v>68</v>
      </c>
      <c r="I149" s="76" t="s">
        <v>68</v>
      </c>
      <c r="J149" s="76" t="s">
        <v>68</v>
      </c>
      <c r="K149" s="76" t="s">
        <v>68</v>
      </c>
      <c r="L149" s="76" t="s">
        <v>68</v>
      </c>
      <c r="M149" s="77" t="s">
        <v>68</v>
      </c>
      <c r="N149" s="64" t="s">
        <v>68</v>
      </c>
      <c r="O149" s="64" t="s">
        <v>68</v>
      </c>
      <c r="P149" s="64" t="s">
        <v>68</v>
      </c>
      <c r="Q149" s="64" t="s">
        <v>68</v>
      </c>
      <c r="R149" s="64" t="s">
        <v>68</v>
      </c>
      <c r="S149" s="64" t="s">
        <v>68</v>
      </c>
      <c r="T149" s="64" t="s">
        <v>68</v>
      </c>
      <c r="U149" s="61" t="s">
        <v>68</v>
      </c>
      <c r="V149" s="61" t="s">
        <v>68</v>
      </c>
      <c r="W149" s="61" t="s">
        <v>68</v>
      </c>
      <c r="X149" s="61" t="s">
        <v>68</v>
      </c>
      <c r="Y149" s="61" t="s">
        <v>68</v>
      </c>
      <c r="Z149" s="61" t="s">
        <v>68</v>
      </c>
      <c r="AA149" s="61" t="s">
        <v>68</v>
      </c>
    </row>
    <row r="150" spans="1:27" x14ac:dyDescent="0.35">
      <c r="A150" s="22" t="s">
        <v>75</v>
      </c>
      <c r="B150" s="22" t="s">
        <v>81</v>
      </c>
      <c r="C150" s="22" t="s">
        <v>82</v>
      </c>
      <c r="D150" s="22" t="s">
        <v>15</v>
      </c>
      <c r="E150" s="22" t="s">
        <v>67</v>
      </c>
      <c r="F150" s="22" t="s">
        <v>9</v>
      </c>
      <c r="G150" s="76">
        <f t="shared" ref="G150:M150" si="18">SUM(G147:G149)</f>
        <v>3.7680851063829786</v>
      </c>
      <c r="H150" s="76">
        <f t="shared" si="18"/>
        <v>3.2222222222222214</v>
      </c>
      <c r="I150" s="76">
        <f t="shared" si="18"/>
        <v>2.7849462365591395</v>
      </c>
      <c r="J150" s="76">
        <f t="shared" si="18"/>
        <v>2.2452830188679238</v>
      </c>
      <c r="K150" s="79">
        <f t="shared" si="18"/>
        <v>1.7746478873239435</v>
      </c>
      <c r="L150" s="79">
        <f t="shared" si="18"/>
        <v>1.6229050279329611</v>
      </c>
      <c r="M150" s="79">
        <f t="shared" si="18"/>
        <v>1.7342908438061044</v>
      </c>
      <c r="N150" s="32">
        <f>'Equations and POD'!$D$5/G150</f>
        <v>1512.7046866177302</v>
      </c>
      <c r="O150" s="32">
        <f>'Equations and POD'!$D$5/H150</f>
        <v>1768.9655172413798</v>
      </c>
      <c r="P150" s="32">
        <f>'Equations and POD'!$D$5/I150</f>
        <v>2046.718146718147</v>
      </c>
      <c r="Q150" s="32">
        <f>'Equations and POD'!$D$5/J150</f>
        <v>2538.655462184875</v>
      </c>
      <c r="R150" s="32">
        <f>'Equations and POD'!$D$5/K150</f>
        <v>3211.9047619047624</v>
      </c>
      <c r="S150" s="32">
        <f>'Equations and POD'!$D$5/L150</f>
        <v>3512.2203098106706</v>
      </c>
      <c r="T150" s="32">
        <f>'Equations and POD'!$D$5/M150</f>
        <v>3286.6459627329186</v>
      </c>
      <c r="U150" s="82">
        <v>1500</v>
      </c>
      <c r="V150" s="82">
        <v>1800</v>
      </c>
      <c r="W150" s="82">
        <v>2000</v>
      </c>
      <c r="X150" s="82">
        <v>2500</v>
      </c>
      <c r="Y150" s="82">
        <v>3200</v>
      </c>
      <c r="Z150" s="82">
        <v>3500</v>
      </c>
      <c r="AA150" s="82">
        <v>3300</v>
      </c>
    </row>
    <row r="151" spans="1:27" x14ac:dyDescent="0.35">
      <c r="A151" s="22" t="s">
        <v>75</v>
      </c>
      <c r="B151" s="22" t="s">
        <v>81</v>
      </c>
      <c r="C151" s="22" t="s">
        <v>82</v>
      </c>
      <c r="D151" s="22" t="s">
        <v>66</v>
      </c>
      <c r="E151" s="22" t="s">
        <v>69</v>
      </c>
      <c r="F151" s="22" t="s">
        <v>9</v>
      </c>
      <c r="G151" s="47">
        <v>0.94202127659574464</v>
      </c>
      <c r="H151" s="47">
        <v>0.80555555555555536</v>
      </c>
      <c r="I151" s="47">
        <v>0.69623655913978488</v>
      </c>
      <c r="J151" s="47">
        <v>0.56132075471698095</v>
      </c>
      <c r="K151" s="47">
        <v>0.44366197183098588</v>
      </c>
      <c r="L151" s="47">
        <v>0.40572625698324027</v>
      </c>
      <c r="M151" s="47">
        <v>0.43357271095152611</v>
      </c>
      <c r="N151" s="32">
        <f>'Equations and POD'!$D$5/G151</f>
        <v>6050.8187464709208</v>
      </c>
      <c r="O151" s="32">
        <f>'Equations and POD'!$D$5/H151</f>
        <v>7075.862068965519</v>
      </c>
      <c r="P151" s="32">
        <f>'Equations and POD'!$D$5/I151</f>
        <v>8186.8725868725878</v>
      </c>
      <c r="Q151" s="32">
        <f>'Equations and POD'!$D$5/J151</f>
        <v>10154.6218487395</v>
      </c>
      <c r="R151" s="32">
        <f>'Equations and POD'!$D$5/K151</f>
        <v>12847.61904761905</v>
      </c>
      <c r="S151" s="32">
        <f>'Equations and POD'!$D$5/L151</f>
        <v>14048.881239242683</v>
      </c>
      <c r="T151" s="32">
        <f>'Equations and POD'!$D$5/M151</f>
        <v>13146.583850931675</v>
      </c>
      <c r="U151" s="82">
        <v>6100</v>
      </c>
      <c r="V151" s="82">
        <v>7100</v>
      </c>
      <c r="W151" s="82">
        <v>8200</v>
      </c>
      <c r="X151" s="82">
        <v>10000</v>
      </c>
      <c r="Y151" s="82">
        <v>13000</v>
      </c>
      <c r="Z151" s="82">
        <v>14000</v>
      </c>
      <c r="AA151" s="82">
        <v>13000</v>
      </c>
    </row>
    <row r="152" spans="1:27" x14ac:dyDescent="0.35">
      <c r="A152" s="22" t="s">
        <v>75</v>
      </c>
      <c r="B152" s="22" t="s">
        <v>81</v>
      </c>
      <c r="C152" s="22" t="s">
        <v>82</v>
      </c>
      <c r="D152" s="22" t="s">
        <v>71</v>
      </c>
      <c r="E152" s="22" t="s">
        <v>69</v>
      </c>
      <c r="F152" s="22" t="s">
        <v>9</v>
      </c>
      <c r="G152" s="76" t="s">
        <v>68</v>
      </c>
      <c r="H152" s="76" t="s">
        <v>68</v>
      </c>
      <c r="I152" s="76" t="s">
        <v>68</v>
      </c>
      <c r="J152" s="76" t="s">
        <v>68</v>
      </c>
      <c r="K152" s="76" t="s">
        <v>68</v>
      </c>
      <c r="L152" s="76" t="s">
        <v>68</v>
      </c>
      <c r="M152" s="77" t="s">
        <v>68</v>
      </c>
      <c r="N152" s="64" t="s">
        <v>68</v>
      </c>
      <c r="O152" s="64" t="s">
        <v>68</v>
      </c>
      <c r="P152" s="64" t="s">
        <v>68</v>
      </c>
      <c r="Q152" s="64" t="s">
        <v>68</v>
      </c>
      <c r="R152" s="64" t="s">
        <v>68</v>
      </c>
      <c r="S152" s="64" t="s">
        <v>68</v>
      </c>
      <c r="T152" s="64" t="s">
        <v>68</v>
      </c>
      <c r="U152" s="61" t="s">
        <v>68</v>
      </c>
      <c r="V152" s="61" t="s">
        <v>68</v>
      </c>
      <c r="W152" s="61" t="s">
        <v>68</v>
      </c>
      <c r="X152" s="61" t="s">
        <v>68</v>
      </c>
      <c r="Y152" s="61" t="s">
        <v>68</v>
      </c>
      <c r="Z152" s="61" t="s">
        <v>68</v>
      </c>
      <c r="AA152" s="61" t="s">
        <v>68</v>
      </c>
    </row>
    <row r="153" spans="1:27" x14ac:dyDescent="0.35">
      <c r="A153" s="22" t="s">
        <v>75</v>
      </c>
      <c r="B153" s="22" t="s">
        <v>81</v>
      </c>
      <c r="C153" s="22" t="s">
        <v>82</v>
      </c>
      <c r="D153" s="22" t="s">
        <v>72</v>
      </c>
      <c r="E153" s="22" t="s">
        <v>69</v>
      </c>
      <c r="F153" s="22" t="s">
        <v>9</v>
      </c>
      <c r="G153" s="76" t="s">
        <v>68</v>
      </c>
      <c r="H153" s="76" t="s">
        <v>68</v>
      </c>
      <c r="I153" s="76" t="s">
        <v>68</v>
      </c>
      <c r="J153" s="76" t="s">
        <v>68</v>
      </c>
      <c r="K153" s="76" t="s">
        <v>68</v>
      </c>
      <c r="L153" s="76" t="s">
        <v>68</v>
      </c>
      <c r="M153" s="77" t="s">
        <v>68</v>
      </c>
      <c r="N153" s="64" t="s">
        <v>68</v>
      </c>
      <c r="O153" s="64" t="s">
        <v>68</v>
      </c>
      <c r="P153" s="64" t="s">
        <v>68</v>
      </c>
      <c r="Q153" s="64" t="s">
        <v>68</v>
      </c>
      <c r="R153" s="64" t="s">
        <v>68</v>
      </c>
      <c r="S153" s="64" t="s">
        <v>68</v>
      </c>
      <c r="T153" s="64" t="s">
        <v>68</v>
      </c>
      <c r="U153" s="61" t="s">
        <v>68</v>
      </c>
      <c r="V153" s="61" t="s">
        <v>68</v>
      </c>
      <c r="W153" s="61" t="s">
        <v>68</v>
      </c>
      <c r="X153" s="61" t="s">
        <v>68</v>
      </c>
      <c r="Y153" s="61" t="s">
        <v>68</v>
      </c>
      <c r="Z153" s="61" t="s">
        <v>68</v>
      </c>
      <c r="AA153" s="61" t="s">
        <v>68</v>
      </c>
    </row>
    <row r="154" spans="1:27" x14ac:dyDescent="0.35">
      <c r="A154" s="22" t="s">
        <v>75</v>
      </c>
      <c r="B154" s="22" t="s">
        <v>81</v>
      </c>
      <c r="C154" s="22" t="s">
        <v>82</v>
      </c>
      <c r="D154" s="22" t="s">
        <v>15</v>
      </c>
      <c r="E154" s="22" t="s">
        <v>69</v>
      </c>
      <c r="F154" s="22" t="s">
        <v>9</v>
      </c>
      <c r="G154" s="79">
        <f t="shared" ref="G154:M154" si="19">SUM(G151:G153)</f>
        <v>0.94202127659574464</v>
      </c>
      <c r="H154" s="79">
        <f t="shared" si="19"/>
        <v>0.80555555555555536</v>
      </c>
      <c r="I154" s="79">
        <f t="shared" si="19"/>
        <v>0.69623655913978488</v>
      </c>
      <c r="J154" s="79">
        <f t="shared" si="19"/>
        <v>0.56132075471698095</v>
      </c>
      <c r="K154" s="79">
        <f t="shared" si="19"/>
        <v>0.44366197183098588</v>
      </c>
      <c r="L154" s="79">
        <f t="shared" si="19"/>
        <v>0.40572625698324027</v>
      </c>
      <c r="M154" s="79">
        <f t="shared" si="19"/>
        <v>0.43357271095152611</v>
      </c>
      <c r="N154" s="32">
        <f>'Equations and POD'!$D$5/G154</f>
        <v>6050.8187464709208</v>
      </c>
      <c r="O154" s="32">
        <f>'Equations and POD'!$D$5/H154</f>
        <v>7075.862068965519</v>
      </c>
      <c r="P154" s="32">
        <f>'Equations and POD'!$D$5/I154</f>
        <v>8186.8725868725878</v>
      </c>
      <c r="Q154" s="32">
        <f>'Equations and POD'!$D$5/J154</f>
        <v>10154.6218487395</v>
      </c>
      <c r="R154" s="32">
        <f>'Equations and POD'!$D$5/K154</f>
        <v>12847.61904761905</v>
      </c>
      <c r="S154" s="32">
        <f>'Equations and POD'!$D$5/L154</f>
        <v>14048.881239242683</v>
      </c>
      <c r="T154" s="32">
        <f>'Equations and POD'!$D$5/M154</f>
        <v>13146.583850931675</v>
      </c>
      <c r="U154" s="82">
        <v>6100</v>
      </c>
      <c r="V154" s="82">
        <v>7100</v>
      </c>
      <c r="W154" s="82">
        <v>8200</v>
      </c>
      <c r="X154" s="82">
        <v>10000</v>
      </c>
      <c r="Y154" s="82">
        <v>13000</v>
      </c>
      <c r="Z154" s="82">
        <v>14000</v>
      </c>
      <c r="AA154" s="82">
        <v>13000</v>
      </c>
    </row>
    <row r="155" spans="1:27" x14ac:dyDescent="0.35">
      <c r="A155" s="22" t="s">
        <v>75</v>
      </c>
      <c r="B155" s="22" t="s">
        <v>81</v>
      </c>
      <c r="C155" s="22" t="s">
        <v>82</v>
      </c>
      <c r="D155" s="22" t="s">
        <v>66</v>
      </c>
      <c r="E155" s="22" t="s">
        <v>70</v>
      </c>
      <c r="F155" s="22" t="s">
        <v>9</v>
      </c>
      <c r="G155" s="47">
        <v>9.4202127659574475E-2</v>
      </c>
      <c r="H155" s="47">
        <v>8.0555555555555547E-2</v>
      </c>
      <c r="I155" s="47">
        <v>6.9623655913978497E-2</v>
      </c>
      <c r="J155" s="47">
        <v>5.6132075471698101E-2</v>
      </c>
      <c r="K155" s="47">
        <v>4.4366197183098595E-2</v>
      </c>
      <c r="L155" s="47">
        <v>4.0572625698324032E-2</v>
      </c>
      <c r="M155" s="47">
        <v>4.3357271095152611E-2</v>
      </c>
      <c r="N155" s="32">
        <f>'Equations and POD'!$D$5/G155</f>
        <v>60508.187464709197</v>
      </c>
      <c r="O155" s="32">
        <f>'Equations and POD'!$D$5/H155</f>
        <v>70758.620689655174</v>
      </c>
      <c r="P155" s="32">
        <f>'Equations and POD'!$D$5/I155</f>
        <v>81868.725868725873</v>
      </c>
      <c r="Q155" s="32">
        <f>'Equations and POD'!$D$5/J155</f>
        <v>101546.21848739497</v>
      </c>
      <c r="R155" s="32">
        <f>'Equations and POD'!$D$5/K155</f>
        <v>128476.19047619047</v>
      </c>
      <c r="S155" s="32">
        <f>'Equations and POD'!$D$5/L155</f>
        <v>140488.81239242683</v>
      </c>
      <c r="T155" s="32">
        <f>'Equations and POD'!$D$5/M155</f>
        <v>131465.83850931676</v>
      </c>
      <c r="U155" s="82">
        <v>61000</v>
      </c>
      <c r="V155" s="82">
        <v>71000</v>
      </c>
      <c r="W155" s="82">
        <v>82000</v>
      </c>
      <c r="X155" s="82">
        <v>100000</v>
      </c>
      <c r="Y155" s="82">
        <v>130000</v>
      </c>
      <c r="Z155" s="82">
        <v>140000</v>
      </c>
      <c r="AA155" s="82">
        <v>130000</v>
      </c>
    </row>
    <row r="156" spans="1:27" x14ac:dyDescent="0.35">
      <c r="A156" s="22" t="s">
        <v>75</v>
      </c>
      <c r="B156" s="22" t="s">
        <v>81</v>
      </c>
      <c r="C156" s="22" t="s">
        <v>82</v>
      </c>
      <c r="D156" s="22" t="s">
        <v>71</v>
      </c>
      <c r="E156" s="22" t="s">
        <v>70</v>
      </c>
      <c r="F156" s="22" t="s">
        <v>9</v>
      </c>
      <c r="G156" s="76" t="s">
        <v>68</v>
      </c>
      <c r="H156" s="76" t="s">
        <v>68</v>
      </c>
      <c r="I156" s="76" t="s">
        <v>68</v>
      </c>
      <c r="J156" s="76" t="s">
        <v>68</v>
      </c>
      <c r="K156" s="76" t="s">
        <v>68</v>
      </c>
      <c r="L156" s="76" t="s">
        <v>68</v>
      </c>
      <c r="M156" s="77" t="s">
        <v>68</v>
      </c>
      <c r="N156" s="64" t="s">
        <v>68</v>
      </c>
      <c r="O156" s="64" t="s">
        <v>68</v>
      </c>
      <c r="P156" s="64" t="s">
        <v>68</v>
      </c>
      <c r="Q156" s="64" t="s">
        <v>68</v>
      </c>
      <c r="R156" s="64" t="s">
        <v>68</v>
      </c>
      <c r="S156" s="64" t="s">
        <v>68</v>
      </c>
      <c r="T156" s="64" t="s">
        <v>68</v>
      </c>
      <c r="U156" s="61" t="s">
        <v>68</v>
      </c>
      <c r="V156" s="61" t="s">
        <v>68</v>
      </c>
      <c r="W156" s="61" t="s">
        <v>68</v>
      </c>
      <c r="X156" s="61" t="s">
        <v>68</v>
      </c>
      <c r="Y156" s="61" t="s">
        <v>68</v>
      </c>
      <c r="Z156" s="61" t="s">
        <v>68</v>
      </c>
      <c r="AA156" s="61" t="s">
        <v>68</v>
      </c>
    </row>
    <row r="157" spans="1:27" x14ac:dyDescent="0.35">
      <c r="A157" s="22" t="s">
        <v>75</v>
      </c>
      <c r="B157" s="22" t="s">
        <v>81</v>
      </c>
      <c r="C157" s="22" t="s">
        <v>82</v>
      </c>
      <c r="D157" s="22" t="s">
        <v>72</v>
      </c>
      <c r="E157" s="22" t="s">
        <v>70</v>
      </c>
      <c r="F157" s="22" t="s">
        <v>9</v>
      </c>
      <c r="G157" s="76" t="s">
        <v>68</v>
      </c>
      <c r="H157" s="76" t="s">
        <v>68</v>
      </c>
      <c r="I157" s="76" t="s">
        <v>68</v>
      </c>
      <c r="J157" s="76" t="s">
        <v>68</v>
      </c>
      <c r="K157" s="76" t="s">
        <v>68</v>
      </c>
      <c r="L157" s="76" t="s">
        <v>68</v>
      </c>
      <c r="M157" s="77" t="s">
        <v>68</v>
      </c>
      <c r="N157" s="64" t="s">
        <v>68</v>
      </c>
      <c r="O157" s="64" t="s">
        <v>68</v>
      </c>
      <c r="P157" s="64" t="s">
        <v>68</v>
      </c>
      <c r="Q157" s="64" t="s">
        <v>68</v>
      </c>
      <c r="R157" s="64" t="s">
        <v>68</v>
      </c>
      <c r="S157" s="64" t="s">
        <v>68</v>
      </c>
      <c r="T157" s="64" t="s">
        <v>68</v>
      </c>
      <c r="U157" s="61" t="s">
        <v>68</v>
      </c>
      <c r="V157" s="61" t="s">
        <v>68</v>
      </c>
      <c r="W157" s="61" t="s">
        <v>68</v>
      </c>
      <c r="X157" s="61" t="s">
        <v>68</v>
      </c>
      <c r="Y157" s="61" t="s">
        <v>68</v>
      </c>
      <c r="Z157" s="61" t="s">
        <v>68</v>
      </c>
      <c r="AA157" s="61" t="s">
        <v>68</v>
      </c>
    </row>
    <row r="158" spans="1:27" x14ac:dyDescent="0.35">
      <c r="A158" s="22" t="s">
        <v>75</v>
      </c>
      <c r="B158" s="22" t="s">
        <v>81</v>
      </c>
      <c r="C158" s="22" t="s">
        <v>82</v>
      </c>
      <c r="D158" s="22" t="s">
        <v>15</v>
      </c>
      <c r="E158" s="22" t="s">
        <v>70</v>
      </c>
      <c r="F158" s="22" t="s">
        <v>9</v>
      </c>
      <c r="G158" s="78">
        <f t="shared" ref="G158:M158" si="20">SUM(G155:G157)</f>
        <v>9.4202127659574475E-2</v>
      </c>
      <c r="H158" s="78">
        <f t="shared" si="20"/>
        <v>8.0555555555555547E-2</v>
      </c>
      <c r="I158" s="78">
        <f t="shared" si="20"/>
        <v>6.9623655913978497E-2</v>
      </c>
      <c r="J158" s="78">
        <f t="shared" si="20"/>
        <v>5.6132075471698101E-2</v>
      </c>
      <c r="K158" s="78">
        <f t="shared" si="20"/>
        <v>4.4366197183098595E-2</v>
      </c>
      <c r="L158" s="78">
        <f t="shared" si="20"/>
        <v>4.0572625698324032E-2</v>
      </c>
      <c r="M158" s="78">
        <f t="shared" si="20"/>
        <v>4.3357271095152611E-2</v>
      </c>
      <c r="N158" s="32">
        <f>'Equations and POD'!$D$5/G158</f>
        <v>60508.187464709197</v>
      </c>
      <c r="O158" s="32">
        <f>'Equations and POD'!$D$5/H158</f>
        <v>70758.620689655174</v>
      </c>
      <c r="P158" s="32">
        <f>'Equations and POD'!$D$5/I158</f>
        <v>81868.725868725873</v>
      </c>
      <c r="Q158" s="32">
        <f>'Equations and POD'!$D$5/J158</f>
        <v>101546.21848739497</v>
      </c>
      <c r="R158" s="32">
        <f>'Equations and POD'!$D$5/K158</f>
        <v>128476.19047619047</v>
      </c>
      <c r="S158" s="32">
        <f>'Equations and POD'!$D$5/L158</f>
        <v>140488.81239242683</v>
      </c>
      <c r="T158" s="32">
        <f>'Equations and POD'!$D$5/M158</f>
        <v>131465.83850931676</v>
      </c>
      <c r="U158" s="82">
        <v>61000</v>
      </c>
      <c r="V158" s="82">
        <v>71000</v>
      </c>
      <c r="W158" s="82">
        <v>82000</v>
      </c>
      <c r="X158" s="82">
        <v>100000</v>
      </c>
      <c r="Y158" s="82">
        <v>130000</v>
      </c>
      <c r="Z158" s="82">
        <v>140000</v>
      </c>
      <c r="AA158" s="82">
        <v>130000</v>
      </c>
    </row>
    <row r="159" spans="1:27" x14ac:dyDescent="0.35">
      <c r="A159" s="22" t="s">
        <v>75</v>
      </c>
      <c r="B159" s="22" t="s">
        <v>81</v>
      </c>
      <c r="C159" s="22" t="s">
        <v>82</v>
      </c>
      <c r="D159" s="22" t="s">
        <v>66</v>
      </c>
      <c r="E159" s="22" t="s">
        <v>67</v>
      </c>
      <c r="F159" s="22" t="s">
        <v>13</v>
      </c>
      <c r="G159" s="47">
        <v>3.768085106382979</v>
      </c>
      <c r="H159" s="47">
        <v>3.2222222222222214</v>
      </c>
      <c r="I159" s="47">
        <v>2.7849462365591395</v>
      </c>
      <c r="J159" s="47">
        <v>2.2452830188679243</v>
      </c>
      <c r="K159" s="47">
        <v>1.7746478873239437</v>
      </c>
      <c r="L159" s="47">
        <v>1.6229050279329609</v>
      </c>
      <c r="M159" s="47">
        <v>1.7342908438061047</v>
      </c>
      <c r="N159" s="32">
        <f>'Equations and POD'!$D$5/G159</f>
        <v>1512.70468661773</v>
      </c>
      <c r="O159" s="32">
        <f>'Equations and POD'!$D$5/H159</f>
        <v>1768.9655172413798</v>
      </c>
      <c r="P159" s="32">
        <f>'Equations and POD'!$D$5/I159</f>
        <v>2046.718146718147</v>
      </c>
      <c r="Q159" s="32">
        <f>'Equations and POD'!$D$5/J159</f>
        <v>2538.6554621848741</v>
      </c>
      <c r="R159" s="32">
        <f>'Equations and POD'!$D$5/K159</f>
        <v>3211.9047619047619</v>
      </c>
      <c r="S159" s="32">
        <f>'Equations and POD'!$D$5/L159</f>
        <v>3512.2203098106711</v>
      </c>
      <c r="T159" s="32">
        <f>'Equations and POD'!$D$5/M159</f>
        <v>3286.6459627329182</v>
      </c>
      <c r="U159" s="82">
        <v>1500</v>
      </c>
      <c r="V159" s="82">
        <v>1800</v>
      </c>
      <c r="W159" s="82">
        <v>2000</v>
      </c>
      <c r="X159" s="82">
        <v>2500</v>
      </c>
      <c r="Y159" s="82">
        <v>3200</v>
      </c>
      <c r="Z159" s="82">
        <v>3500</v>
      </c>
      <c r="AA159" s="82">
        <v>3300</v>
      </c>
    </row>
    <row r="160" spans="1:27" x14ac:dyDescent="0.35">
      <c r="A160" s="22" t="s">
        <v>75</v>
      </c>
      <c r="B160" s="22" t="s">
        <v>81</v>
      </c>
      <c r="C160" s="22" t="s">
        <v>82</v>
      </c>
      <c r="D160" s="22" t="s">
        <v>71</v>
      </c>
      <c r="E160" s="22" t="s">
        <v>67</v>
      </c>
      <c r="F160" s="22" t="s">
        <v>13</v>
      </c>
      <c r="G160" s="77" t="s">
        <v>68</v>
      </c>
      <c r="H160" s="77" t="s">
        <v>68</v>
      </c>
      <c r="I160" s="77" t="s">
        <v>68</v>
      </c>
      <c r="J160" s="77" t="s">
        <v>68</v>
      </c>
      <c r="K160" s="77" t="s">
        <v>68</v>
      </c>
      <c r="L160" s="77" t="s">
        <v>68</v>
      </c>
      <c r="M160" s="77" t="s">
        <v>68</v>
      </c>
      <c r="N160" s="64" t="s">
        <v>68</v>
      </c>
      <c r="O160" s="64" t="s">
        <v>68</v>
      </c>
      <c r="P160" s="64" t="s">
        <v>68</v>
      </c>
      <c r="Q160" s="64" t="s">
        <v>68</v>
      </c>
      <c r="R160" s="64" t="s">
        <v>68</v>
      </c>
      <c r="S160" s="64" t="s">
        <v>68</v>
      </c>
      <c r="T160" s="64" t="s">
        <v>68</v>
      </c>
      <c r="U160" s="61" t="s">
        <v>68</v>
      </c>
      <c r="V160" s="61" t="s">
        <v>68</v>
      </c>
      <c r="W160" s="61" t="s">
        <v>68</v>
      </c>
      <c r="X160" s="61" t="s">
        <v>68</v>
      </c>
      <c r="Y160" s="61" t="s">
        <v>68</v>
      </c>
      <c r="Z160" s="61" t="s">
        <v>68</v>
      </c>
      <c r="AA160" s="61" t="s">
        <v>68</v>
      </c>
    </row>
    <row r="161" spans="1:27" x14ac:dyDescent="0.35">
      <c r="A161" s="22" t="s">
        <v>75</v>
      </c>
      <c r="B161" s="22" t="s">
        <v>81</v>
      </c>
      <c r="C161" s="22" t="s">
        <v>82</v>
      </c>
      <c r="D161" s="22" t="s">
        <v>72</v>
      </c>
      <c r="E161" s="22" t="s">
        <v>67</v>
      </c>
      <c r="F161" s="22" t="s">
        <v>13</v>
      </c>
      <c r="G161" s="77" t="s">
        <v>68</v>
      </c>
      <c r="H161" s="77" t="s">
        <v>68</v>
      </c>
      <c r="I161" s="77" t="s">
        <v>68</v>
      </c>
      <c r="J161" s="77" t="s">
        <v>68</v>
      </c>
      <c r="K161" s="77" t="s">
        <v>68</v>
      </c>
      <c r="L161" s="77" t="s">
        <v>68</v>
      </c>
      <c r="M161" s="77" t="s">
        <v>68</v>
      </c>
      <c r="N161" s="64" t="s">
        <v>68</v>
      </c>
      <c r="O161" s="64" t="s">
        <v>68</v>
      </c>
      <c r="P161" s="64" t="s">
        <v>68</v>
      </c>
      <c r="Q161" s="64" t="s">
        <v>68</v>
      </c>
      <c r="R161" s="64" t="s">
        <v>68</v>
      </c>
      <c r="S161" s="64" t="s">
        <v>68</v>
      </c>
      <c r="T161" s="64" t="s">
        <v>68</v>
      </c>
      <c r="U161" s="61" t="s">
        <v>68</v>
      </c>
      <c r="V161" s="61" t="s">
        <v>68</v>
      </c>
      <c r="W161" s="61" t="s">
        <v>68</v>
      </c>
      <c r="X161" s="61" t="s">
        <v>68</v>
      </c>
      <c r="Y161" s="61" t="s">
        <v>68</v>
      </c>
      <c r="Z161" s="61" t="s">
        <v>68</v>
      </c>
      <c r="AA161" s="61" t="s">
        <v>68</v>
      </c>
    </row>
    <row r="162" spans="1:27" x14ac:dyDescent="0.35">
      <c r="A162" s="22" t="s">
        <v>75</v>
      </c>
      <c r="B162" s="22" t="s">
        <v>81</v>
      </c>
      <c r="C162" s="22" t="s">
        <v>82</v>
      </c>
      <c r="D162" s="22" t="s">
        <v>15</v>
      </c>
      <c r="E162" s="22" t="s">
        <v>67</v>
      </c>
      <c r="F162" s="22" t="s">
        <v>13</v>
      </c>
      <c r="G162" s="76">
        <f t="shared" ref="G162:M162" si="21">SUM(G159:G161)</f>
        <v>3.768085106382979</v>
      </c>
      <c r="H162" s="76">
        <f t="shared" si="21"/>
        <v>3.2222222222222214</v>
      </c>
      <c r="I162" s="76">
        <f t="shared" si="21"/>
        <v>2.7849462365591395</v>
      </c>
      <c r="J162" s="76">
        <f t="shared" si="21"/>
        <v>2.2452830188679243</v>
      </c>
      <c r="K162" s="79">
        <f t="shared" si="21"/>
        <v>1.7746478873239437</v>
      </c>
      <c r="L162" s="79">
        <f t="shared" si="21"/>
        <v>1.6229050279329609</v>
      </c>
      <c r="M162" s="79">
        <f t="shared" si="21"/>
        <v>1.7342908438061047</v>
      </c>
      <c r="N162" s="32">
        <f>'Equations and POD'!$D$5/G162</f>
        <v>1512.70468661773</v>
      </c>
      <c r="O162" s="32">
        <f>'Equations and POD'!$D$5/H162</f>
        <v>1768.9655172413798</v>
      </c>
      <c r="P162" s="32">
        <f>'Equations and POD'!$D$5/I162</f>
        <v>2046.718146718147</v>
      </c>
      <c r="Q162" s="32">
        <f>'Equations and POD'!$D$5/J162</f>
        <v>2538.6554621848741</v>
      </c>
      <c r="R162" s="32">
        <f>'Equations and POD'!$D$5/K162</f>
        <v>3211.9047619047619</v>
      </c>
      <c r="S162" s="32">
        <f>'Equations and POD'!$D$5/L162</f>
        <v>3512.2203098106711</v>
      </c>
      <c r="T162" s="32">
        <f>'Equations and POD'!$D$5/M162</f>
        <v>3286.6459627329182</v>
      </c>
      <c r="U162" s="82">
        <v>1500</v>
      </c>
      <c r="V162" s="82">
        <v>1800</v>
      </c>
      <c r="W162" s="82">
        <v>2000</v>
      </c>
      <c r="X162" s="82">
        <v>2500</v>
      </c>
      <c r="Y162" s="82">
        <v>3200</v>
      </c>
      <c r="Z162" s="82">
        <v>3500</v>
      </c>
      <c r="AA162" s="82">
        <v>3300</v>
      </c>
    </row>
    <row r="163" spans="1:27" x14ac:dyDescent="0.35">
      <c r="A163" s="22" t="s">
        <v>75</v>
      </c>
      <c r="B163" s="22" t="s">
        <v>81</v>
      </c>
      <c r="C163" s="22" t="s">
        <v>82</v>
      </c>
      <c r="D163" s="22" t="s">
        <v>66</v>
      </c>
      <c r="E163" s="22" t="s">
        <v>69</v>
      </c>
      <c r="F163" s="22" t="s">
        <v>13</v>
      </c>
      <c r="G163" s="47">
        <v>0.94202127659574475</v>
      </c>
      <c r="H163" s="47">
        <v>0.80555555555555536</v>
      </c>
      <c r="I163" s="47">
        <v>0.69623655913978488</v>
      </c>
      <c r="J163" s="47">
        <v>0.56132075471698106</v>
      </c>
      <c r="K163" s="47">
        <v>0.44366197183098594</v>
      </c>
      <c r="L163" s="47">
        <v>0.40572625698324022</v>
      </c>
      <c r="M163" s="47">
        <v>0.43357271095152616</v>
      </c>
      <c r="N163" s="32">
        <f>'Equations and POD'!$D$5/G163</f>
        <v>6050.8187464709199</v>
      </c>
      <c r="O163" s="32">
        <f>'Equations and POD'!$D$5/H163</f>
        <v>7075.862068965519</v>
      </c>
      <c r="P163" s="32">
        <f>'Equations and POD'!$D$5/I163</f>
        <v>8186.8725868725878</v>
      </c>
      <c r="Q163" s="32">
        <f>'Equations and POD'!$D$5/J163</f>
        <v>10154.621848739496</v>
      </c>
      <c r="R163" s="32">
        <f>'Equations and POD'!$D$5/K163</f>
        <v>12847.619047619048</v>
      </c>
      <c r="S163" s="32">
        <f>'Equations and POD'!$D$5/L163</f>
        <v>14048.881239242684</v>
      </c>
      <c r="T163" s="32">
        <f>'Equations and POD'!$D$5/M163</f>
        <v>13146.583850931673</v>
      </c>
      <c r="U163" s="82">
        <v>6100</v>
      </c>
      <c r="V163" s="82">
        <v>7100</v>
      </c>
      <c r="W163" s="82">
        <v>8200</v>
      </c>
      <c r="X163" s="82">
        <v>10000</v>
      </c>
      <c r="Y163" s="82">
        <v>13000</v>
      </c>
      <c r="Z163" s="82">
        <v>14000</v>
      </c>
      <c r="AA163" s="82">
        <v>13000</v>
      </c>
    </row>
    <row r="164" spans="1:27" x14ac:dyDescent="0.35">
      <c r="A164" s="22" t="s">
        <v>75</v>
      </c>
      <c r="B164" s="22" t="s">
        <v>81</v>
      </c>
      <c r="C164" s="22" t="s">
        <v>82</v>
      </c>
      <c r="D164" s="22" t="s">
        <v>71</v>
      </c>
      <c r="E164" s="22" t="s">
        <v>69</v>
      </c>
      <c r="F164" s="22" t="s">
        <v>13</v>
      </c>
      <c r="G164" s="77" t="s">
        <v>68</v>
      </c>
      <c r="H164" s="77" t="s">
        <v>68</v>
      </c>
      <c r="I164" s="77" t="s">
        <v>68</v>
      </c>
      <c r="J164" s="77" t="s">
        <v>68</v>
      </c>
      <c r="K164" s="77" t="s">
        <v>68</v>
      </c>
      <c r="L164" s="77" t="s">
        <v>68</v>
      </c>
      <c r="M164" s="77" t="s">
        <v>68</v>
      </c>
      <c r="N164" s="64" t="s">
        <v>68</v>
      </c>
      <c r="O164" s="64" t="s">
        <v>68</v>
      </c>
      <c r="P164" s="64" t="s">
        <v>68</v>
      </c>
      <c r="Q164" s="64" t="s">
        <v>68</v>
      </c>
      <c r="R164" s="64" t="s">
        <v>68</v>
      </c>
      <c r="S164" s="64" t="s">
        <v>68</v>
      </c>
      <c r="T164" s="64" t="s">
        <v>68</v>
      </c>
      <c r="U164" s="61" t="s">
        <v>68</v>
      </c>
      <c r="V164" s="61" t="s">
        <v>68</v>
      </c>
      <c r="W164" s="61" t="s">
        <v>68</v>
      </c>
      <c r="X164" s="61" t="s">
        <v>68</v>
      </c>
      <c r="Y164" s="61" t="s">
        <v>68</v>
      </c>
      <c r="Z164" s="61" t="s">
        <v>68</v>
      </c>
      <c r="AA164" s="61" t="s">
        <v>68</v>
      </c>
    </row>
    <row r="165" spans="1:27" x14ac:dyDescent="0.35">
      <c r="A165" s="22" t="s">
        <v>75</v>
      </c>
      <c r="B165" s="22" t="s">
        <v>81</v>
      </c>
      <c r="C165" s="22" t="s">
        <v>82</v>
      </c>
      <c r="D165" s="22" t="s">
        <v>72</v>
      </c>
      <c r="E165" s="22" t="s">
        <v>69</v>
      </c>
      <c r="F165" s="22" t="s">
        <v>13</v>
      </c>
      <c r="G165" s="77" t="s">
        <v>68</v>
      </c>
      <c r="H165" s="77" t="s">
        <v>68</v>
      </c>
      <c r="I165" s="77" t="s">
        <v>68</v>
      </c>
      <c r="J165" s="77" t="s">
        <v>68</v>
      </c>
      <c r="K165" s="77" t="s">
        <v>68</v>
      </c>
      <c r="L165" s="77" t="s">
        <v>68</v>
      </c>
      <c r="M165" s="77" t="s">
        <v>68</v>
      </c>
      <c r="N165" s="64" t="s">
        <v>68</v>
      </c>
      <c r="O165" s="64" t="s">
        <v>68</v>
      </c>
      <c r="P165" s="64" t="s">
        <v>68</v>
      </c>
      <c r="Q165" s="64" t="s">
        <v>68</v>
      </c>
      <c r="R165" s="64" t="s">
        <v>68</v>
      </c>
      <c r="S165" s="64" t="s">
        <v>68</v>
      </c>
      <c r="T165" s="64" t="s">
        <v>68</v>
      </c>
      <c r="U165" s="61" t="s">
        <v>68</v>
      </c>
      <c r="V165" s="61" t="s">
        <v>68</v>
      </c>
      <c r="W165" s="61" t="s">
        <v>68</v>
      </c>
      <c r="X165" s="61" t="s">
        <v>68</v>
      </c>
      <c r="Y165" s="61" t="s">
        <v>68</v>
      </c>
      <c r="Z165" s="61" t="s">
        <v>68</v>
      </c>
      <c r="AA165" s="61" t="s">
        <v>68</v>
      </c>
    </row>
    <row r="166" spans="1:27" x14ac:dyDescent="0.35">
      <c r="A166" s="22" t="s">
        <v>75</v>
      </c>
      <c r="B166" s="22" t="s">
        <v>81</v>
      </c>
      <c r="C166" s="22" t="s">
        <v>82</v>
      </c>
      <c r="D166" s="22" t="s">
        <v>15</v>
      </c>
      <c r="E166" s="22" t="s">
        <v>69</v>
      </c>
      <c r="F166" s="22" t="s">
        <v>13</v>
      </c>
      <c r="G166" s="79">
        <f t="shared" ref="G166:M166" si="22">SUM(G163:G165)</f>
        <v>0.94202127659574475</v>
      </c>
      <c r="H166" s="79">
        <f t="shared" si="22"/>
        <v>0.80555555555555536</v>
      </c>
      <c r="I166" s="79">
        <f t="shared" si="22"/>
        <v>0.69623655913978488</v>
      </c>
      <c r="J166" s="79">
        <f t="shared" si="22"/>
        <v>0.56132075471698106</v>
      </c>
      <c r="K166" s="79">
        <f t="shared" si="22"/>
        <v>0.44366197183098594</v>
      </c>
      <c r="L166" s="79">
        <f t="shared" si="22"/>
        <v>0.40572625698324022</v>
      </c>
      <c r="M166" s="79">
        <f t="shared" si="22"/>
        <v>0.43357271095152616</v>
      </c>
      <c r="N166" s="32">
        <f>'Equations and POD'!$D$5/G166</f>
        <v>6050.8187464709199</v>
      </c>
      <c r="O166" s="32">
        <f>'Equations and POD'!$D$5/H166</f>
        <v>7075.862068965519</v>
      </c>
      <c r="P166" s="32">
        <f>'Equations and POD'!$D$5/I166</f>
        <v>8186.8725868725878</v>
      </c>
      <c r="Q166" s="32">
        <f>'Equations and POD'!$D$5/J166</f>
        <v>10154.621848739496</v>
      </c>
      <c r="R166" s="32">
        <f>'Equations and POD'!$D$5/K166</f>
        <v>12847.619047619048</v>
      </c>
      <c r="S166" s="32">
        <f>'Equations and POD'!$D$5/L166</f>
        <v>14048.881239242684</v>
      </c>
      <c r="T166" s="32">
        <f>'Equations and POD'!$D$5/M166</f>
        <v>13146.583850931673</v>
      </c>
      <c r="U166" s="82">
        <v>6100</v>
      </c>
      <c r="V166" s="82">
        <v>7100</v>
      </c>
      <c r="W166" s="82">
        <v>8200</v>
      </c>
      <c r="X166" s="82">
        <v>10000</v>
      </c>
      <c r="Y166" s="82">
        <v>13000</v>
      </c>
      <c r="Z166" s="82">
        <v>14000</v>
      </c>
      <c r="AA166" s="82">
        <v>13000</v>
      </c>
    </row>
    <row r="167" spans="1:27" x14ac:dyDescent="0.35">
      <c r="A167" s="22" t="s">
        <v>75</v>
      </c>
      <c r="B167" s="22" t="s">
        <v>81</v>
      </c>
      <c r="C167" s="22" t="s">
        <v>82</v>
      </c>
      <c r="D167" s="22" t="s">
        <v>66</v>
      </c>
      <c r="E167" s="22" t="s">
        <v>70</v>
      </c>
      <c r="F167" s="22" t="s">
        <v>13</v>
      </c>
      <c r="G167" s="47">
        <v>9.4202127659574461E-2</v>
      </c>
      <c r="H167" s="47">
        <v>8.0555555555555547E-2</v>
      </c>
      <c r="I167" s="47">
        <v>6.9623655913978483E-2</v>
      </c>
      <c r="J167" s="47">
        <v>5.6132075471698101E-2</v>
      </c>
      <c r="K167" s="47">
        <v>4.4366197183098588E-2</v>
      </c>
      <c r="L167" s="47">
        <v>4.0572625698324032E-2</v>
      </c>
      <c r="M167" s="47">
        <v>4.3357271095152611E-2</v>
      </c>
      <c r="N167" s="32">
        <f>'Equations and POD'!$D$5/G167</f>
        <v>60508.187464709212</v>
      </c>
      <c r="O167" s="32">
        <f>'Equations and POD'!$D$5/H167</f>
        <v>70758.620689655174</v>
      </c>
      <c r="P167" s="32">
        <f>'Equations and POD'!$D$5/I167</f>
        <v>81868.725868725887</v>
      </c>
      <c r="Q167" s="32">
        <f>'Equations and POD'!$D$5/J167</f>
        <v>101546.21848739497</v>
      </c>
      <c r="R167" s="32">
        <f>'Equations and POD'!$D$5/K167</f>
        <v>128476.19047619049</v>
      </c>
      <c r="S167" s="32">
        <f>'Equations and POD'!$D$5/L167</f>
        <v>140488.81239242683</v>
      </c>
      <c r="T167" s="32">
        <f>'Equations and POD'!$D$5/M167</f>
        <v>131465.83850931676</v>
      </c>
      <c r="U167" s="82">
        <v>61000</v>
      </c>
      <c r="V167" s="82">
        <v>71000</v>
      </c>
      <c r="W167" s="82">
        <v>82000</v>
      </c>
      <c r="X167" s="82">
        <v>100000</v>
      </c>
      <c r="Y167" s="82">
        <v>130000</v>
      </c>
      <c r="Z167" s="82">
        <v>140000</v>
      </c>
      <c r="AA167" s="82">
        <v>130000</v>
      </c>
    </row>
    <row r="168" spans="1:27" x14ac:dyDescent="0.35">
      <c r="A168" s="22" t="s">
        <v>75</v>
      </c>
      <c r="B168" s="22" t="s">
        <v>81</v>
      </c>
      <c r="C168" s="22" t="s">
        <v>82</v>
      </c>
      <c r="D168" s="22" t="s">
        <v>71</v>
      </c>
      <c r="E168" s="22" t="s">
        <v>70</v>
      </c>
      <c r="F168" s="22" t="s">
        <v>13</v>
      </c>
      <c r="G168" s="77" t="s">
        <v>68</v>
      </c>
      <c r="H168" s="77" t="s">
        <v>68</v>
      </c>
      <c r="I168" s="77" t="s">
        <v>68</v>
      </c>
      <c r="J168" s="77" t="s">
        <v>68</v>
      </c>
      <c r="K168" s="77" t="s">
        <v>68</v>
      </c>
      <c r="L168" s="77" t="s">
        <v>68</v>
      </c>
      <c r="M168" s="77" t="s">
        <v>68</v>
      </c>
      <c r="N168" s="64" t="s">
        <v>68</v>
      </c>
      <c r="O168" s="64" t="s">
        <v>68</v>
      </c>
      <c r="P168" s="64" t="s">
        <v>68</v>
      </c>
      <c r="Q168" s="64" t="s">
        <v>68</v>
      </c>
      <c r="R168" s="64" t="s">
        <v>68</v>
      </c>
      <c r="S168" s="64" t="s">
        <v>68</v>
      </c>
      <c r="T168" s="64" t="s">
        <v>68</v>
      </c>
      <c r="U168" s="61" t="s">
        <v>68</v>
      </c>
      <c r="V168" s="61" t="s">
        <v>68</v>
      </c>
      <c r="W168" s="61" t="s">
        <v>68</v>
      </c>
      <c r="X168" s="61" t="s">
        <v>68</v>
      </c>
      <c r="Y168" s="61" t="s">
        <v>68</v>
      </c>
      <c r="Z168" s="61" t="s">
        <v>68</v>
      </c>
      <c r="AA168" s="61" t="s">
        <v>68</v>
      </c>
    </row>
    <row r="169" spans="1:27" x14ac:dyDescent="0.35">
      <c r="A169" s="22" t="s">
        <v>75</v>
      </c>
      <c r="B169" s="22" t="s">
        <v>81</v>
      </c>
      <c r="C169" s="22" t="s">
        <v>82</v>
      </c>
      <c r="D169" s="22" t="s">
        <v>72</v>
      </c>
      <c r="E169" s="22" t="s">
        <v>70</v>
      </c>
      <c r="F169" s="22" t="s">
        <v>13</v>
      </c>
      <c r="G169" s="77" t="s">
        <v>68</v>
      </c>
      <c r="H169" s="77" t="s">
        <v>68</v>
      </c>
      <c r="I169" s="77" t="s">
        <v>68</v>
      </c>
      <c r="J169" s="77" t="s">
        <v>68</v>
      </c>
      <c r="K169" s="77" t="s">
        <v>68</v>
      </c>
      <c r="L169" s="77" t="s">
        <v>68</v>
      </c>
      <c r="M169" s="77" t="s">
        <v>68</v>
      </c>
      <c r="N169" s="64" t="s">
        <v>68</v>
      </c>
      <c r="O169" s="64" t="s">
        <v>68</v>
      </c>
      <c r="P169" s="64" t="s">
        <v>68</v>
      </c>
      <c r="Q169" s="64" t="s">
        <v>68</v>
      </c>
      <c r="R169" s="64" t="s">
        <v>68</v>
      </c>
      <c r="S169" s="64" t="s">
        <v>68</v>
      </c>
      <c r="T169" s="64" t="s">
        <v>68</v>
      </c>
      <c r="U169" s="61" t="s">
        <v>68</v>
      </c>
      <c r="V169" s="61" t="s">
        <v>68</v>
      </c>
      <c r="W169" s="61" t="s">
        <v>68</v>
      </c>
      <c r="X169" s="61" t="s">
        <v>68</v>
      </c>
      <c r="Y169" s="61" t="s">
        <v>68</v>
      </c>
      <c r="Z169" s="61" t="s">
        <v>68</v>
      </c>
      <c r="AA169" s="61" t="s">
        <v>68</v>
      </c>
    </row>
    <row r="170" spans="1:27" x14ac:dyDescent="0.35">
      <c r="A170" s="22" t="s">
        <v>75</v>
      </c>
      <c r="B170" s="22" t="s">
        <v>81</v>
      </c>
      <c r="C170" s="22" t="s">
        <v>82</v>
      </c>
      <c r="D170" s="22" t="s">
        <v>15</v>
      </c>
      <c r="E170" s="22" t="s">
        <v>70</v>
      </c>
      <c r="F170" s="22" t="s">
        <v>13</v>
      </c>
      <c r="G170" s="78">
        <f t="shared" ref="G170:M170" si="23">SUM(G167:G169)</f>
        <v>9.4202127659574461E-2</v>
      </c>
      <c r="H170" s="78">
        <f t="shared" si="23"/>
        <v>8.0555555555555547E-2</v>
      </c>
      <c r="I170" s="78">
        <f t="shared" si="23"/>
        <v>6.9623655913978483E-2</v>
      </c>
      <c r="J170" s="78">
        <f t="shared" si="23"/>
        <v>5.6132075471698101E-2</v>
      </c>
      <c r="K170" s="78">
        <f t="shared" si="23"/>
        <v>4.4366197183098588E-2</v>
      </c>
      <c r="L170" s="78">
        <f t="shared" si="23"/>
        <v>4.0572625698324032E-2</v>
      </c>
      <c r="M170" s="78">
        <f t="shared" si="23"/>
        <v>4.3357271095152611E-2</v>
      </c>
      <c r="N170" s="32">
        <f>'Equations and POD'!$D$5/G170</f>
        <v>60508.187464709212</v>
      </c>
      <c r="O170" s="32">
        <f>'Equations and POD'!$D$5/H170</f>
        <v>70758.620689655174</v>
      </c>
      <c r="P170" s="32">
        <f>'Equations and POD'!$D$5/I170</f>
        <v>81868.725868725887</v>
      </c>
      <c r="Q170" s="32">
        <f>'Equations and POD'!$D$5/J170</f>
        <v>101546.21848739497</v>
      </c>
      <c r="R170" s="32">
        <f>'Equations and POD'!$D$5/K170</f>
        <v>128476.19047619049</v>
      </c>
      <c r="S170" s="32">
        <f>'Equations and POD'!$D$5/L170</f>
        <v>140488.81239242683</v>
      </c>
      <c r="T170" s="32">
        <f>'Equations and POD'!$D$5/M170</f>
        <v>131465.83850931676</v>
      </c>
      <c r="U170" s="82">
        <v>61000</v>
      </c>
      <c r="V170" s="82">
        <v>71000</v>
      </c>
      <c r="W170" s="82">
        <v>82000</v>
      </c>
      <c r="X170" s="82">
        <v>100000</v>
      </c>
      <c r="Y170" s="82">
        <v>130000</v>
      </c>
      <c r="Z170" s="82">
        <v>140000</v>
      </c>
      <c r="AA170" s="82">
        <v>130000</v>
      </c>
    </row>
    <row r="171" spans="1:27" x14ac:dyDescent="0.35">
      <c r="A171" s="22" t="s">
        <v>83</v>
      </c>
      <c r="B171" s="22" t="s">
        <v>83</v>
      </c>
      <c r="C171" s="22" t="s">
        <v>84</v>
      </c>
      <c r="D171" s="22" t="s">
        <v>66</v>
      </c>
      <c r="E171" s="22" t="s">
        <v>67</v>
      </c>
      <c r="F171" s="22" t="s">
        <v>9</v>
      </c>
      <c r="G171" s="47">
        <v>1.8840425531914893</v>
      </c>
      <c r="H171" s="47">
        <v>1.6111111111111107</v>
      </c>
      <c r="I171" s="47">
        <v>1.3924731182795698</v>
      </c>
      <c r="J171" s="47">
        <v>1.1226415094339619</v>
      </c>
      <c r="K171" s="47">
        <v>0.88732394366197176</v>
      </c>
      <c r="L171" s="47">
        <v>0.81145251396648055</v>
      </c>
      <c r="M171" s="47">
        <v>0.86714542190305222</v>
      </c>
      <c r="N171" s="32">
        <f>'Equations and POD'!$D$5/G171</f>
        <v>3025.4093732354604</v>
      </c>
      <c r="O171" s="32">
        <f>'Equations and POD'!$D$5/H171</f>
        <v>3537.9310344827595</v>
      </c>
      <c r="P171" s="32">
        <f>'Equations and POD'!$D$5/I171</f>
        <v>4093.4362934362939</v>
      </c>
      <c r="Q171" s="32">
        <f>'Equations and POD'!$D$5/J171</f>
        <v>5077.31092436975</v>
      </c>
      <c r="R171" s="32">
        <f>'Equations and POD'!$D$5/K171</f>
        <v>6423.8095238095248</v>
      </c>
      <c r="S171" s="32">
        <f>'Equations and POD'!$D$5/L171</f>
        <v>7024.4406196213413</v>
      </c>
      <c r="T171" s="32">
        <f>'Equations and POD'!$D$5/M171</f>
        <v>6573.2919254658373</v>
      </c>
      <c r="U171" s="82">
        <v>3000</v>
      </c>
      <c r="V171" s="82">
        <v>3500</v>
      </c>
      <c r="W171" s="82">
        <v>4100</v>
      </c>
      <c r="X171" s="82">
        <v>5100</v>
      </c>
      <c r="Y171" s="82">
        <v>6400</v>
      </c>
      <c r="Z171" s="82">
        <v>7000</v>
      </c>
      <c r="AA171" s="82">
        <v>6600</v>
      </c>
    </row>
    <row r="172" spans="1:27" x14ac:dyDescent="0.35">
      <c r="A172" s="22" t="s">
        <v>83</v>
      </c>
      <c r="B172" s="22" t="s">
        <v>83</v>
      </c>
      <c r="C172" s="22" t="s">
        <v>84</v>
      </c>
      <c r="D172" s="22" t="s">
        <v>71</v>
      </c>
      <c r="E172" s="22" t="s">
        <v>67</v>
      </c>
      <c r="F172" s="22" t="s">
        <v>9</v>
      </c>
      <c r="G172" s="46">
        <v>3.0858349659727401E-3</v>
      </c>
      <c r="H172" s="46">
        <v>3.8204398886278398E-3</v>
      </c>
      <c r="I172" s="46">
        <v>4.31328149571254E-3</v>
      </c>
      <c r="J172" s="46">
        <v>1.5138227891674601E-3</v>
      </c>
      <c r="K172" s="46">
        <v>8.4755840107684003E-4</v>
      </c>
      <c r="L172" s="46">
        <v>6.7237417896791405E-4</v>
      </c>
      <c r="M172" s="46">
        <v>3.0093294231146699E-4</v>
      </c>
      <c r="N172" s="32">
        <f>'Equations and POD'!$D$5/G172</f>
        <v>1847149.9813999946</v>
      </c>
      <c r="O172" s="32">
        <f>'Equations and POD'!$D$5/H172</f>
        <v>1491974.7898578318</v>
      </c>
      <c r="P172" s="32">
        <f>'Equations and POD'!$D$5/I172</f>
        <v>1321499.6530288777</v>
      </c>
      <c r="Q172" s="32">
        <f>'Equations and POD'!$D$5/J172</f>
        <v>3765302.0160535197</v>
      </c>
      <c r="R172" s="32">
        <f>'Equations and POD'!$D$5/K172</f>
        <v>6725200.284438258</v>
      </c>
      <c r="S172" s="32">
        <f>'Equations and POD'!$D$5/L172</f>
        <v>8477422.5101110041</v>
      </c>
      <c r="T172" s="32">
        <f>'Equations and POD'!$D$5/M172</f>
        <v>18941096.831135467</v>
      </c>
      <c r="U172" s="82">
        <v>1800000</v>
      </c>
      <c r="V172" s="82">
        <v>1500000</v>
      </c>
      <c r="W172" s="82">
        <v>1300000</v>
      </c>
      <c r="X172" s="82">
        <v>3800000</v>
      </c>
      <c r="Y172" s="82">
        <v>6700000</v>
      </c>
      <c r="Z172" s="82">
        <v>8500000</v>
      </c>
      <c r="AA172" s="82">
        <v>19000000</v>
      </c>
    </row>
    <row r="173" spans="1:27" x14ac:dyDescent="0.35">
      <c r="A173" s="22" t="s">
        <v>83</v>
      </c>
      <c r="B173" s="22" t="s">
        <v>83</v>
      </c>
      <c r="C173" s="22" t="s">
        <v>84</v>
      </c>
      <c r="D173" s="22" t="s">
        <v>72</v>
      </c>
      <c r="E173" s="22" t="s">
        <v>67</v>
      </c>
      <c r="F173" s="22" t="s">
        <v>9</v>
      </c>
      <c r="G173" s="46">
        <v>3.5945514260519902E-2</v>
      </c>
      <c r="H173" s="46">
        <v>3.3861716332373899E-2</v>
      </c>
      <c r="I173" s="46">
        <v>2.7526298437929701E-2</v>
      </c>
      <c r="J173" s="46">
        <v>1.9167009244739901E-2</v>
      </c>
      <c r="K173" s="46">
        <v>1.35208402538422E-2</v>
      </c>
      <c r="L173" s="46">
        <v>1.15773018968787E-2</v>
      </c>
      <c r="M173" s="46">
        <v>9.2950411332366201E-3</v>
      </c>
      <c r="N173" s="32">
        <f>'Equations and POD'!$D$5/G173</f>
        <v>158573.33292517366</v>
      </c>
      <c r="O173" s="32">
        <f>'Equations and POD'!$D$5/H173</f>
        <v>168331.69187441474</v>
      </c>
      <c r="P173" s="32">
        <f>'Equations and POD'!$D$5/I173</f>
        <v>207074.70032170104</v>
      </c>
      <c r="Q173" s="32">
        <f>'Equations and POD'!$D$5/J173</f>
        <v>297385.98897813336</v>
      </c>
      <c r="R173" s="32">
        <f>'Equations and POD'!$D$5/K173</f>
        <v>421571.43291299802</v>
      </c>
      <c r="S173" s="32">
        <f>'Equations and POD'!$D$5/L173</f>
        <v>492342.69355425111</v>
      </c>
      <c r="T173" s="32">
        <f>'Equations and POD'!$D$5/M173</f>
        <v>613230.20719276869</v>
      </c>
      <c r="U173" s="82">
        <v>160000</v>
      </c>
      <c r="V173" s="82">
        <v>170000</v>
      </c>
      <c r="W173" s="82">
        <v>210000</v>
      </c>
      <c r="X173" s="82">
        <v>300000</v>
      </c>
      <c r="Y173" s="82">
        <v>420000</v>
      </c>
      <c r="Z173" s="82">
        <v>490000</v>
      </c>
      <c r="AA173" s="82">
        <v>610000</v>
      </c>
    </row>
    <row r="174" spans="1:27" x14ac:dyDescent="0.35">
      <c r="A174" s="22" t="s">
        <v>83</v>
      </c>
      <c r="B174" s="22" t="s">
        <v>83</v>
      </c>
      <c r="C174" s="22" t="s">
        <v>84</v>
      </c>
      <c r="D174" s="22" t="s">
        <v>15</v>
      </c>
      <c r="E174" s="22" t="s">
        <v>67</v>
      </c>
      <c r="F174" s="22" t="s">
        <v>9</v>
      </c>
      <c r="G174" s="79">
        <f>SUM(G171:G173)</f>
        <v>1.9230739024179819</v>
      </c>
      <c r="H174" s="79">
        <f t="shared" ref="H174:M174" si="24">SUM(H171:H173)</f>
        <v>1.6487932673321126</v>
      </c>
      <c r="I174" s="79">
        <f t="shared" si="24"/>
        <v>1.4243126982132119</v>
      </c>
      <c r="J174" s="79">
        <f t="shared" si="24"/>
        <v>1.1433223414678693</v>
      </c>
      <c r="K174" s="79">
        <f t="shared" si="24"/>
        <v>0.90169234231689077</v>
      </c>
      <c r="L174" s="79">
        <f t="shared" si="24"/>
        <v>0.82370219004232714</v>
      </c>
      <c r="M174" s="79">
        <f t="shared" si="24"/>
        <v>0.87674139597860035</v>
      </c>
      <c r="N174" s="32">
        <f>'Equations and POD'!$D$5/G174</f>
        <v>2964.0046556885259</v>
      </c>
      <c r="O174" s="32">
        <f>'Equations and POD'!$D$5/H174</f>
        <v>3457.0737962941125</v>
      </c>
      <c r="P174" s="32">
        <f>'Equations and POD'!$D$5/I174</f>
        <v>4001.9301991413831</v>
      </c>
      <c r="Q174" s="32">
        <f>'Equations and POD'!$D$5/J174</f>
        <v>4985.4706702240956</v>
      </c>
      <c r="R174" s="32">
        <f>'Equations and POD'!$D$5/K174</f>
        <v>6321.4466093322899</v>
      </c>
      <c r="S174" s="32">
        <f>'Equations and POD'!$D$5/L174</f>
        <v>6919.9767451232556</v>
      </c>
      <c r="T174" s="32">
        <f>'Equations and POD'!$D$5/M174</f>
        <v>6501.3469492195927</v>
      </c>
      <c r="U174" s="82">
        <v>3000</v>
      </c>
      <c r="V174" s="82">
        <v>3500</v>
      </c>
      <c r="W174" s="82">
        <v>4000</v>
      </c>
      <c r="X174" s="82">
        <v>5000</v>
      </c>
      <c r="Y174" s="82">
        <v>6300</v>
      </c>
      <c r="Z174" s="82">
        <v>6900</v>
      </c>
      <c r="AA174" s="82">
        <v>6500</v>
      </c>
    </row>
    <row r="175" spans="1:27" x14ac:dyDescent="0.35">
      <c r="A175" s="22" t="s">
        <v>83</v>
      </c>
      <c r="B175" s="22" t="s">
        <v>83</v>
      </c>
      <c r="C175" s="22" t="s">
        <v>84</v>
      </c>
      <c r="D175" s="22" t="s">
        <v>66</v>
      </c>
      <c r="E175" s="22" t="s">
        <v>69</v>
      </c>
      <c r="F175" s="22" t="s">
        <v>9</v>
      </c>
      <c r="G175" s="47">
        <v>0.94202127659574464</v>
      </c>
      <c r="H175" s="47">
        <v>0.80555555555555536</v>
      </c>
      <c r="I175" s="47">
        <v>0.69623655913978488</v>
      </c>
      <c r="J175" s="47">
        <v>0.56132075471698095</v>
      </c>
      <c r="K175" s="47">
        <v>0.44366197183098588</v>
      </c>
      <c r="L175" s="47">
        <v>0.40572625698324027</v>
      </c>
      <c r="M175" s="47">
        <v>0.43357271095152611</v>
      </c>
      <c r="N175" s="32">
        <f>'Equations and POD'!$D$5/G175</f>
        <v>6050.8187464709208</v>
      </c>
      <c r="O175" s="32">
        <f>'Equations and POD'!$D$5/H175</f>
        <v>7075.862068965519</v>
      </c>
      <c r="P175" s="32">
        <f>'Equations and POD'!$D$5/I175</f>
        <v>8186.8725868725878</v>
      </c>
      <c r="Q175" s="32">
        <f>'Equations and POD'!$D$5/J175</f>
        <v>10154.6218487395</v>
      </c>
      <c r="R175" s="32">
        <f>'Equations and POD'!$D$5/K175</f>
        <v>12847.61904761905</v>
      </c>
      <c r="S175" s="32">
        <f>'Equations and POD'!$D$5/L175</f>
        <v>14048.881239242683</v>
      </c>
      <c r="T175" s="32">
        <f>'Equations and POD'!$D$5/M175</f>
        <v>13146.583850931675</v>
      </c>
      <c r="U175" s="82">
        <v>6100</v>
      </c>
      <c r="V175" s="82">
        <v>7100</v>
      </c>
      <c r="W175" s="82">
        <v>8200</v>
      </c>
      <c r="X175" s="82">
        <v>10000</v>
      </c>
      <c r="Y175" s="82">
        <v>13000</v>
      </c>
      <c r="Z175" s="82">
        <v>14000</v>
      </c>
      <c r="AA175" s="82">
        <v>13000</v>
      </c>
    </row>
    <row r="176" spans="1:27" x14ac:dyDescent="0.35">
      <c r="A176" s="22" t="s">
        <v>83</v>
      </c>
      <c r="B176" s="22" t="s">
        <v>83</v>
      </c>
      <c r="C176" s="22" t="s">
        <v>84</v>
      </c>
      <c r="D176" s="22" t="s">
        <v>71</v>
      </c>
      <c r="E176" s="22" t="s">
        <v>69</v>
      </c>
      <c r="F176" s="22" t="s">
        <v>9</v>
      </c>
      <c r="G176" s="46">
        <v>1.5434507867260799E-3</v>
      </c>
      <c r="H176" s="46">
        <v>1.91087966443431E-3</v>
      </c>
      <c r="I176" s="46">
        <v>2.1573850291647201E-3</v>
      </c>
      <c r="J176" s="46">
        <v>7.5717309607322304E-4</v>
      </c>
      <c r="K176" s="46">
        <v>4.2392586350851802E-4</v>
      </c>
      <c r="L176" s="46">
        <v>3.3630348149491499E-4</v>
      </c>
      <c r="M176" s="46">
        <v>1.50518773342238E-4</v>
      </c>
      <c r="N176" s="32">
        <f>'Equations and POD'!$D$5/G176</f>
        <v>3693023.4828482377</v>
      </c>
      <c r="O176" s="32">
        <f>'Equations and POD'!$D$5/H176</f>
        <v>2982919.3884311956</v>
      </c>
      <c r="P176" s="32">
        <f>'Equations and POD'!$D$5/I176</f>
        <v>2642087.4915438173</v>
      </c>
      <c r="Q176" s="32">
        <f>'Equations and POD'!$D$5/J176</f>
        <v>7528001.231898996</v>
      </c>
      <c r="R176" s="32">
        <f>'Equations and POD'!$D$5/K176</f>
        <v>13445747.218217246</v>
      </c>
      <c r="S176" s="32">
        <f>'Equations and POD'!$D$5/L176</f>
        <v>16948977.080649655</v>
      </c>
      <c r="T176" s="32">
        <f>'Equations and POD'!$D$5/M176</f>
        <v>37869030.376960218</v>
      </c>
      <c r="U176" s="82">
        <v>3700000</v>
      </c>
      <c r="V176" s="82">
        <v>3000000</v>
      </c>
      <c r="W176" s="82">
        <v>2600000</v>
      </c>
      <c r="X176" s="82">
        <v>7500000</v>
      </c>
      <c r="Y176" s="82">
        <v>13000000</v>
      </c>
      <c r="Z176" s="82">
        <v>17000000</v>
      </c>
      <c r="AA176" s="82">
        <v>38000000</v>
      </c>
    </row>
    <row r="177" spans="1:27" x14ac:dyDescent="0.35">
      <c r="A177" s="22" t="s">
        <v>83</v>
      </c>
      <c r="B177" s="22" t="s">
        <v>83</v>
      </c>
      <c r="C177" s="22" t="s">
        <v>84</v>
      </c>
      <c r="D177" s="22" t="s">
        <v>72</v>
      </c>
      <c r="E177" s="22" t="s">
        <v>69</v>
      </c>
      <c r="F177" s="22" t="s">
        <v>9</v>
      </c>
      <c r="G177" s="46">
        <v>1.7972771570544201E-2</v>
      </c>
      <c r="H177" s="46">
        <v>1.69308717693533E-2</v>
      </c>
      <c r="I177" s="46">
        <v>1.37631602770227E-2</v>
      </c>
      <c r="J177" s="46">
        <v>9.5835123222754396E-3</v>
      </c>
      <c r="K177" s="46">
        <v>6.7604255586079598E-3</v>
      </c>
      <c r="L177" s="46">
        <v>5.7886555993543103E-3</v>
      </c>
      <c r="M177" s="46">
        <v>4.6475243006874698E-3</v>
      </c>
      <c r="N177" s="32">
        <f>'Equations and POD'!$D$5/G177</f>
        <v>317146.41103778343</v>
      </c>
      <c r="O177" s="32">
        <f>'Equations and POD'!$D$5/H177</f>
        <v>336663.11325549189</v>
      </c>
      <c r="P177" s="32">
        <f>'Equations and POD'!$D$5/I177</f>
        <v>414149.0678936601</v>
      </c>
      <c r="Q177" s="32">
        <f>'Equations and POD'!$D$5/J177</f>
        <v>594771.50008470309</v>
      </c>
      <c r="R177" s="32">
        <f>'Equations and POD'!$D$5/K177</f>
        <v>843142.18839999882</v>
      </c>
      <c r="S177" s="32">
        <f>'Equations and POD'!$D$5/L177</f>
        <v>984684.59595969063</v>
      </c>
      <c r="T177" s="32">
        <f>'Equations and POD'!$D$5/M177</f>
        <v>1226459.4289817584</v>
      </c>
      <c r="U177" s="82">
        <v>320000</v>
      </c>
      <c r="V177" s="82">
        <v>340000</v>
      </c>
      <c r="W177" s="82">
        <v>410000</v>
      </c>
      <c r="X177" s="82">
        <v>590000</v>
      </c>
      <c r="Y177" s="82">
        <v>840000</v>
      </c>
      <c r="Z177" s="82">
        <v>980000</v>
      </c>
      <c r="AA177" s="82">
        <v>1200000</v>
      </c>
    </row>
    <row r="178" spans="1:27" x14ac:dyDescent="0.35">
      <c r="A178" s="22" t="s">
        <v>83</v>
      </c>
      <c r="B178" s="22" t="s">
        <v>83</v>
      </c>
      <c r="C178" s="22" t="s">
        <v>84</v>
      </c>
      <c r="D178" s="22" t="s">
        <v>15</v>
      </c>
      <c r="E178" s="22" t="s">
        <v>69</v>
      </c>
      <c r="F178" s="22" t="s">
        <v>9</v>
      </c>
      <c r="G178" s="79">
        <f t="shared" ref="G178:M178" si="25">SUM(G175:G177)</f>
        <v>0.96153749895301499</v>
      </c>
      <c r="H178" s="79">
        <f t="shared" si="25"/>
        <v>0.82439730698934288</v>
      </c>
      <c r="I178" s="79">
        <f t="shared" si="25"/>
        <v>0.71215710444597236</v>
      </c>
      <c r="J178" s="79">
        <f t="shared" si="25"/>
        <v>0.5716614401353296</v>
      </c>
      <c r="K178" s="79">
        <f t="shared" si="25"/>
        <v>0.45084632325310237</v>
      </c>
      <c r="L178" s="79">
        <f t="shared" si="25"/>
        <v>0.41185121606408953</v>
      </c>
      <c r="M178" s="79">
        <f t="shared" si="25"/>
        <v>0.43837075402555581</v>
      </c>
      <c r="N178" s="32">
        <f>'Equations and POD'!$D$5/G178</f>
        <v>5928.0059344607289</v>
      </c>
      <c r="O178" s="32">
        <f>'Equations and POD'!$D$5/H178</f>
        <v>6914.1419454851339</v>
      </c>
      <c r="P178" s="32">
        <f>'Equations and POD'!$D$5/I178</f>
        <v>8003.8519091013704</v>
      </c>
      <c r="Q178" s="32">
        <f>'Equations and POD'!$D$5/J178</f>
        <v>9970.9366415384557</v>
      </c>
      <c r="R178" s="32">
        <f>'Equations and POD'!$D$5/K178</f>
        <v>12642.888953538288</v>
      </c>
      <c r="S178" s="32">
        <f>'Equations and POD'!$D$5/L178</f>
        <v>13839.9494226891</v>
      </c>
      <c r="T178" s="32">
        <f>'Equations and POD'!$D$5/M178</f>
        <v>13002.69223632493</v>
      </c>
      <c r="U178" s="82">
        <v>5900</v>
      </c>
      <c r="V178" s="82">
        <v>6900</v>
      </c>
      <c r="W178" s="82">
        <v>8000</v>
      </c>
      <c r="X178" s="82">
        <v>10000</v>
      </c>
      <c r="Y178" s="82">
        <v>13000</v>
      </c>
      <c r="Z178" s="82">
        <v>14000</v>
      </c>
      <c r="AA178" s="82">
        <v>13000</v>
      </c>
    </row>
    <row r="179" spans="1:27" x14ac:dyDescent="0.35">
      <c r="A179" s="22" t="s">
        <v>83</v>
      </c>
      <c r="B179" s="22" t="s">
        <v>83</v>
      </c>
      <c r="C179" s="22" t="s">
        <v>84</v>
      </c>
      <c r="D179" s="22" t="s">
        <v>66</v>
      </c>
      <c r="E179" s="22" t="s">
        <v>70</v>
      </c>
      <c r="F179" s="22" t="s">
        <v>9</v>
      </c>
      <c r="G179" s="47">
        <v>0.47101063829787232</v>
      </c>
      <c r="H179" s="47">
        <v>0.40277777777777768</v>
      </c>
      <c r="I179" s="47">
        <v>0.34811827956989244</v>
      </c>
      <c r="J179" s="47">
        <v>0.28066037735849048</v>
      </c>
      <c r="K179" s="47">
        <v>0.22183098591549294</v>
      </c>
      <c r="L179" s="47">
        <v>0.20286312849162014</v>
      </c>
      <c r="M179" s="47">
        <v>0.21678635547576305</v>
      </c>
      <c r="N179" s="32">
        <f>'Equations and POD'!$D$5/G179</f>
        <v>12101.637492941842</v>
      </c>
      <c r="O179" s="32">
        <f>'Equations and POD'!$D$5/H179</f>
        <v>14151.724137931038</v>
      </c>
      <c r="P179" s="32">
        <f>'Equations and POD'!$D$5/I179</f>
        <v>16373.745173745176</v>
      </c>
      <c r="Q179" s="32">
        <f>'Equations and POD'!$D$5/J179</f>
        <v>20309.243697479</v>
      </c>
      <c r="R179" s="32">
        <f>'Equations and POD'!$D$5/K179</f>
        <v>25695.238095238099</v>
      </c>
      <c r="S179" s="32">
        <f>'Equations and POD'!$D$5/L179</f>
        <v>28097.762478485365</v>
      </c>
      <c r="T179" s="32">
        <f>'Equations and POD'!$D$5/M179</f>
        <v>26293.167701863349</v>
      </c>
      <c r="U179" s="82">
        <v>12000</v>
      </c>
      <c r="V179" s="82">
        <v>14000</v>
      </c>
      <c r="W179" s="82">
        <v>16000</v>
      </c>
      <c r="X179" s="82">
        <v>20000</v>
      </c>
      <c r="Y179" s="82">
        <v>26000</v>
      </c>
      <c r="Z179" s="82">
        <v>28000</v>
      </c>
      <c r="AA179" s="82">
        <v>26000</v>
      </c>
    </row>
    <row r="180" spans="1:27" x14ac:dyDescent="0.35">
      <c r="A180" s="22" t="s">
        <v>83</v>
      </c>
      <c r="B180" s="22" t="s">
        <v>83</v>
      </c>
      <c r="C180" s="22" t="s">
        <v>84</v>
      </c>
      <c r="D180" s="22" t="s">
        <v>71</v>
      </c>
      <c r="E180" s="22" t="s">
        <v>70</v>
      </c>
      <c r="F180" s="22" t="s">
        <v>9</v>
      </c>
      <c r="G180" s="46">
        <v>7.7225868902332695E-4</v>
      </c>
      <c r="H180" s="46">
        <v>9.5609954233331202E-4</v>
      </c>
      <c r="I180" s="46">
        <v>1.0794367845945599E-3</v>
      </c>
      <c r="J180" s="46">
        <v>3.7884824556277702E-4</v>
      </c>
      <c r="K180" s="46">
        <v>2.1210959250575199E-4</v>
      </c>
      <c r="L180" s="46">
        <v>1.6826813099849499E-4</v>
      </c>
      <c r="M180" s="46">
        <v>7.5311688070499704E-5</v>
      </c>
      <c r="N180" s="32">
        <f>'Equations and POD'!$D$5/G180</f>
        <v>7380946.4121520882</v>
      </c>
      <c r="O180" s="32">
        <f>'Equations and POD'!$D$5/H180</f>
        <v>5961722.3391713398</v>
      </c>
      <c r="P180" s="32">
        <f>'Equations and POD'!$D$5/I180</f>
        <v>5280531.5525178611</v>
      </c>
      <c r="Q180" s="32">
        <f>'Equations and POD'!$D$5/J180</f>
        <v>15045602.208168289</v>
      </c>
      <c r="R180" s="32">
        <f>'Equations and POD'!$D$5/K180</f>
        <v>26872900.620208524</v>
      </c>
      <c r="S180" s="32">
        <f>'Equations and POD'!$D$5/L180</f>
        <v>33874507.110624418</v>
      </c>
      <c r="T180" s="32">
        <f>'Equations and POD'!$D$5/M180</f>
        <v>75685463.253249586</v>
      </c>
      <c r="U180" s="82">
        <v>7400000</v>
      </c>
      <c r="V180" s="82">
        <v>6000000</v>
      </c>
      <c r="W180" s="82">
        <v>5300000</v>
      </c>
      <c r="X180" s="82">
        <v>15000000</v>
      </c>
      <c r="Y180" s="82">
        <v>27000000</v>
      </c>
      <c r="Z180" s="82">
        <v>34000000</v>
      </c>
      <c r="AA180" s="82">
        <v>76000000</v>
      </c>
    </row>
    <row r="181" spans="1:27" x14ac:dyDescent="0.35">
      <c r="A181" s="22" t="s">
        <v>83</v>
      </c>
      <c r="B181" s="22" t="s">
        <v>83</v>
      </c>
      <c r="C181" s="22" t="s">
        <v>84</v>
      </c>
      <c r="D181" s="22" t="s">
        <v>72</v>
      </c>
      <c r="E181" s="22" t="s">
        <v>70</v>
      </c>
      <c r="F181" s="22" t="s">
        <v>9</v>
      </c>
      <c r="G181" s="46">
        <v>8.9864002216755307E-3</v>
      </c>
      <c r="H181" s="46">
        <v>8.4654494841870896E-3</v>
      </c>
      <c r="I181" s="46">
        <v>6.8815911935972496E-3</v>
      </c>
      <c r="J181" s="46">
        <v>4.7917638589738297E-3</v>
      </c>
      <c r="K181" s="46">
        <v>3.38021820953104E-3</v>
      </c>
      <c r="L181" s="46">
        <v>2.8943324493421801E-3</v>
      </c>
      <c r="M181" s="46">
        <v>2.3237658834093602E-3</v>
      </c>
      <c r="N181" s="32">
        <f>'Equations and POD'!$D$5/G181</f>
        <v>634291.80310169014</v>
      </c>
      <c r="O181" s="32">
        <f>'Equations and POD'!$D$5/H181</f>
        <v>673325.14483102527</v>
      </c>
      <c r="P181" s="32">
        <f>'Equations and POD'!$D$5/I181</f>
        <v>828296.80514927674</v>
      </c>
      <c r="Q181" s="32">
        <f>'Equations and POD'!$D$5/J181</f>
        <v>1189541.0892014767</v>
      </c>
      <c r="R181" s="32">
        <f>'Equations and POD'!$D$5/K181</f>
        <v>1686281.6678307874</v>
      </c>
      <c r="S181" s="32">
        <f>'Equations and POD'!$D$5/L181</f>
        <v>1969366.0281822456</v>
      </c>
      <c r="T181" s="32">
        <f>'Equations and POD'!$D$5/M181</f>
        <v>2452914.9174172096</v>
      </c>
      <c r="U181" s="82">
        <v>630000</v>
      </c>
      <c r="V181" s="82">
        <v>670000</v>
      </c>
      <c r="W181" s="82">
        <v>830000</v>
      </c>
      <c r="X181" s="82">
        <v>1200000</v>
      </c>
      <c r="Y181" s="82">
        <v>1700000</v>
      </c>
      <c r="Z181" s="82">
        <v>2000000</v>
      </c>
      <c r="AA181" s="82">
        <v>2500000</v>
      </c>
    </row>
    <row r="182" spans="1:27" x14ac:dyDescent="0.35">
      <c r="A182" s="22" t="s">
        <v>83</v>
      </c>
      <c r="B182" s="22" t="s">
        <v>83</v>
      </c>
      <c r="C182" s="22" t="s">
        <v>84</v>
      </c>
      <c r="D182" s="22" t="s">
        <v>15</v>
      </c>
      <c r="E182" s="22" t="s">
        <v>70</v>
      </c>
      <c r="F182" s="22" t="s">
        <v>9</v>
      </c>
      <c r="G182" s="79">
        <f>SUM(G179:G181)</f>
        <v>0.48076929720857114</v>
      </c>
      <c r="H182" s="79">
        <f t="shared" ref="H182:M182" si="26">SUM(H179:H181)</f>
        <v>0.41219932680429811</v>
      </c>
      <c r="I182" s="79">
        <f t="shared" si="26"/>
        <v>0.35607930754808426</v>
      </c>
      <c r="J182" s="79">
        <f t="shared" si="26"/>
        <v>0.2858309894630271</v>
      </c>
      <c r="K182" s="79">
        <f>SUM(K179:K181)</f>
        <v>0.22542331371752974</v>
      </c>
      <c r="L182" s="79">
        <f t="shared" si="26"/>
        <v>0.2059257290719608</v>
      </c>
      <c r="M182" s="79">
        <f t="shared" si="26"/>
        <v>0.21918543304724292</v>
      </c>
      <c r="N182" s="32">
        <f>'Equations and POD'!$D$5/G182</f>
        <v>11855.998361574202</v>
      </c>
      <c r="O182" s="32">
        <f>'Equations and POD'!$D$5/H182</f>
        <v>13828.261303071504</v>
      </c>
      <c r="P182" s="32">
        <f>'Equations and POD'!$D$5/I182</f>
        <v>16007.669862226641</v>
      </c>
      <c r="Q182" s="32">
        <f>'Equations and POD'!$D$5/J182</f>
        <v>19941.85448788543</v>
      </c>
      <c r="R182" s="32">
        <f>'Equations and POD'!$D$5/K182</f>
        <v>25285.760847001278</v>
      </c>
      <c r="S182" s="32">
        <f>'Equations and POD'!$D$5/L182</f>
        <v>27679.882575567492</v>
      </c>
      <c r="T182" s="32">
        <f>'Equations and POD'!$D$5/M182</f>
        <v>26005.377824407838</v>
      </c>
      <c r="U182" s="82">
        <v>12000</v>
      </c>
      <c r="V182" s="82">
        <v>14000</v>
      </c>
      <c r="W182" s="82">
        <v>16000</v>
      </c>
      <c r="X182" s="82">
        <v>20000</v>
      </c>
      <c r="Y182" s="82">
        <v>25000</v>
      </c>
      <c r="Z182" s="82">
        <v>28000</v>
      </c>
      <c r="AA182" s="82">
        <v>26000</v>
      </c>
    </row>
    <row r="183" spans="1:27" x14ac:dyDescent="0.35">
      <c r="A183" s="22" t="s">
        <v>83</v>
      </c>
      <c r="B183" s="22" t="s">
        <v>83</v>
      </c>
      <c r="C183" s="22" t="s">
        <v>84</v>
      </c>
      <c r="D183" s="22" t="s">
        <v>66</v>
      </c>
      <c r="E183" s="22" t="s">
        <v>67</v>
      </c>
      <c r="F183" s="22" t="s">
        <v>13</v>
      </c>
      <c r="G183" s="47">
        <v>1.8840425531914895</v>
      </c>
      <c r="H183" s="47">
        <v>1.6111111111111107</v>
      </c>
      <c r="I183" s="47">
        <v>1.3924731182795698</v>
      </c>
      <c r="J183" s="47">
        <v>1.1226415094339621</v>
      </c>
      <c r="K183" s="47">
        <v>0.88732394366197187</v>
      </c>
      <c r="L183" s="47">
        <v>0.81145251396648044</v>
      </c>
      <c r="M183" s="47">
        <v>0.86714542190305233</v>
      </c>
      <c r="N183" s="32">
        <f>'Equations and POD'!$D$5/G183</f>
        <v>3025.40937323546</v>
      </c>
      <c r="O183" s="32">
        <f>'Equations and POD'!$D$5/H183</f>
        <v>3537.9310344827595</v>
      </c>
      <c r="P183" s="32">
        <f>'Equations and POD'!$D$5/I183</f>
        <v>4093.4362934362939</v>
      </c>
      <c r="Q183" s="32">
        <f>'Equations and POD'!$D$5/J183</f>
        <v>5077.3109243697481</v>
      </c>
      <c r="R183" s="32">
        <f>'Equations and POD'!$D$5/K183</f>
        <v>6423.8095238095239</v>
      </c>
      <c r="S183" s="32">
        <f>'Equations and POD'!$D$5/L183</f>
        <v>7024.4406196213422</v>
      </c>
      <c r="T183" s="32">
        <f>'Equations and POD'!$D$5/M183</f>
        <v>6573.2919254658364</v>
      </c>
      <c r="U183" s="82">
        <v>3000</v>
      </c>
      <c r="V183" s="82">
        <v>3500</v>
      </c>
      <c r="W183" s="82">
        <v>4100</v>
      </c>
      <c r="X183" s="82">
        <v>5100</v>
      </c>
      <c r="Y183" s="82">
        <v>6400</v>
      </c>
      <c r="Z183" s="82">
        <v>7000</v>
      </c>
      <c r="AA183" s="82">
        <v>6600</v>
      </c>
    </row>
    <row r="184" spans="1:27" x14ac:dyDescent="0.35">
      <c r="A184" s="22" t="s">
        <v>83</v>
      </c>
      <c r="B184" s="22" t="s">
        <v>83</v>
      </c>
      <c r="C184" s="22" t="s">
        <v>84</v>
      </c>
      <c r="D184" s="22" t="s">
        <v>71</v>
      </c>
      <c r="E184" s="22" t="s">
        <v>67</v>
      </c>
      <c r="F184" s="22" t="s">
        <v>13</v>
      </c>
      <c r="G184" s="73">
        <v>2.5645990211867701E-3</v>
      </c>
      <c r="H184" s="73">
        <v>3.17512741481632E-3</v>
      </c>
      <c r="I184" s="73">
        <v>3.5847303235258098E-3</v>
      </c>
      <c r="J184" s="73">
        <v>1.2581182082646099E-3</v>
      </c>
      <c r="K184" s="73">
        <v>7.0439270198579401E-4</v>
      </c>
      <c r="L184" s="73">
        <v>5.5879920863365095E-4</v>
      </c>
      <c r="M184" s="73">
        <v>2.5009760177646098E-4</v>
      </c>
      <c r="N184" s="32">
        <f>'Equations and POD'!$D$5/G184</f>
        <v>2222569.669921468</v>
      </c>
      <c r="O184" s="32">
        <f>'Equations and POD'!$D$5/H184</f>
        <v>1795203.5478644699</v>
      </c>
      <c r="P184" s="32">
        <f>'Equations and POD'!$D$5/I184</f>
        <v>1590077.7703115162</v>
      </c>
      <c r="Q184" s="32">
        <f>'Equations and POD'!$D$5/J184</f>
        <v>4530575.8732021824</v>
      </c>
      <c r="R184" s="32">
        <f>'Equations and POD'!$D$5/K184</f>
        <v>8092077.0245500868</v>
      </c>
      <c r="S184" s="32">
        <f>'Equations and POD'!$D$5/L184</f>
        <v>10200443.937523402</v>
      </c>
      <c r="T184" s="32">
        <f>'Equations and POD'!$D$5/M184</f>
        <v>22791102.191754322</v>
      </c>
      <c r="U184" s="82">
        <v>2200000</v>
      </c>
      <c r="V184" s="82">
        <v>1800000</v>
      </c>
      <c r="W184" s="82">
        <v>1600000</v>
      </c>
      <c r="X184" s="82">
        <v>4500000</v>
      </c>
      <c r="Y184" s="82">
        <v>8100000</v>
      </c>
      <c r="Z184" s="82">
        <v>10000000</v>
      </c>
      <c r="AA184" s="82">
        <v>23000000</v>
      </c>
    </row>
    <row r="185" spans="1:27" x14ac:dyDescent="0.35">
      <c r="A185" s="22" t="s">
        <v>83</v>
      </c>
      <c r="B185" s="22" t="s">
        <v>83</v>
      </c>
      <c r="C185" s="22" t="s">
        <v>84</v>
      </c>
      <c r="D185" s="22" t="s">
        <v>72</v>
      </c>
      <c r="E185" s="22" t="s">
        <v>67</v>
      </c>
      <c r="F185" s="22" t="s">
        <v>13</v>
      </c>
      <c r="G185" s="73">
        <v>2.8915969249404899E-2</v>
      </c>
      <c r="H185" s="73">
        <v>2.7239681176975599E-2</v>
      </c>
      <c r="I185" s="73">
        <v>2.2143224698702699E-2</v>
      </c>
      <c r="J185" s="73">
        <v>1.5418687458665399E-2</v>
      </c>
      <c r="K185" s="73">
        <v>1.0876689596721899E-2</v>
      </c>
      <c r="L185" s="73">
        <v>9.3132317767089697E-3</v>
      </c>
      <c r="M185" s="73">
        <v>7.4772924830798001E-3</v>
      </c>
      <c r="N185" s="32">
        <f>'Equations and POD'!$D$5/G185</f>
        <v>197122.90986466961</v>
      </c>
      <c r="O185" s="32">
        <f>'Equations and POD'!$D$5/H185</f>
        <v>209253.55047172643</v>
      </c>
      <c r="P185" s="32">
        <f>'Equations and POD'!$D$5/I185</f>
        <v>257415.08192950528</v>
      </c>
      <c r="Q185" s="32">
        <f>'Equations and POD'!$D$5/J185</f>
        <v>369681.27250005084</v>
      </c>
      <c r="R185" s="32">
        <f>'Equations and POD'!$D$5/K185</f>
        <v>524056.51088157465</v>
      </c>
      <c r="S185" s="32">
        <f>'Equations and POD'!$D$5/L185</f>
        <v>612032.44337318721</v>
      </c>
      <c r="T185" s="32">
        <f>'Equations and POD'!$D$5/M185</f>
        <v>762308.01629044255</v>
      </c>
      <c r="U185" s="82">
        <v>200000</v>
      </c>
      <c r="V185" s="82">
        <v>210000</v>
      </c>
      <c r="W185" s="82">
        <v>260000</v>
      </c>
      <c r="X185" s="82">
        <v>370000</v>
      </c>
      <c r="Y185" s="82">
        <v>520000</v>
      </c>
      <c r="Z185" s="82">
        <v>610000</v>
      </c>
      <c r="AA185" s="82">
        <v>760000</v>
      </c>
    </row>
    <row r="186" spans="1:27" x14ac:dyDescent="0.35">
      <c r="A186" s="22" t="s">
        <v>83</v>
      </c>
      <c r="B186" s="22" t="s">
        <v>83</v>
      </c>
      <c r="C186" s="22" t="s">
        <v>84</v>
      </c>
      <c r="D186" s="22" t="s">
        <v>15</v>
      </c>
      <c r="E186" s="22" t="s">
        <v>67</v>
      </c>
      <c r="F186" s="22" t="s">
        <v>13</v>
      </c>
      <c r="G186" s="79">
        <f t="shared" ref="G186:M186" si="27">SUM(G183:G185)</f>
        <v>1.9155231214620811</v>
      </c>
      <c r="H186" s="79">
        <f t="shared" si="27"/>
        <v>1.6415259197029026</v>
      </c>
      <c r="I186" s="79">
        <f t="shared" si="27"/>
        <v>1.4182010733017985</v>
      </c>
      <c r="J186" s="79">
        <f t="shared" si="27"/>
        <v>1.1393183151008923</v>
      </c>
      <c r="K186" s="79">
        <f t="shared" si="27"/>
        <v>0.89890502596067956</v>
      </c>
      <c r="L186" s="79">
        <f t="shared" si="27"/>
        <v>0.82132454495182305</v>
      </c>
      <c r="M186" s="79">
        <f t="shared" si="27"/>
        <v>0.87487281198790856</v>
      </c>
      <c r="N186" s="32">
        <f>'Equations and POD'!$D$5/G186</f>
        <v>2975.6884352559014</v>
      </c>
      <c r="O186" s="32">
        <f>'Equations and POD'!$D$5/H186</f>
        <v>3472.3789198720874</v>
      </c>
      <c r="P186" s="32">
        <f>'Equations and POD'!$D$5/I186</f>
        <v>4019.1761995564493</v>
      </c>
      <c r="Q186" s="32">
        <f>'Equations and POD'!$D$5/J186</f>
        <v>5002.9916349543073</v>
      </c>
      <c r="R186" s="32">
        <f>'Equations and POD'!$D$5/K186</f>
        <v>6341.0480922701317</v>
      </c>
      <c r="S186" s="32">
        <f>'Equations and POD'!$D$5/L186</f>
        <v>6940.0093240052247</v>
      </c>
      <c r="T186" s="32">
        <f>'Equations and POD'!$D$5/M186</f>
        <v>6515.2327537168667</v>
      </c>
      <c r="U186" s="82">
        <v>3000</v>
      </c>
      <c r="V186" s="82">
        <v>3500</v>
      </c>
      <c r="W186" s="82">
        <v>4000</v>
      </c>
      <c r="X186" s="82">
        <v>5000</v>
      </c>
      <c r="Y186" s="82">
        <v>6300</v>
      </c>
      <c r="Z186" s="82">
        <v>6900</v>
      </c>
      <c r="AA186" s="82">
        <v>6500</v>
      </c>
    </row>
    <row r="187" spans="1:27" x14ac:dyDescent="0.35">
      <c r="A187" s="22" t="s">
        <v>83</v>
      </c>
      <c r="B187" s="22" t="s">
        <v>83</v>
      </c>
      <c r="C187" s="22" t="s">
        <v>84</v>
      </c>
      <c r="D187" s="22" t="s">
        <v>66</v>
      </c>
      <c r="E187" s="22" t="s">
        <v>69</v>
      </c>
      <c r="F187" s="22" t="s">
        <v>13</v>
      </c>
      <c r="G187" s="47">
        <v>0.94202127659574475</v>
      </c>
      <c r="H187" s="47">
        <v>0.80555555555555536</v>
      </c>
      <c r="I187" s="47">
        <v>0.69623655913978488</v>
      </c>
      <c r="J187" s="47">
        <v>0.56132075471698106</v>
      </c>
      <c r="K187" s="47">
        <v>0.44366197183098594</v>
      </c>
      <c r="L187" s="47">
        <v>0.40572625698324022</v>
      </c>
      <c r="M187" s="47">
        <v>0.43357271095152616</v>
      </c>
      <c r="N187" s="32">
        <f>'Equations and POD'!$D$5/G187</f>
        <v>6050.8187464709199</v>
      </c>
      <c r="O187" s="32">
        <f>'Equations and POD'!$D$5/H187</f>
        <v>7075.862068965519</v>
      </c>
      <c r="P187" s="32">
        <f>'Equations and POD'!$D$5/I187</f>
        <v>8186.8725868725878</v>
      </c>
      <c r="Q187" s="32">
        <f>'Equations and POD'!$D$5/J187</f>
        <v>10154.621848739496</v>
      </c>
      <c r="R187" s="32">
        <f>'Equations and POD'!$D$5/K187</f>
        <v>12847.619047619048</v>
      </c>
      <c r="S187" s="32">
        <f>'Equations and POD'!$D$5/L187</f>
        <v>14048.881239242684</v>
      </c>
      <c r="T187" s="32">
        <f>'Equations and POD'!$D$5/M187</f>
        <v>13146.583850931673</v>
      </c>
      <c r="U187" s="82">
        <v>6100</v>
      </c>
      <c r="V187" s="82">
        <v>7100</v>
      </c>
      <c r="W187" s="82">
        <v>8200</v>
      </c>
      <c r="X187" s="82">
        <v>10000</v>
      </c>
      <c r="Y187" s="82">
        <v>13000</v>
      </c>
      <c r="Z187" s="82">
        <v>14000</v>
      </c>
      <c r="AA187" s="82">
        <v>13000</v>
      </c>
    </row>
    <row r="188" spans="1:27" x14ac:dyDescent="0.35">
      <c r="A188" s="22" t="s">
        <v>83</v>
      </c>
      <c r="B188" s="22" t="s">
        <v>83</v>
      </c>
      <c r="C188" s="22" t="s">
        <v>84</v>
      </c>
      <c r="D188" s="22" t="s">
        <v>71</v>
      </c>
      <c r="E188" s="22" t="s">
        <v>69</v>
      </c>
      <c r="F188" s="22" t="s">
        <v>13</v>
      </c>
      <c r="G188" s="73">
        <v>1.2827733030023E-3</v>
      </c>
      <c r="H188" s="73">
        <v>1.5881498576223499E-3</v>
      </c>
      <c r="I188" s="73">
        <v>1.7930264917128901E-3</v>
      </c>
      <c r="J188" s="73">
        <v>6.2929159542130604E-4</v>
      </c>
      <c r="K188" s="73">
        <v>3.5232663131993998E-4</v>
      </c>
      <c r="L188" s="73">
        <v>2.7950299117911399E-4</v>
      </c>
      <c r="M188" s="73">
        <v>1.2509524044066099E-4</v>
      </c>
      <c r="N188" s="32">
        <f>'Equations and POD'!$D$5/G188</f>
        <v>4443497.527317795</v>
      </c>
      <c r="O188" s="32">
        <f>'Equations and POD'!$D$5/H188</f>
        <v>3589081.9576268331</v>
      </c>
      <c r="P188" s="32">
        <f>'Equations and POD'!$D$5/I188</f>
        <v>3178982.5896854163</v>
      </c>
      <c r="Q188" s="32">
        <f>'Equations and POD'!$D$5/J188</f>
        <v>9057804.110960504</v>
      </c>
      <c r="R188" s="32">
        <f>'Equations and POD'!$D$5/K188</f>
        <v>16178169.611095781</v>
      </c>
      <c r="S188" s="32">
        <f>'Equations and POD'!$D$5/L188</f>
        <v>20393341.681081571</v>
      </c>
      <c r="T188" s="32">
        <f>'Equations and POD'!$D$5/M188</f>
        <v>45565282.739144653</v>
      </c>
      <c r="U188" s="82">
        <v>4400000</v>
      </c>
      <c r="V188" s="82">
        <v>3600000</v>
      </c>
      <c r="W188" s="82">
        <v>3200000</v>
      </c>
      <c r="X188" s="82">
        <v>9100000</v>
      </c>
      <c r="Y188" s="82">
        <v>16000000</v>
      </c>
      <c r="Z188" s="82">
        <v>20000000</v>
      </c>
      <c r="AA188" s="82">
        <v>46000000</v>
      </c>
    </row>
    <row r="189" spans="1:27" x14ac:dyDescent="0.35">
      <c r="A189" s="22" t="s">
        <v>83</v>
      </c>
      <c r="B189" s="22" t="s">
        <v>83</v>
      </c>
      <c r="C189" s="22" t="s">
        <v>84</v>
      </c>
      <c r="D189" s="22" t="s">
        <v>72</v>
      </c>
      <c r="E189" s="22" t="s">
        <v>69</v>
      </c>
      <c r="F189" s="22" t="s">
        <v>13</v>
      </c>
      <c r="G189" s="73">
        <v>1.44579979259484E-2</v>
      </c>
      <c r="H189" s="73">
        <v>1.3619853118647E-2</v>
      </c>
      <c r="I189" s="73">
        <v>1.10716225351582E-2</v>
      </c>
      <c r="J189" s="73">
        <v>7.7093508218756598E-3</v>
      </c>
      <c r="K189" s="73">
        <v>5.4383498016005996E-3</v>
      </c>
      <c r="L189" s="73">
        <v>4.6566201724089198E-3</v>
      </c>
      <c r="M189" s="73">
        <v>3.7386496810686001E-3</v>
      </c>
      <c r="N189" s="32">
        <f>'Equations and POD'!$D$5/G189</f>
        <v>394245.45702624298</v>
      </c>
      <c r="O189" s="32">
        <f>'Equations and POD'!$D$5/H189</f>
        <v>418506.71592016699</v>
      </c>
      <c r="P189" s="32">
        <f>'Equations and POD'!$D$5/I189</f>
        <v>514829.6902192533</v>
      </c>
      <c r="Q189" s="32">
        <f>'Equations and POD'!$D$5/J189</f>
        <v>739361.86479229503</v>
      </c>
      <c r="R189" s="32">
        <f>'Equations and POD'!$D$5/K189</f>
        <v>1048112.0575072961</v>
      </c>
      <c r="S189" s="32">
        <f>'Equations and POD'!$D$5/L189</f>
        <v>1224063.7606161742</v>
      </c>
      <c r="T189" s="32">
        <f>'Equations and POD'!$D$5/M189</f>
        <v>1524614.6299459641</v>
      </c>
      <c r="U189" s="82">
        <v>390000</v>
      </c>
      <c r="V189" s="82">
        <v>420000</v>
      </c>
      <c r="W189" s="82">
        <v>510000</v>
      </c>
      <c r="X189" s="82">
        <v>740000</v>
      </c>
      <c r="Y189" s="82">
        <v>1000000</v>
      </c>
      <c r="Z189" s="82">
        <v>1200000</v>
      </c>
      <c r="AA189" s="82">
        <v>1500000</v>
      </c>
    </row>
    <row r="190" spans="1:27" x14ac:dyDescent="0.35">
      <c r="A190" s="22" t="s">
        <v>83</v>
      </c>
      <c r="B190" s="22" t="s">
        <v>83</v>
      </c>
      <c r="C190" s="22" t="s">
        <v>84</v>
      </c>
      <c r="D190" s="22" t="s">
        <v>15</v>
      </c>
      <c r="E190" s="22" t="s">
        <v>69</v>
      </c>
      <c r="F190" s="22" t="s">
        <v>13</v>
      </c>
      <c r="G190" s="79">
        <f t="shared" ref="G190:M190" si="28">SUM(G187:G189)</f>
        <v>0.95776204782469543</v>
      </c>
      <c r="H190" s="79">
        <f t="shared" si="28"/>
        <v>0.8207635585318247</v>
      </c>
      <c r="I190" s="79">
        <f t="shared" si="28"/>
        <v>0.70910120816665601</v>
      </c>
      <c r="J190" s="79">
        <f t="shared" si="28"/>
        <v>0.56965939713427804</v>
      </c>
      <c r="K190" s="79">
        <f t="shared" si="28"/>
        <v>0.44945264826390646</v>
      </c>
      <c r="L190" s="79">
        <f t="shared" si="28"/>
        <v>0.41066238014682827</v>
      </c>
      <c r="M190" s="79">
        <f t="shared" si="28"/>
        <v>0.43743645587303542</v>
      </c>
      <c r="N190" s="32">
        <f>'Equations and POD'!$D$5/G190</f>
        <v>5951.3738437914208</v>
      </c>
      <c r="O190" s="32">
        <f>'Equations and POD'!$D$5/H190</f>
        <v>6944.7527741072163</v>
      </c>
      <c r="P190" s="32">
        <f>'Equations and POD'!$D$5/I190</f>
        <v>8038.3447868281755</v>
      </c>
      <c r="Q190" s="32">
        <f>'Equations and POD'!$D$5/J190</f>
        <v>10005.979061653952</v>
      </c>
      <c r="R190" s="32">
        <f>'Equations and POD'!$D$5/K190</f>
        <v>12682.092367276728</v>
      </c>
      <c r="S190" s="32">
        <f>'Equations and POD'!$D$5/L190</f>
        <v>13880.01500883042</v>
      </c>
      <c r="T190" s="32">
        <f>'Equations and POD'!$D$5/M190</f>
        <v>13030.464021623307</v>
      </c>
      <c r="U190" s="82">
        <v>6000</v>
      </c>
      <c r="V190" s="82">
        <v>6900</v>
      </c>
      <c r="W190" s="82">
        <v>8000</v>
      </c>
      <c r="X190" s="82">
        <v>10000</v>
      </c>
      <c r="Y190" s="82">
        <v>13000</v>
      </c>
      <c r="Z190" s="82">
        <v>14000</v>
      </c>
      <c r="AA190" s="82">
        <v>13000</v>
      </c>
    </row>
    <row r="191" spans="1:27" x14ac:dyDescent="0.35">
      <c r="A191" s="22" t="s">
        <v>83</v>
      </c>
      <c r="B191" s="22" t="s">
        <v>83</v>
      </c>
      <c r="C191" s="22" t="s">
        <v>84</v>
      </c>
      <c r="D191" s="22" t="s">
        <v>66</v>
      </c>
      <c r="E191" s="22" t="s">
        <v>70</v>
      </c>
      <c r="F191" s="22" t="s">
        <v>13</v>
      </c>
      <c r="G191" s="47">
        <v>0.47101063829787237</v>
      </c>
      <c r="H191" s="47">
        <v>0.40277777777777768</v>
      </c>
      <c r="I191" s="47">
        <v>0.34811827956989244</v>
      </c>
      <c r="J191" s="47">
        <v>0.28066037735849053</v>
      </c>
      <c r="K191" s="47">
        <v>0.22183098591549297</v>
      </c>
      <c r="L191" s="47">
        <v>0.20286312849162011</v>
      </c>
      <c r="M191" s="47">
        <v>0.21678635547576308</v>
      </c>
      <c r="N191" s="32">
        <f>'Equations and POD'!$D$5/G191</f>
        <v>12101.63749294184</v>
      </c>
      <c r="O191" s="32">
        <f>'Equations and POD'!$D$5/H191</f>
        <v>14151.724137931038</v>
      </c>
      <c r="P191" s="32">
        <f>'Equations and POD'!$D$5/I191</f>
        <v>16373.745173745176</v>
      </c>
      <c r="Q191" s="32">
        <f>'Equations and POD'!$D$5/J191</f>
        <v>20309.243697478993</v>
      </c>
      <c r="R191" s="32">
        <f>'Equations and POD'!$D$5/K191</f>
        <v>25695.238095238095</v>
      </c>
      <c r="S191" s="32">
        <f>'Equations and POD'!$D$5/L191</f>
        <v>28097.762478485369</v>
      </c>
      <c r="T191" s="32">
        <f>'Equations and POD'!$D$5/M191</f>
        <v>26293.167701863345</v>
      </c>
      <c r="U191" s="82">
        <v>12000</v>
      </c>
      <c r="V191" s="82">
        <v>14000</v>
      </c>
      <c r="W191" s="82">
        <v>16000</v>
      </c>
      <c r="X191" s="82">
        <v>20000</v>
      </c>
      <c r="Y191" s="82">
        <v>26000</v>
      </c>
      <c r="Z191" s="82">
        <v>28000</v>
      </c>
      <c r="AA191" s="82">
        <v>26000</v>
      </c>
    </row>
    <row r="192" spans="1:27" x14ac:dyDescent="0.35">
      <c r="A192" s="22" t="s">
        <v>83</v>
      </c>
      <c r="B192" s="22" t="s">
        <v>83</v>
      </c>
      <c r="C192" s="22" t="s">
        <v>84</v>
      </c>
      <c r="D192" s="22" t="s">
        <v>71</v>
      </c>
      <c r="E192" s="22" t="s">
        <v>70</v>
      </c>
      <c r="F192" s="22" t="s">
        <v>13</v>
      </c>
      <c r="G192" s="73">
        <v>6.4186045355316796E-4</v>
      </c>
      <c r="H192" s="73">
        <v>7.9466109096398602E-4</v>
      </c>
      <c r="I192" s="73">
        <v>8.9717458928505298E-4</v>
      </c>
      <c r="J192" s="73">
        <v>3.1487829373029301E-4</v>
      </c>
      <c r="K192" s="73">
        <v>1.7629359863562401E-4</v>
      </c>
      <c r="L192" s="73">
        <v>1.39854884553014E-4</v>
      </c>
      <c r="M192" s="73">
        <v>6.2594060713208106E-5</v>
      </c>
      <c r="N192" s="32">
        <f>'Equations and POD'!$D$5/G192</f>
        <v>8880434.9425896592</v>
      </c>
      <c r="O192" s="32">
        <f>'Equations and POD'!$D$5/H192</f>
        <v>7172869.1196966171</v>
      </c>
      <c r="P192" s="32">
        <f>'Equations and POD'!$D$5/I192</f>
        <v>6353278.4678423153</v>
      </c>
      <c r="Q192" s="32">
        <f>'Equations and POD'!$D$5/J192</f>
        <v>18102232.238600411</v>
      </c>
      <c r="R192" s="32">
        <f>'Equations and POD'!$D$5/K192</f>
        <v>32332427.519283671</v>
      </c>
      <c r="S192" s="32">
        <f>'Equations and POD'!$D$5/L192</f>
        <v>40756531.44484441</v>
      </c>
      <c r="T192" s="32">
        <f>'Equations and POD'!$D$5/M192</f>
        <v>91062952.85931547</v>
      </c>
      <c r="U192" s="82">
        <v>8900000</v>
      </c>
      <c r="V192" s="82">
        <v>7200000</v>
      </c>
      <c r="W192" s="82">
        <v>6400000</v>
      </c>
      <c r="X192" s="82">
        <v>18000000</v>
      </c>
      <c r="Y192" s="82">
        <v>32000000</v>
      </c>
      <c r="Z192" s="82">
        <v>41000000</v>
      </c>
      <c r="AA192" s="82">
        <v>91000000</v>
      </c>
    </row>
    <row r="193" spans="1:27" x14ac:dyDescent="0.35">
      <c r="A193" s="22" t="s">
        <v>83</v>
      </c>
      <c r="B193" s="22" t="s">
        <v>83</v>
      </c>
      <c r="C193" s="22" t="s">
        <v>84</v>
      </c>
      <c r="D193" s="22" t="s">
        <v>72</v>
      </c>
      <c r="E193" s="22" t="s">
        <v>70</v>
      </c>
      <c r="F193" s="22" t="s">
        <v>13</v>
      </c>
      <c r="G193" s="73">
        <v>7.22901226149005E-3</v>
      </c>
      <c r="H193" s="73">
        <v>6.8099390869109204E-3</v>
      </c>
      <c r="I193" s="73">
        <v>5.5358214512953299E-3</v>
      </c>
      <c r="J193" s="73">
        <v>3.8546825020250499E-3</v>
      </c>
      <c r="K193" s="73">
        <v>2.7191799030130202E-3</v>
      </c>
      <c r="L193" s="73">
        <v>2.3283143693796E-3</v>
      </c>
      <c r="M193" s="73">
        <v>1.86932827935705E-3</v>
      </c>
      <c r="N193" s="32">
        <f>'Equations and POD'!$D$5/G193</f>
        <v>788489.46354188526</v>
      </c>
      <c r="O193" s="32">
        <f>'Equations and POD'!$D$5/H193</f>
        <v>837011.89206753927</v>
      </c>
      <c r="P193" s="32">
        <f>'Equations and POD'!$D$5/I193</f>
        <v>1029657.48627356</v>
      </c>
      <c r="Q193" s="32">
        <f>'Equations and POD'!$D$5/J193</f>
        <v>1478721.0093193192</v>
      </c>
      <c r="R193" s="32">
        <f>'Equations and POD'!$D$5/K193</f>
        <v>2096220.2587934863</v>
      </c>
      <c r="S193" s="32">
        <f>'Equations and POD'!$D$5/L193</f>
        <v>2448123.0176485213</v>
      </c>
      <c r="T193" s="32">
        <f>'Equations and POD'!$D$5/M193</f>
        <v>3049223.6505192649</v>
      </c>
      <c r="U193" s="82">
        <v>790000</v>
      </c>
      <c r="V193" s="82">
        <v>840000</v>
      </c>
      <c r="W193" s="82">
        <v>1000000</v>
      </c>
      <c r="X193" s="82">
        <v>1500000</v>
      </c>
      <c r="Y193" s="82">
        <v>2100000</v>
      </c>
      <c r="Z193" s="82">
        <v>2400000</v>
      </c>
      <c r="AA193" s="82">
        <v>3000000</v>
      </c>
    </row>
    <row r="194" spans="1:27" x14ac:dyDescent="0.35">
      <c r="A194" s="22" t="s">
        <v>83</v>
      </c>
      <c r="B194" s="22" t="s">
        <v>83</v>
      </c>
      <c r="C194" s="22" t="s">
        <v>84</v>
      </c>
      <c r="D194" s="22" t="s">
        <v>15</v>
      </c>
      <c r="E194" s="22" t="s">
        <v>70</v>
      </c>
      <c r="F194" s="22" t="s">
        <v>13</v>
      </c>
      <c r="G194" s="79">
        <f t="shared" ref="G194:M194" si="29">SUM(G191:G193)</f>
        <v>0.47888151101291559</v>
      </c>
      <c r="H194" s="79">
        <f t="shared" si="29"/>
        <v>0.41038237795565258</v>
      </c>
      <c r="I194" s="79">
        <f t="shared" si="29"/>
        <v>0.35455127561047284</v>
      </c>
      <c r="J194" s="79">
        <f t="shared" si="29"/>
        <v>0.28482993815424584</v>
      </c>
      <c r="K194" s="79">
        <f t="shared" si="29"/>
        <v>0.22472645941714162</v>
      </c>
      <c r="L194" s="79">
        <f t="shared" si="29"/>
        <v>0.20533129774555273</v>
      </c>
      <c r="M194" s="79">
        <f t="shared" si="29"/>
        <v>0.21871827781583333</v>
      </c>
      <c r="N194" s="32">
        <f>'Equations and POD'!$D$5/G194</f>
        <v>11902.73558054796</v>
      </c>
      <c r="O194" s="32">
        <f>'Equations and POD'!$D$5/H194</f>
        <v>13889.485285393914</v>
      </c>
      <c r="P194" s="32">
        <f>'Equations and POD'!$D$5/I194</f>
        <v>16076.659124087584</v>
      </c>
      <c r="Q194" s="32">
        <f>'Equations and POD'!$D$5/J194</f>
        <v>20011.941290080402</v>
      </c>
      <c r="R194" s="32">
        <f>'Equations and POD'!$D$5/K194</f>
        <v>25364.169465330069</v>
      </c>
      <c r="S194" s="32">
        <f>'Equations and POD'!$D$5/L194</f>
        <v>27760.015460786988</v>
      </c>
      <c r="T194" s="32">
        <f>'Equations and POD'!$D$5/M194</f>
        <v>26060.922099979012</v>
      </c>
      <c r="U194" s="82">
        <v>12000</v>
      </c>
      <c r="V194" s="82">
        <v>14000</v>
      </c>
      <c r="W194" s="82">
        <v>16000</v>
      </c>
      <c r="X194" s="82">
        <v>20000</v>
      </c>
      <c r="Y194" s="82">
        <v>25000</v>
      </c>
      <c r="Z194" s="82">
        <v>28000</v>
      </c>
      <c r="AA194" s="82">
        <v>26000</v>
      </c>
    </row>
    <row r="195" spans="1:27" x14ac:dyDescent="0.35">
      <c r="A195" s="22" t="s">
        <v>83</v>
      </c>
      <c r="B195" s="22" t="s">
        <v>83</v>
      </c>
      <c r="C195" s="22" t="s">
        <v>85</v>
      </c>
      <c r="D195" s="22" t="s">
        <v>66</v>
      </c>
      <c r="E195" s="22" t="s">
        <v>67</v>
      </c>
      <c r="F195" s="22" t="s">
        <v>9</v>
      </c>
      <c r="G195" s="47">
        <v>0.94202127659574464</v>
      </c>
      <c r="H195" s="47">
        <v>0.80555555555555536</v>
      </c>
      <c r="I195" s="47">
        <v>0.69623655913978488</v>
      </c>
      <c r="J195" s="47">
        <v>0.56132075471698095</v>
      </c>
      <c r="K195" s="47">
        <v>0.44366197183098588</v>
      </c>
      <c r="L195" s="47">
        <v>0.40572625698324027</v>
      </c>
      <c r="M195" s="47">
        <v>0.43357271095152611</v>
      </c>
      <c r="N195" s="32">
        <f>'Equations and POD'!$D$5/G195</f>
        <v>6050.8187464709208</v>
      </c>
      <c r="O195" s="32">
        <f>'Equations and POD'!$D$5/H195</f>
        <v>7075.862068965519</v>
      </c>
      <c r="P195" s="32">
        <f>'Equations and POD'!$D$5/I195</f>
        <v>8186.8725868725878</v>
      </c>
      <c r="Q195" s="32">
        <f>'Equations and POD'!$D$5/J195</f>
        <v>10154.6218487395</v>
      </c>
      <c r="R195" s="32">
        <f>'Equations and POD'!$D$5/K195</f>
        <v>12847.61904761905</v>
      </c>
      <c r="S195" s="32">
        <f>'Equations and POD'!$D$5/L195</f>
        <v>14048.881239242683</v>
      </c>
      <c r="T195" s="32">
        <f>'Equations and POD'!$D$5/M195</f>
        <v>13146.583850931675</v>
      </c>
      <c r="U195" s="82">
        <v>6100</v>
      </c>
      <c r="V195" s="82">
        <v>7100</v>
      </c>
      <c r="W195" s="82">
        <v>8200</v>
      </c>
      <c r="X195" s="82">
        <v>10000</v>
      </c>
      <c r="Y195" s="82">
        <v>13000</v>
      </c>
      <c r="Z195" s="82">
        <v>14000</v>
      </c>
      <c r="AA195" s="82">
        <v>13000</v>
      </c>
    </row>
    <row r="196" spans="1:27" x14ac:dyDescent="0.35">
      <c r="A196" s="36" t="s">
        <v>83</v>
      </c>
      <c r="B196" s="36" t="s">
        <v>83</v>
      </c>
      <c r="C196" s="36" t="s">
        <v>85</v>
      </c>
      <c r="D196" s="36" t="s">
        <v>71</v>
      </c>
      <c r="E196" s="36" t="s">
        <v>67</v>
      </c>
      <c r="F196" s="22" t="s">
        <v>9</v>
      </c>
      <c r="G196" s="53">
        <v>20.661068458908801</v>
      </c>
      <c r="H196" s="53">
        <v>25.579582496317901</v>
      </c>
      <c r="I196" s="53">
        <v>28.879381187984698</v>
      </c>
      <c r="J196" s="53">
        <v>10.1357320227852</v>
      </c>
      <c r="K196" s="50">
        <v>5.67478894388619</v>
      </c>
      <c r="L196" s="50">
        <v>4.5018509073983699</v>
      </c>
      <c r="M196" s="50">
        <v>2.01488290565743</v>
      </c>
      <c r="N196" s="32">
        <f>'Equations and POD'!$D$5/G196</f>
        <v>275.88118258919127</v>
      </c>
      <c r="O196" s="32">
        <f>'Equations and POD'!$D$5/H196</f>
        <v>222.83397318234168</v>
      </c>
      <c r="P196" s="32">
        <f>'Equations and POD'!$D$5/I196</f>
        <v>197.37265015815132</v>
      </c>
      <c r="Q196" s="32">
        <f>'Equations and POD'!$D$5/J196</f>
        <v>562.36688057521235</v>
      </c>
      <c r="R196" s="32">
        <f>'Equations and POD'!$D$5/K196</f>
        <v>1004.442642072349</v>
      </c>
      <c r="S196" s="32">
        <f>'Equations and POD'!$D$5/L196</f>
        <v>1266.1458847143481</v>
      </c>
      <c r="T196" s="32">
        <f>'Equations and POD'!$D$5/M196</f>
        <v>2828.9485130850144</v>
      </c>
      <c r="U196" s="82">
        <v>280</v>
      </c>
      <c r="V196" s="82">
        <v>220</v>
      </c>
      <c r="W196" s="82">
        <v>200</v>
      </c>
      <c r="X196" s="82">
        <v>560</v>
      </c>
      <c r="Y196" s="82">
        <v>1000</v>
      </c>
      <c r="Z196" s="82">
        <v>1300</v>
      </c>
      <c r="AA196" s="82">
        <v>2800</v>
      </c>
    </row>
    <row r="197" spans="1:27" x14ac:dyDescent="0.35">
      <c r="A197" s="36" t="s">
        <v>83</v>
      </c>
      <c r="B197" s="36" t="s">
        <v>83</v>
      </c>
      <c r="C197" s="36" t="s">
        <v>85</v>
      </c>
      <c r="D197" s="36" t="s">
        <v>72</v>
      </c>
      <c r="E197" s="36" t="s">
        <v>67</v>
      </c>
      <c r="F197" s="22" t="s">
        <v>9</v>
      </c>
      <c r="G197" s="53">
        <v>240.67155680920499</v>
      </c>
      <c r="H197" s="53">
        <v>226.71958250142501</v>
      </c>
      <c r="I197" s="53">
        <v>184.30107996890001</v>
      </c>
      <c r="J197" s="53">
        <v>128.33183915174999</v>
      </c>
      <c r="K197" s="53">
        <v>90.5281713227522</v>
      </c>
      <c r="L197" s="53">
        <v>77.515298598252699</v>
      </c>
      <c r="M197" s="53">
        <v>62.234525396641203</v>
      </c>
      <c r="N197" s="32">
        <f>'Equations and POD'!$D$5/G197</f>
        <v>23.683729293024591</v>
      </c>
      <c r="O197" s="32">
        <f>'Equations and POD'!$D$5/H197</f>
        <v>25.141189557210716</v>
      </c>
      <c r="P197" s="32">
        <f>'Equations and POD'!$D$5/I197</f>
        <v>30.927653820378318</v>
      </c>
      <c r="Q197" s="32">
        <f>'Equations and POD'!$D$5/J197</f>
        <v>44.416101551072273</v>
      </c>
      <c r="R197" s="32">
        <f>'Equations and POD'!$D$5/K197</f>
        <v>62.963825698834526</v>
      </c>
      <c r="S197" s="32">
        <f>'Equations and POD'!$D$5/L197</f>
        <v>73.533871417331881</v>
      </c>
      <c r="T197" s="32">
        <f>'Equations and POD'!$D$5/M197</f>
        <v>91.5890329953031</v>
      </c>
      <c r="U197" s="91">
        <v>24</v>
      </c>
      <c r="V197" s="91">
        <v>25</v>
      </c>
      <c r="W197" s="82">
        <v>31</v>
      </c>
      <c r="X197" s="82">
        <v>44</v>
      </c>
      <c r="Y197" s="82">
        <v>63</v>
      </c>
      <c r="Z197" s="82">
        <v>74</v>
      </c>
      <c r="AA197" s="82">
        <v>92</v>
      </c>
    </row>
    <row r="198" spans="1:27" x14ac:dyDescent="0.35">
      <c r="A198" s="36" t="s">
        <v>83</v>
      </c>
      <c r="B198" s="36" t="s">
        <v>83</v>
      </c>
      <c r="C198" s="36" t="s">
        <v>85</v>
      </c>
      <c r="D198" s="36" t="s">
        <v>15</v>
      </c>
      <c r="E198" s="36" t="s">
        <v>67</v>
      </c>
      <c r="F198" s="22" t="s">
        <v>9</v>
      </c>
      <c r="G198" s="76">
        <f t="shared" ref="G198:M198" si="30">SUM(G195:G197)</f>
        <v>262.27464654470953</v>
      </c>
      <c r="H198" s="76">
        <f t="shared" si="30"/>
        <v>253.10472055329848</v>
      </c>
      <c r="I198" s="76">
        <f t="shared" si="30"/>
        <v>213.87669771602449</v>
      </c>
      <c r="J198" s="76">
        <f t="shared" si="30"/>
        <v>139.02889192925218</v>
      </c>
      <c r="K198" s="76">
        <f t="shared" si="30"/>
        <v>96.646622238469376</v>
      </c>
      <c r="L198" s="76">
        <f t="shared" si="30"/>
        <v>82.422875762634305</v>
      </c>
      <c r="M198" s="76">
        <f t="shared" si="30"/>
        <v>64.682981013250156</v>
      </c>
      <c r="N198" s="32">
        <f>'Equations and POD'!$D$5/G198</f>
        <v>21.732943214655446</v>
      </c>
      <c r="O198" s="32">
        <f>'Equations and POD'!$D$5/H198</f>
        <v>22.520322764188435</v>
      </c>
      <c r="P198" s="32">
        <f>'Equations and POD'!$D$5/I198</f>
        <v>26.650869687394341</v>
      </c>
      <c r="Q198" s="32">
        <f>'Equations and POD'!$D$5/J198</f>
        <v>40.998672440693596</v>
      </c>
      <c r="R198" s="32">
        <f>'Equations and POD'!$D$5/K198</f>
        <v>58.977746640080326</v>
      </c>
      <c r="S198" s="32">
        <f>'Equations and POD'!$D$5/L198</f>
        <v>69.155558420639892</v>
      </c>
      <c r="T198" s="32">
        <f>'Equations and POD'!$D$5/M198</f>
        <v>88.122098127053988</v>
      </c>
      <c r="U198" s="91">
        <v>22</v>
      </c>
      <c r="V198" s="91">
        <v>23</v>
      </c>
      <c r="W198" s="91">
        <v>27</v>
      </c>
      <c r="X198" s="82">
        <v>41</v>
      </c>
      <c r="Y198" s="82">
        <v>59</v>
      </c>
      <c r="Z198" s="82">
        <v>69</v>
      </c>
      <c r="AA198" s="82">
        <v>88</v>
      </c>
    </row>
    <row r="199" spans="1:27" x14ac:dyDescent="0.35">
      <c r="A199" s="22" t="s">
        <v>83</v>
      </c>
      <c r="B199" s="22" t="s">
        <v>83</v>
      </c>
      <c r="C199" s="22" t="s">
        <v>85</v>
      </c>
      <c r="D199" s="22" t="s">
        <v>66</v>
      </c>
      <c r="E199" s="22" t="s">
        <v>69</v>
      </c>
      <c r="F199" s="22" t="s">
        <v>9</v>
      </c>
      <c r="G199" s="47">
        <v>0.47101063829787232</v>
      </c>
      <c r="H199" s="47">
        <v>0.40277777777777768</v>
      </c>
      <c r="I199" s="47">
        <v>0.34811827956989244</v>
      </c>
      <c r="J199" s="47">
        <v>0.28066037735849048</v>
      </c>
      <c r="K199" s="47">
        <v>0.22183098591549294</v>
      </c>
      <c r="L199" s="47">
        <v>0.20286312849162014</v>
      </c>
      <c r="M199" s="47">
        <v>0.21678635547576305</v>
      </c>
      <c r="N199" s="32">
        <f>'Equations and POD'!$D$5/G199</f>
        <v>12101.637492941842</v>
      </c>
      <c r="O199" s="32">
        <f>'Equations and POD'!$D$5/H199</f>
        <v>14151.724137931038</v>
      </c>
      <c r="P199" s="32">
        <f>'Equations and POD'!$D$5/I199</f>
        <v>16373.745173745176</v>
      </c>
      <c r="Q199" s="32">
        <f>'Equations and POD'!$D$5/J199</f>
        <v>20309.243697479</v>
      </c>
      <c r="R199" s="32">
        <f>'Equations and POD'!$D$5/K199</f>
        <v>25695.238095238099</v>
      </c>
      <c r="S199" s="32">
        <f>'Equations and POD'!$D$5/L199</f>
        <v>28097.762478485365</v>
      </c>
      <c r="T199" s="32">
        <f>'Equations and POD'!$D$5/M199</f>
        <v>26293.167701863349</v>
      </c>
      <c r="U199" s="82">
        <v>12000</v>
      </c>
      <c r="V199" s="82">
        <v>14000</v>
      </c>
      <c r="W199" s="82">
        <v>16000</v>
      </c>
      <c r="X199" s="82">
        <v>20000</v>
      </c>
      <c r="Y199" s="82">
        <v>26000</v>
      </c>
      <c r="Z199" s="82">
        <v>28000</v>
      </c>
      <c r="AA199" s="82">
        <v>26000</v>
      </c>
    </row>
    <row r="200" spans="1:27" x14ac:dyDescent="0.35">
      <c r="A200" s="36" t="s">
        <v>83</v>
      </c>
      <c r="B200" s="36" t="s">
        <v>83</v>
      </c>
      <c r="C200" s="36" t="s">
        <v>85</v>
      </c>
      <c r="D200" s="36" t="s">
        <v>71</v>
      </c>
      <c r="E200" s="36" t="s">
        <v>69</v>
      </c>
      <c r="F200" s="22" t="s">
        <v>9</v>
      </c>
      <c r="G200" s="50">
        <v>3.6018528384813999</v>
      </c>
      <c r="H200" s="50">
        <v>4.4592982183360803</v>
      </c>
      <c r="I200" s="50">
        <v>5.0345520944483901</v>
      </c>
      <c r="J200" s="50">
        <v>1.7669666495154699</v>
      </c>
      <c r="K200" s="50">
        <v>0.98928879878535203</v>
      </c>
      <c r="L200" s="54">
        <v>0.78481002428575997</v>
      </c>
      <c r="M200" s="54">
        <v>0.35125607869791298</v>
      </c>
      <c r="N200" s="32">
        <f>'Equations and POD'!$D$5/G200</f>
        <v>1582.5188467175726</v>
      </c>
      <c r="O200" s="32">
        <f>'Equations and POD'!$D$5/H200</f>
        <v>1278.2280352012135</v>
      </c>
      <c r="P200" s="32">
        <f>'Equations and POD'!$D$5/I200</f>
        <v>1132.176188282052</v>
      </c>
      <c r="Q200" s="32">
        <f>'Equations and POD'!$D$5/J200</f>
        <v>3225.8673368640148</v>
      </c>
      <c r="R200" s="32">
        <f>'Equations and POD'!$D$5/K200</f>
        <v>5761.7148875014609</v>
      </c>
      <c r="S200" s="32">
        <f>'Equations and POD'!$D$5/L200</f>
        <v>7262.9041724937915</v>
      </c>
      <c r="T200" s="32">
        <f>'Equations and POD'!$D$5/M200</f>
        <v>16227.477175995324</v>
      </c>
      <c r="U200" s="82">
        <v>1600</v>
      </c>
      <c r="V200" s="82">
        <v>1300</v>
      </c>
      <c r="W200" s="82">
        <v>1100</v>
      </c>
      <c r="X200" s="82">
        <v>3200</v>
      </c>
      <c r="Y200" s="82">
        <v>5800</v>
      </c>
      <c r="Z200" s="82">
        <v>7300</v>
      </c>
      <c r="AA200" s="82">
        <v>16000</v>
      </c>
    </row>
    <row r="201" spans="1:27" x14ac:dyDescent="0.35">
      <c r="A201" s="36" t="s">
        <v>83</v>
      </c>
      <c r="B201" s="36" t="s">
        <v>83</v>
      </c>
      <c r="C201" s="36" t="s">
        <v>85</v>
      </c>
      <c r="D201" s="36" t="s">
        <v>72</v>
      </c>
      <c r="E201" s="36" t="s">
        <v>69</v>
      </c>
      <c r="F201" s="22" t="s">
        <v>9</v>
      </c>
      <c r="G201" s="53">
        <v>41.9419132594874</v>
      </c>
      <c r="H201" s="53">
        <v>39.510497998067798</v>
      </c>
      <c r="I201" s="53">
        <v>32.118211275848701</v>
      </c>
      <c r="J201" s="53">
        <v>22.364432829095001</v>
      </c>
      <c r="K201" s="53">
        <v>15.776374904862299</v>
      </c>
      <c r="L201" s="53">
        <v>13.5086171926355</v>
      </c>
      <c r="M201" s="53">
        <v>10.8456317004696</v>
      </c>
      <c r="N201" s="32">
        <f>'Equations and POD'!$D$5/G201</f>
        <v>135.90224090959038</v>
      </c>
      <c r="O201" s="32">
        <f>'Equations and POD'!$D$5/H201</f>
        <v>144.26545573479609</v>
      </c>
      <c r="P201" s="32">
        <f>'Equations and POD'!$D$5/I201</f>
        <v>177.46940983248706</v>
      </c>
      <c r="Q201" s="32">
        <f>'Equations and POD'!$D$5/J201</f>
        <v>254.86897179813954</v>
      </c>
      <c r="R201" s="32">
        <f>'Equations and POD'!$D$5/K201</f>
        <v>361.29973041165829</v>
      </c>
      <c r="S201" s="32">
        <f>'Equations and POD'!$D$5/L201</f>
        <v>421.95288523739293</v>
      </c>
      <c r="T201" s="32">
        <f>'Equations and POD'!$D$5/M201</f>
        <v>525.55721579160752</v>
      </c>
      <c r="U201" s="82">
        <v>140</v>
      </c>
      <c r="V201" s="82">
        <v>140</v>
      </c>
      <c r="W201" s="82">
        <v>180</v>
      </c>
      <c r="X201" s="82">
        <v>250</v>
      </c>
      <c r="Y201" s="82">
        <v>360</v>
      </c>
      <c r="Z201" s="82">
        <v>420</v>
      </c>
      <c r="AA201" s="82">
        <v>530</v>
      </c>
    </row>
    <row r="202" spans="1:27" x14ac:dyDescent="0.35">
      <c r="A202" s="36" t="s">
        <v>83</v>
      </c>
      <c r="B202" s="36" t="s">
        <v>83</v>
      </c>
      <c r="C202" s="36" t="s">
        <v>85</v>
      </c>
      <c r="D202" s="36" t="s">
        <v>15</v>
      </c>
      <c r="E202" s="36" t="s">
        <v>69</v>
      </c>
      <c r="F202" s="22" t="s">
        <v>9</v>
      </c>
      <c r="G202" s="76">
        <f t="shared" ref="G202:M202" si="31">SUM(G199:G201)</f>
        <v>46.014776736266668</v>
      </c>
      <c r="H202" s="76">
        <f t="shared" si="31"/>
        <v>44.372573994181657</v>
      </c>
      <c r="I202" s="76">
        <f t="shared" si="31"/>
        <v>37.500881649866983</v>
      </c>
      <c r="J202" s="76">
        <f t="shared" si="31"/>
        <v>24.412059855968963</v>
      </c>
      <c r="K202" s="76">
        <f t="shared" si="31"/>
        <v>16.987494689563146</v>
      </c>
      <c r="L202" s="76">
        <f t="shared" si="31"/>
        <v>14.496290345412881</v>
      </c>
      <c r="M202" s="76">
        <f t="shared" si="31"/>
        <v>11.413674134643276</v>
      </c>
      <c r="N202" s="32">
        <f>'Equations and POD'!$D$5/G202</f>
        <v>123.87325125295088</v>
      </c>
      <c r="O202" s="32">
        <f>'Equations and POD'!$D$5/H202</f>
        <v>128.45772708041258</v>
      </c>
      <c r="P202" s="32">
        <f>'Equations and POD'!$D$5/I202</f>
        <v>151.99642646322204</v>
      </c>
      <c r="Q202" s="32">
        <f>'Equations and POD'!$D$5/J202</f>
        <v>233.49115288222185</v>
      </c>
      <c r="R202" s="32">
        <f>'Equations and POD'!$D$5/K202</f>
        <v>335.54094374504746</v>
      </c>
      <c r="S202" s="32">
        <f>'Equations and POD'!$D$5/L202</f>
        <v>393.20404490957742</v>
      </c>
      <c r="T202" s="32">
        <f>'Equations and POD'!$D$5/M202</f>
        <v>499.40097577335888</v>
      </c>
      <c r="U202" s="82">
        <v>120</v>
      </c>
      <c r="V202" s="82">
        <v>130</v>
      </c>
      <c r="W202" s="82">
        <v>150</v>
      </c>
      <c r="X202" s="82">
        <v>230</v>
      </c>
      <c r="Y202" s="82">
        <v>340</v>
      </c>
      <c r="Z202" s="82">
        <v>390</v>
      </c>
      <c r="AA202" s="82">
        <v>500</v>
      </c>
    </row>
    <row r="203" spans="1:27" x14ac:dyDescent="0.35">
      <c r="A203" s="22" t="s">
        <v>83</v>
      </c>
      <c r="B203" s="22" t="s">
        <v>83</v>
      </c>
      <c r="C203" s="22" t="s">
        <v>85</v>
      </c>
      <c r="D203" s="22" t="s">
        <v>66</v>
      </c>
      <c r="E203" s="22" t="s">
        <v>70</v>
      </c>
      <c r="F203" s="22" t="s">
        <v>9</v>
      </c>
      <c r="G203" s="47">
        <v>0.23550531914893616</v>
      </c>
      <c r="H203" s="47">
        <v>0.20138888888888884</v>
      </c>
      <c r="I203" s="47">
        <v>0.17405913978494622</v>
      </c>
      <c r="J203" s="47">
        <v>0.14033018867924524</v>
      </c>
      <c r="K203" s="47">
        <v>0.11091549295774647</v>
      </c>
      <c r="L203" s="47">
        <v>0.10143156424581007</v>
      </c>
      <c r="M203" s="47">
        <v>0.10839317773788153</v>
      </c>
      <c r="N203" s="32">
        <f>'Equations and POD'!$D$5/G203</f>
        <v>24203.274985883683</v>
      </c>
      <c r="O203" s="32">
        <f>'Equations and POD'!$D$5/H203</f>
        <v>28303.448275862076</v>
      </c>
      <c r="P203" s="32">
        <f>'Equations and POD'!$D$5/I203</f>
        <v>32747.490347490351</v>
      </c>
      <c r="Q203" s="32">
        <f>'Equations and POD'!$D$5/J203</f>
        <v>40618.487394958</v>
      </c>
      <c r="R203" s="32">
        <f>'Equations and POD'!$D$5/K203</f>
        <v>51390.476190476198</v>
      </c>
      <c r="S203" s="32">
        <f>'Equations and POD'!$D$5/L203</f>
        <v>56195.52495697073</v>
      </c>
      <c r="T203" s="32">
        <f>'Equations and POD'!$D$5/M203</f>
        <v>52586.335403726698</v>
      </c>
      <c r="U203" s="82">
        <v>24000</v>
      </c>
      <c r="V203" s="82">
        <v>28000</v>
      </c>
      <c r="W203" s="82">
        <v>33000</v>
      </c>
      <c r="X203" s="82">
        <v>41000</v>
      </c>
      <c r="Y203" s="82">
        <v>51000</v>
      </c>
      <c r="Z203" s="82">
        <v>56000</v>
      </c>
      <c r="AA203" s="82">
        <v>53000</v>
      </c>
    </row>
    <row r="204" spans="1:27" x14ac:dyDescent="0.35">
      <c r="A204" s="36" t="s">
        <v>83</v>
      </c>
      <c r="B204" s="36" t="s">
        <v>83</v>
      </c>
      <c r="C204" s="36" t="s">
        <v>85</v>
      </c>
      <c r="D204" s="36" t="s">
        <v>71</v>
      </c>
      <c r="E204" s="36" t="s">
        <v>70</v>
      </c>
      <c r="F204" s="22" t="s">
        <v>9</v>
      </c>
      <c r="G204" s="46">
        <v>3.9314989247181999E-3</v>
      </c>
      <c r="H204" s="46">
        <v>4.8674160304497402E-3</v>
      </c>
      <c r="I204" s="46">
        <v>5.4953147413599702E-3</v>
      </c>
      <c r="J204" s="46">
        <v>1.92868204816864E-3</v>
      </c>
      <c r="K204" s="46">
        <v>1.0798306923728801E-3</v>
      </c>
      <c r="L204" s="46">
        <v>8.5663778923852202E-4</v>
      </c>
      <c r="M204" s="46">
        <v>3.83404971516402E-4</v>
      </c>
      <c r="N204" s="32">
        <f>'Equations and POD'!$D$5/G204</f>
        <v>1449828.7063396722</v>
      </c>
      <c r="O204" s="32">
        <f>'Equations and POD'!$D$5/H204</f>
        <v>1171052.5593747799</v>
      </c>
      <c r="P204" s="32">
        <f>'Equations and POD'!$D$5/I204</f>
        <v>1037247.2311912337</v>
      </c>
      <c r="Q204" s="32">
        <f>'Equations and POD'!$D$5/J204</f>
        <v>2955386.0396079156</v>
      </c>
      <c r="R204" s="32">
        <f>'Equations and POD'!$D$5/K204</f>
        <v>5278605.2853105171</v>
      </c>
      <c r="S204" s="32">
        <f>'Equations and POD'!$D$5/L204</f>
        <v>6653920.79547041</v>
      </c>
      <c r="T204" s="32">
        <f>'Equations and POD'!$D$5/M204</f>
        <v>14866786.879304081</v>
      </c>
      <c r="U204" s="82">
        <v>1400000</v>
      </c>
      <c r="V204" s="82">
        <v>1200000</v>
      </c>
      <c r="W204" s="82">
        <v>1000000</v>
      </c>
      <c r="X204" s="82">
        <v>3000000</v>
      </c>
      <c r="Y204" s="82">
        <v>5300000</v>
      </c>
      <c r="Z204" s="82">
        <v>6700000</v>
      </c>
      <c r="AA204" s="82">
        <v>15000000</v>
      </c>
    </row>
    <row r="205" spans="1:27" x14ac:dyDescent="0.35">
      <c r="A205" s="36" t="s">
        <v>83</v>
      </c>
      <c r="B205" s="36" t="s">
        <v>83</v>
      </c>
      <c r="C205" s="36" t="s">
        <v>85</v>
      </c>
      <c r="D205" s="36" t="s">
        <v>72</v>
      </c>
      <c r="E205" s="36" t="s">
        <v>70</v>
      </c>
      <c r="F205" s="22" t="s">
        <v>9</v>
      </c>
      <c r="G205" s="46">
        <v>4.5748946402056699E-2</v>
      </c>
      <c r="H205" s="46">
        <v>4.3096833567154803E-2</v>
      </c>
      <c r="I205" s="46">
        <v>3.50335550287839E-2</v>
      </c>
      <c r="J205" s="46">
        <v>2.4394434094615901E-2</v>
      </c>
      <c r="K205" s="46">
        <v>1.7208383544068201E-2</v>
      </c>
      <c r="L205" s="46">
        <v>1.4734783320166899E-2</v>
      </c>
      <c r="M205" s="46">
        <v>1.1830080814183999E-2</v>
      </c>
      <c r="N205" s="32">
        <f>'Equations and POD'!$D$5/G205</f>
        <v>124593.0332451055</v>
      </c>
      <c r="O205" s="32">
        <f>'Equations and POD'!$D$5/H205</f>
        <v>132260.29682941985</v>
      </c>
      <c r="P205" s="32">
        <f>'Equations and POD'!$D$5/I205</f>
        <v>162701.15879809589</v>
      </c>
      <c r="Q205" s="32">
        <f>'Equations and POD'!$D$5/J205</f>
        <v>233659.85773197532</v>
      </c>
      <c r="R205" s="32">
        <f>'Equations and POD'!$D$5/K205</f>
        <v>331233.90034881065</v>
      </c>
      <c r="S205" s="32">
        <f>'Equations and POD'!$D$5/L205</f>
        <v>386839.7570664403</v>
      </c>
      <c r="T205" s="32">
        <f>'Equations and POD'!$D$5/M205</f>
        <v>481822.57497056393</v>
      </c>
      <c r="U205" s="82">
        <v>120000</v>
      </c>
      <c r="V205" s="82">
        <v>130000</v>
      </c>
      <c r="W205" s="82">
        <v>160000</v>
      </c>
      <c r="X205" s="82">
        <v>230000</v>
      </c>
      <c r="Y205" s="82">
        <v>330000</v>
      </c>
      <c r="Z205" s="82">
        <v>390000</v>
      </c>
      <c r="AA205" s="82">
        <v>480000</v>
      </c>
    </row>
    <row r="206" spans="1:27" x14ac:dyDescent="0.35">
      <c r="A206" s="36" t="s">
        <v>83</v>
      </c>
      <c r="B206" s="36" t="s">
        <v>83</v>
      </c>
      <c r="C206" s="36" t="s">
        <v>85</v>
      </c>
      <c r="D206" s="36" t="s">
        <v>15</v>
      </c>
      <c r="E206" s="36" t="s">
        <v>70</v>
      </c>
      <c r="F206" s="22" t="s">
        <v>9</v>
      </c>
      <c r="G206" s="79">
        <f t="shared" ref="G206:M206" si="32">SUM(G203:G205)</f>
        <v>0.28518576447571103</v>
      </c>
      <c r="H206" s="79">
        <f t="shared" si="32"/>
        <v>0.24935313848649338</v>
      </c>
      <c r="I206" s="79">
        <f t="shared" si="32"/>
        <v>0.21458800955509011</v>
      </c>
      <c r="J206" s="79">
        <f t="shared" si="32"/>
        <v>0.16665330482202978</v>
      </c>
      <c r="K206" s="79">
        <f t="shared" si="32"/>
        <v>0.12920370719418756</v>
      </c>
      <c r="L206" s="79">
        <f t="shared" si="32"/>
        <v>0.11702298535521548</v>
      </c>
      <c r="M206" s="79">
        <f t="shared" si="32"/>
        <v>0.12060666352358193</v>
      </c>
      <c r="N206" s="32">
        <f>'Equations and POD'!$D$5/G206</f>
        <v>19986.972387906349</v>
      </c>
      <c r="O206" s="32">
        <f>'Equations and POD'!$D$5/H206</f>
        <v>22859.146809209902</v>
      </c>
      <c r="P206" s="32">
        <f>'Equations and POD'!$D$5/I206</f>
        <v>26562.52794281438</v>
      </c>
      <c r="Q206" s="32">
        <f>'Equations and POD'!$D$5/J206</f>
        <v>34202.742070354201</v>
      </c>
      <c r="R206" s="32">
        <f>'Equations and POD'!$D$5/K206</f>
        <v>44116.381207492348</v>
      </c>
      <c r="S206" s="32">
        <f>'Equations and POD'!$D$5/L206</f>
        <v>48708.379663174972</v>
      </c>
      <c r="T206" s="32">
        <f>'Equations and POD'!$D$5/M206</f>
        <v>47261.070271506956</v>
      </c>
      <c r="U206" s="82">
        <v>20000</v>
      </c>
      <c r="V206" s="82">
        <v>23000</v>
      </c>
      <c r="W206" s="82">
        <v>27000</v>
      </c>
      <c r="X206" s="82">
        <v>34000</v>
      </c>
      <c r="Y206" s="82">
        <v>44000</v>
      </c>
      <c r="Z206" s="82">
        <v>49000</v>
      </c>
      <c r="AA206" s="82">
        <v>47000</v>
      </c>
    </row>
    <row r="207" spans="1:27" x14ac:dyDescent="0.35">
      <c r="A207" s="22" t="s">
        <v>83</v>
      </c>
      <c r="B207" s="22" t="s">
        <v>83</v>
      </c>
      <c r="C207" s="22" t="s">
        <v>85</v>
      </c>
      <c r="D207" s="22" t="s">
        <v>66</v>
      </c>
      <c r="E207" s="22" t="s">
        <v>67</v>
      </c>
      <c r="F207" s="22" t="s">
        <v>13</v>
      </c>
      <c r="G207" s="47">
        <v>0.94202127659574475</v>
      </c>
      <c r="H207" s="47">
        <v>0.80555555555555536</v>
      </c>
      <c r="I207" s="47">
        <v>0.69623655913978488</v>
      </c>
      <c r="J207" s="47">
        <v>0.56132075471698106</v>
      </c>
      <c r="K207" s="47">
        <v>0.44366197183098594</v>
      </c>
      <c r="L207" s="47">
        <v>0.40572625698324022</v>
      </c>
      <c r="M207" s="47">
        <v>0.43357271095152616</v>
      </c>
      <c r="N207" s="32">
        <f>'Equations and POD'!$D$5/G207</f>
        <v>6050.8187464709199</v>
      </c>
      <c r="O207" s="32">
        <f>'Equations and POD'!$D$5/H207</f>
        <v>7075.862068965519</v>
      </c>
      <c r="P207" s="32">
        <f>'Equations and POD'!$D$5/I207</f>
        <v>8186.8725868725878</v>
      </c>
      <c r="Q207" s="32">
        <f>'Equations and POD'!$D$5/J207</f>
        <v>10154.621848739496</v>
      </c>
      <c r="R207" s="32">
        <f>'Equations and POD'!$D$5/K207</f>
        <v>12847.619047619048</v>
      </c>
      <c r="S207" s="32">
        <f>'Equations and POD'!$D$5/L207</f>
        <v>14048.881239242684</v>
      </c>
      <c r="T207" s="32">
        <f>'Equations and POD'!$D$5/M207</f>
        <v>13146.583850931673</v>
      </c>
      <c r="U207" s="82">
        <v>6100</v>
      </c>
      <c r="V207" s="82">
        <v>7100</v>
      </c>
      <c r="W207" s="82">
        <v>8200</v>
      </c>
      <c r="X207" s="82">
        <v>10000</v>
      </c>
      <c r="Y207" s="82">
        <v>13000</v>
      </c>
      <c r="Z207" s="82">
        <v>14000</v>
      </c>
      <c r="AA207" s="82">
        <v>13000</v>
      </c>
    </row>
    <row r="208" spans="1:27" x14ac:dyDescent="0.35">
      <c r="A208" s="36" t="s">
        <v>83</v>
      </c>
      <c r="B208" s="36" t="s">
        <v>83</v>
      </c>
      <c r="C208" s="36" t="s">
        <v>85</v>
      </c>
      <c r="D208" s="36" t="s">
        <v>71</v>
      </c>
      <c r="E208" s="36" t="s">
        <v>67</v>
      </c>
      <c r="F208" s="22" t="s">
        <v>13</v>
      </c>
      <c r="G208" s="53">
        <v>17.171156426445901</v>
      </c>
      <c r="H208" s="53">
        <v>21.258921594874799</v>
      </c>
      <c r="I208" s="53">
        <v>24.001399292194002</v>
      </c>
      <c r="J208" s="50">
        <v>8.4236734002477203</v>
      </c>
      <c r="K208" s="50">
        <v>4.7162293877231001</v>
      </c>
      <c r="L208" s="50">
        <v>3.7414147565198799</v>
      </c>
      <c r="M208" s="50">
        <v>1.6745171492728901</v>
      </c>
      <c r="N208" s="32">
        <f>'Equations and POD'!$D$5/G208</f>
        <v>331.9520164187212</v>
      </c>
      <c r="O208" s="32">
        <f>'Equations and POD'!$D$5/H208</f>
        <v>268.12272553722494</v>
      </c>
      <c r="P208" s="32">
        <f>'Equations and POD'!$D$5/I208</f>
        <v>237.48615364495922</v>
      </c>
      <c r="Q208" s="32">
        <f>'Equations and POD'!$D$5/J208</f>
        <v>676.66441101958878</v>
      </c>
      <c r="R208" s="32">
        <f>'Equations and POD'!$D$5/K208</f>
        <v>1208.5926131663084</v>
      </c>
      <c r="S208" s="32">
        <f>'Equations and POD'!$D$5/L208</f>
        <v>1523.4878704818925</v>
      </c>
      <c r="T208" s="32">
        <f>'Equations and POD'!$D$5/M208</f>
        <v>3403.9663329068071</v>
      </c>
      <c r="U208" s="82">
        <v>330</v>
      </c>
      <c r="V208" s="82">
        <v>270</v>
      </c>
      <c r="W208" s="82">
        <v>240</v>
      </c>
      <c r="X208" s="82">
        <v>680</v>
      </c>
      <c r="Y208" s="82">
        <v>1200</v>
      </c>
      <c r="Z208" s="82">
        <v>1500</v>
      </c>
      <c r="AA208" s="82">
        <v>3400</v>
      </c>
    </row>
    <row r="209" spans="1:29" x14ac:dyDescent="0.35">
      <c r="A209" s="36" t="s">
        <v>83</v>
      </c>
      <c r="B209" s="36" t="s">
        <v>83</v>
      </c>
      <c r="C209" s="36" t="s">
        <v>85</v>
      </c>
      <c r="D209" s="36" t="s">
        <v>72</v>
      </c>
      <c r="E209" s="36" t="s">
        <v>67</v>
      </c>
      <c r="F209" s="22" t="s">
        <v>13</v>
      </c>
      <c r="G209" s="53">
        <v>193.60555772398001</v>
      </c>
      <c r="H209" s="53">
        <v>182.38204713128599</v>
      </c>
      <c r="I209" s="53">
        <v>148.258954442206</v>
      </c>
      <c r="J209" s="53">
        <v>103.23512101770901</v>
      </c>
      <c r="K209" s="53">
        <v>72.824380791154198</v>
      </c>
      <c r="L209" s="53">
        <v>62.356320024774803</v>
      </c>
      <c r="M209" s="53">
        <v>50.063871937537897</v>
      </c>
      <c r="N209" s="32">
        <f>'Equations and POD'!$D$5/G209</f>
        <v>29.441303581410551</v>
      </c>
      <c r="O209" s="32">
        <f>'Equations and POD'!$D$5/H209</f>
        <v>31.253076109497275</v>
      </c>
      <c r="P209" s="32">
        <f>'Equations and POD'!$D$5/I209</f>
        <v>38.446244420413485</v>
      </c>
      <c r="Q209" s="32">
        <f>'Equations and POD'!$D$5/J209</f>
        <v>55.213767793445207</v>
      </c>
      <c r="R209" s="32">
        <f>'Equations and POD'!$D$5/K209</f>
        <v>78.270490432956279</v>
      </c>
      <c r="S209" s="32">
        <f>'Equations and POD'!$D$5/L209</f>
        <v>91.410140908497027</v>
      </c>
      <c r="T209" s="32">
        <f>'Equations and POD'!$D$5/M209</f>
        <v>113.8545577759466</v>
      </c>
      <c r="U209" s="91">
        <v>29</v>
      </c>
      <c r="V209" s="82">
        <v>31</v>
      </c>
      <c r="W209" s="82">
        <v>38</v>
      </c>
      <c r="X209" s="82">
        <v>55</v>
      </c>
      <c r="Y209" s="82">
        <v>78</v>
      </c>
      <c r="Z209" s="82">
        <v>91</v>
      </c>
      <c r="AA209" s="82">
        <v>110</v>
      </c>
    </row>
    <row r="210" spans="1:29" x14ac:dyDescent="0.35">
      <c r="A210" s="36" t="s">
        <v>83</v>
      </c>
      <c r="B210" s="36" t="s">
        <v>83</v>
      </c>
      <c r="C210" s="36" t="s">
        <v>85</v>
      </c>
      <c r="D210" s="36" t="s">
        <v>15</v>
      </c>
      <c r="E210" s="36" t="s">
        <v>67</v>
      </c>
      <c r="F210" s="22" t="s">
        <v>13</v>
      </c>
      <c r="G210" s="76">
        <f t="shared" ref="G210:M210" si="33">SUM(G207:G209)</f>
        <v>211.71873542702167</v>
      </c>
      <c r="H210" s="76">
        <f t="shared" si="33"/>
        <v>204.44652428171634</v>
      </c>
      <c r="I210" s="76">
        <f t="shared" si="33"/>
        <v>172.95659029353979</v>
      </c>
      <c r="J210" s="76">
        <f t="shared" si="33"/>
        <v>112.2201151726737</v>
      </c>
      <c r="K210" s="76">
        <f t="shared" si="33"/>
        <v>77.984272150708279</v>
      </c>
      <c r="L210" s="76">
        <f t="shared" si="33"/>
        <v>66.503461038277919</v>
      </c>
      <c r="M210" s="76">
        <f t="shared" si="33"/>
        <v>52.171961797762314</v>
      </c>
      <c r="N210" s="32">
        <f>'Equations and POD'!$D$5/G210</f>
        <v>26.922511078216598</v>
      </c>
      <c r="O210" s="32">
        <f>'Equations and POD'!$D$5/H210</f>
        <v>27.880151154566491</v>
      </c>
      <c r="P210" s="32">
        <f>'Equations and POD'!$D$5/I210</f>
        <v>32.956246364050251</v>
      </c>
      <c r="Q210" s="32">
        <f>'Equations and POD'!$D$5/J210</f>
        <v>50.793032882111902</v>
      </c>
      <c r="R210" s="32">
        <f>'Equations and POD'!$D$5/K210</f>
        <v>73.091661213231319</v>
      </c>
      <c r="S210" s="32">
        <f>'Equations and POD'!$D$5/L210</f>
        <v>85.709824887447681</v>
      </c>
      <c r="T210" s="32">
        <f>'Equations and POD'!$D$5/M210</f>
        <v>109.25408598003835</v>
      </c>
      <c r="U210" s="91">
        <v>27</v>
      </c>
      <c r="V210" s="91">
        <v>28</v>
      </c>
      <c r="W210" s="82">
        <v>33</v>
      </c>
      <c r="X210" s="82">
        <v>51</v>
      </c>
      <c r="Y210" s="82">
        <v>73</v>
      </c>
      <c r="Z210" s="82">
        <v>86</v>
      </c>
      <c r="AA210" s="82">
        <v>110</v>
      </c>
    </row>
    <row r="211" spans="1:29" x14ac:dyDescent="0.35">
      <c r="A211" s="22" t="s">
        <v>83</v>
      </c>
      <c r="B211" s="22" t="s">
        <v>83</v>
      </c>
      <c r="C211" s="22" t="s">
        <v>85</v>
      </c>
      <c r="D211" s="22" t="s">
        <v>66</v>
      </c>
      <c r="E211" s="22" t="s">
        <v>69</v>
      </c>
      <c r="F211" s="22" t="s">
        <v>13</v>
      </c>
      <c r="G211" s="47">
        <v>0.47101063829787237</v>
      </c>
      <c r="H211" s="47">
        <v>0.40277777777777768</v>
      </c>
      <c r="I211" s="47">
        <v>0.34811827956989244</v>
      </c>
      <c r="J211" s="47">
        <v>0.28066037735849053</v>
      </c>
      <c r="K211" s="47">
        <v>0.22183098591549297</v>
      </c>
      <c r="L211" s="47">
        <v>0.20286312849162011</v>
      </c>
      <c r="M211" s="47">
        <v>0.21678635547576308</v>
      </c>
      <c r="N211" s="32">
        <f>'Equations and POD'!$D$5/G211</f>
        <v>12101.63749294184</v>
      </c>
      <c r="O211" s="32">
        <f>'Equations and POD'!$D$5/H211</f>
        <v>14151.724137931038</v>
      </c>
      <c r="P211" s="32">
        <f>'Equations and POD'!$D$5/I211</f>
        <v>16373.745173745176</v>
      </c>
      <c r="Q211" s="32">
        <f>'Equations and POD'!$D$5/J211</f>
        <v>20309.243697478993</v>
      </c>
      <c r="R211" s="32">
        <f>'Equations and POD'!$D$5/K211</f>
        <v>25695.238095238095</v>
      </c>
      <c r="S211" s="32">
        <f>'Equations and POD'!$D$5/L211</f>
        <v>28097.762478485369</v>
      </c>
      <c r="T211" s="32">
        <f>'Equations and POD'!$D$5/M211</f>
        <v>26293.167701863345</v>
      </c>
      <c r="U211" s="82">
        <v>12000</v>
      </c>
      <c r="V211" s="82">
        <v>14000</v>
      </c>
      <c r="W211" s="82">
        <v>16000</v>
      </c>
      <c r="X211" s="82">
        <v>20000</v>
      </c>
      <c r="Y211" s="82">
        <v>26000</v>
      </c>
      <c r="Z211" s="82">
        <v>28000</v>
      </c>
      <c r="AA211" s="82">
        <v>26000</v>
      </c>
    </row>
    <row r="212" spans="1:29" x14ac:dyDescent="0.35">
      <c r="A212" s="36" t="s">
        <v>83</v>
      </c>
      <c r="B212" s="36" t="s">
        <v>83</v>
      </c>
      <c r="C212" s="36" t="s">
        <v>85</v>
      </c>
      <c r="D212" s="36" t="s">
        <v>71</v>
      </c>
      <c r="E212" s="36" t="s">
        <v>69</v>
      </c>
      <c r="F212" s="22" t="s">
        <v>13</v>
      </c>
      <c r="G212" s="50">
        <v>2.99352643428765</v>
      </c>
      <c r="H212" s="50">
        <v>3.7061642686793701</v>
      </c>
      <c r="I212" s="50">
        <v>4.18427183334631</v>
      </c>
      <c r="J212" s="50">
        <v>1.4685377543792699</v>
      </c>
      <c r="K212" s="46">
        <v>0.82220224095026195</v>
      </c>
      <c r="L212" s="46">
        <v>0.65225834572544505</v>
      </c>
      <c r="M212" s="46">
        <v>0.29192680279990502</v>
      </c>
      <c r="N212" s="32">
        <f>'Equations and POD'!$D$5/G212</f>
        <v>1904.1087911276093</v>
      </c>
      <c r="O212" s="32">
        <f>'Equations and POD'!$D$5/H212</f>
        <v>1537.9782402443539</v>
      </c>
      <c r="P212" s="32">
        <f>'Equations and POD'!$D$5/I212</f>
        <v>1362.2441913487032</v>
      </c>
      <c r="Q212" s="32">
        <f>'Equations and POD'!$D$5/J212</f>
        <v>3881.411957576337</v>
      </c>
      <c r="R212" s="32">
        <f>'Equations and POD'!$D$5/K212</f>
        <v>6932.6009053590187</v>
      </c>
      <c r="S212" s="32">
        <f>'Equations and POD'!$D$5/L212</f>
        <v>8738.8686359550229</v>
      </c>
      <c r="T212" s="32">
        <f>'Equations and POD'!$D$5/M212</f>
        <v>19525.442492195358</v>
      </c>
      <c r="U212" s="82">
        <v>1900</v>
      </c>
      <c r="V212" s="82">
        <v>1500</v>
      </c>
      <c r="W212" s="82">
        <v>1400</v>
      </c>
      <c r="X212" s="82">
        <v>3900</v>
      </c>
      <c r="Y212" s="82">
        <v>6900</v>
      </c>
      <c r="Z212" s="82">
        <v>8700</v>
      </c>
      <c r="AA212" s="82">
        <v>20000</v>
      </c>
    </row>
    <row r="213" spans="1:29" x14ac:dyDescent="0.35">
      <c r="A213" s="36" t="s">
        <v>83</v>
      </c>
      <c r="B213" s="36" t="s">
        <v>83</v>
      </c>
      <c r="C213" s="36" t="s">
        <v>85</v>
      </c>
      <c r="D213" s="36" t="s">
        <v>72</v>
      </c>
      <c r="E213" s="36" t="s">
        <v>69</v>
      </c>
      <c r="F213" s="22" t="s">
        <v>13</v>
      </c>
      <c r="G213" s="53">
        <v>33.739709705078901</v>
      </c>
      <c r="H213" s="53">
        <v>31.7837845047844</v>
      </c>
      <c r="I213" s="53">
        <v>25.8371409522764</v>
      </c>
      <c r="J213" s="53">
        <v>17.990821417802501</v>
      </c>
      <c r="K213" s="53">
        <v>12.6911308550794</v>
      </c>
      <c r="L213" s="53">
        <v>10.866858165881601</v>
      </c>
      <c r="M213" s="50">
        <v>8.7246488465633298</v>
      </c>
      <c r="N213" s="32">
        <f>'Equations and POD'!$D$5/G213</f>
        <v>168.94039841551952</v>
      </c>
      <c r="O213" s="32">
        <f>'Equations and POD'!$D$5/H213</f>
        <v>179.33673062570574</v>
      </c>
      <c r="P213" s="32">
        <f>'Equations and POD'!$D$5/I213</f>
        <v>220.61264481733602</v>
      </c>
      <c r="Q213" s="32">
        <f>'Equations and POD'!$D$5/J213</f>
        <v>316.82822410541331</v>
      </c>
      <c r="R213" s="32">
        <f>'Equations and POD'!$D$5/K213</f>
        <v>449.13255288977467</v>
      </c>
      <c r="S213" s="32">
        <f>'Equations and POD'!$D$5/L213</f>
        <v>524.53063369283177</v>
      </c>
      <c r="T213" s="32">
        <f>'Equations and POD'!$D$5/M213</f>
        <v>653.3214230444645</v>
      </c>
      <c r="U213" s="82">
        <v>170</v>
      </c>
      <c r="V213" s="82">
        <v>180</v>
      </c>
      <c r="W213" s="82">
        <v>220</v>
      </c>
      <c r="X213" s="82">
        <v>320</v>
      </c>
      <c r="Y213" s="82">
        <v>450</v>
      </c>
      <c r="Z213" s="82">
        <v>520</v>
      </c>
      <c r="AA213" s="82">
        <v>650</v>
      </c>
    </row>
    <row r="214" spans="1:29" x14ac:dyDescent="0.35">
      <c r="A214" s="36" t="s">
        <v>83</v>
      </c>
      <c r="B214" s="36" t="s">
        <v>83</v>
      </c>
      <c r="C214" s="36" t="s">
        <v>85</v>
      </c>
      <c r="D214" s="36" t="s">
        <v>15</v>
      </c>
      <c r="E214" s="36" t="s">
        <v>69</v>
      </c>
      <c r="F214" s="22" t="s">
        <v>13</v>
      </c>
      <c r="G214" s="76">
        <f t="shared" ref="G214:M214" si="34">SUM(G211:G213)</f>
        <v>37.204246777664423</v>
      </c>
      <c r="H214" s="76">
        <f t="shared" si="34"/>
        <v>35.892726551241552</v>
      </c>
      <c r="I214" s="76">
        <f t="shared" si="34"/>
        <v>30.369531065192604</v>
      </c>
      <c r="J214" s="76">
        <f t="shared" si="34"/>
        <v>19.740019549540261</v>
      </c>
      <c r="K214" s="76">
        <f t="shared" si="34"/>
        <v>13.735164081945156</v>
      </c>
      <c r="L214" s="76">
        <f t="shared" si="34"/>
        <v>11.721979640098667</v>
      </c>
      <c r="M214" s="76">
        <f t="shared" si="34"/>
        <v>9.2333620048389982</v>
      </c>
      <c r="N214" s="32">
        <f>'Equations and POD'!$D$5/G214</f>
        <v>153.20831608454969</v>
      </c>
      <c r="O214" s="32">
        <f>'Equations and POD'!$D$5/H214</f>
        <v>158.80654794676872</v>
      </c>
      <c r="P214" s="32">
        <f>'Equations and POD'!$D$5/I214</f>
        <v>187.68811371384442</v>
      </c>
      <c r="Q214" s="32">
        <f>'Equations and POD'!$D$5/J214</f>
        <v>288.753513424598</v>
      </c>
      <c r="R214" s="32">
        <f>'Equations and POD'!$D$5/K214</f>
        <v>414.99322221367839</v>
      </c>
      <c r="S214" s="32">
        <f>'Equations and POD'!$D$5/L214</f>
        <v>486.26598706087003</v>
      </c>
      <c r="T214" s="32">
        <f>'Equations and POD'!$D$5/M214</f>
        <v>617.32660292239791</v>
      </c>
      <c r="U214" s="82">
        <v>150</v>
      </c>
      <c r="V214" s="82">
        <v>160</v>
      </c>
      <c r="W214" s="82">
        <v>190</v>
      </c>
      <c r="X214" s="82">
        <v>290</v>
      </c>
      <c r="Y214" s="82">
        <v>410</v>
      </c>
      <c r="Z214" s="82">
        <v>490</v>
      </c>
      <c r="AA214" s="82">
        <v>620</v>
      </c>
    </row>
    <row r="215" spans="1:29" x14ac:dyDescent="0.35">
      <c r="A215" s="22" t="s">
        <v>83</v>
      </c>
      <c r="B215" s="22" t="s">
        <v>83</v>
      </c>
      <c r="C215" s="22" t="s">
        <v>85</v>
      </c>
      <c r="D215" s="22" t="s">
        <v>66</v>
      </c>
      <c r="E215" s="22" t="s">
        <v>70</v>
      </c>
      <c r="F215" s="22" t="s">
        <v>13</v>
      </c>
      <c r="G215" s="47">
        <v>0.23550531914893619</v>
      </c>
      <c r="H215" s="47">
        <v>0.20138888888888884</v>
      </c>
      <c r="I215" s="47">
        <v>0.17405913978494622</v>
      </c>
      <c r="J215" s="47">
        <v>0.14033018867924527</v>
      </c>
      <c r="K215" s="47">
        <v>0.11091549295774648</v>
      </c>
      <c r="L215" s="47">
        <v>0.10143156424581005</v>
      </c>
      <c r="M215" s="47">
        <v>0.10839317773788154</v>
      </c>
      <c r="N215" s="32">
        <f>'Equations and POD'!$D$5/G215</f>
        <v>24203.27498588368</v>
      </c>
      <c r="O215" s="32">
        <f>'Equations and POD'!$D$5/H215</f>
        <v>28303.448275862076</v>
      </c>
      <c r="P215" s="32">
        <f>'Equations and POD'!$D$5/I215</f>
        <v>32747.490347490351</v>
      </c>
      <c r="Q215" s="32">
        <f>'Equations and POD'!$D$5/J215</f>
        <v>40618.487394957985</v>
      </c>
      <c r="R215" s="32">
        <f>'Equations and POD'!$D$5/K215</f>
        <v>51390.476190476191</v>
      </c>
      <c r="S215" s="32">
        <f>'Equations and POD'!$D$5/L215</f>
        <v>56195.524956970738</v>
      </c>
      <c r="T215" s="32">
        <f>'Equations and POD'!$D$5/M215</f>
        <v>52586.335403726691</v>
      </c>
      <c r="U215" s="82">
        <v>24000</v>
      </c>
      <c r="V215" s="82">
        <v>28000</v>
      </c>
      <c r="W215" s="82">
        <v>33000</v>
      </c>
      <c r="X215" s="82">
        <v>41000</v>
      </c>
      <c r="Y215" s="82">
        <v>51000</v>
      </c>
      <c r="Z215" s="82">
        <v>56000</v>
      </c>
      <c r="AA215" s="82">
        <v>53000</v>
      </c>
      <c r="AC215" s="92"/>
    </row>
    <row r="216" spans="1:29" x14ac:dyDescent="0.35">
      <c r="A216" s="36" t="s">
        <v>83</v>
      </c>
      <c r="B216" s="36" t="s">
        <v>83</v>
      </c>
      <c r="C216" s="36" t="s">
        <v>85</v>
      </c>
      <c r="D216" s="36" t="s">
        <v>71</v>
      </c>
      <c r="E216" s="36" t="s">
        <v>70</v>
      </c>
      <c r="F216" s="22" t="s">
        <v>13</v>
      </c>
      <c r="G216" s="74">
        <v>3.2676532726329702E-3</v>
      </c>
      <c r="H216" s="74">
        <v>4.0455474397091198E-3</v>
      </c>
      <c r="I216" s="74">
        <v>4.5674343489641401E-3</v>
      </c>
      <c r="J216" s="74">
        <v>1.60301679483926E-3</v>
      </c>
      <c r="K216" s="74">
        <v>8.9749469894428102E-4</v>
      </c>
      <c r="L216" s="74">
        <v>7.1198851506358996E-4</v>
      </c>
      <c r="M216" s="74">
        <v>3.1866067804091499E-4</v>
      </c>
      <c r="N216" s="32">
        <f>'Equations and POD'!$D$5/G216</f>
        <v>1744371.120319973</v>
      </c>
      <c r="O216" s="32">
        <f>'Equations and POD'!$D$5/H216</f>
        <v>1408956.4107076291</v>
      </c>
      <c r="P216" s="32">
        <f>'Equations and POD'!$D$5/I216</f>
        <v>1247965.3924949612</v>
      </c>
      <c r="Q216" s="32">
        <f>'Equations and POD'!$D$5/J216</f>
        <v>3555795.5589426989</v>
      </c>
      <c r="R216" s="32">
        <f>'Equations and POD'!$D$5/K216</f>
        <v>6351012.4424187513</v>
      </c>
      <c r="S216" s="32">
        <f>'Equations and POD'!$D$5/L216</f>
        <v>8005747.1144614108</v>
      </c>
      <c r="T216" s="32">
        <f>'Equations and POD'!$D$5/M216</f>
        <v>17887365.441644289</v>
      </c>
      <c r="U216" s="82">
        <v>1700000</v>
      </c>
      <c r="V216" s="82">
        <v>1400000</v>
      </c>
      <c r="W216" s="82">
        <v>1200000</v>
      </c>
      <c r="X216" s="82">
        <v>3600000</v>
      </c>
      <c r="Y216" s="82">
        <v>6400000</v>
      </c>
      <c r="Z216" s="82">
        <v>8000000</v>
      </c>
      <c r="AA216" s="82">
        <v>18000000</v>
      </c>
    </row>
    <row r="217" spans="1:29" x14ac:dyDescent="0.35">
      <c r="A217" s="36" t="s">
        <v>83</v>
      </c>
      <c r="B217" s="36" t="s">
        <v>83</v>
      </c>
      <c r="C217" s="36" t="s">
        <v>85</v>
      </c>
      <c r="D217" s="36" t="s">
        <v>72</v>
      </c>
      <c r="E217" s="36" t="s">
        <v>70</v>
      </c>
      <c r="F217" s="22" t="s">
        <v>13</v>
      </c>
      <c r="G217" s="46">
        <v>3.6802244242233398E-2</v>
      </c>
      <c r="H217" s="46">
        <v>3.4668780807900999E-2</v>
      </c>
      <c r="I217" s="46">
        <v>2.8182363753519599E-2</v>
      </c>
      <c r="J217" s="46">
        <v>1.9623838193151499E-2</v>
      </c>
      <c r="K217" s="46">
        <v>1.3843097688788599E-2</v>
      </c>
      <c r="L217" s="46">
        <v>1.18532367901874E-2</v>
      </c>
      <c r="M217" s="46">
        <v>9.5165803317688296E-3</v>
      </c>
      <c r="N217" s="32">
        <f>'Equations and POD'!$D$5/G217</f>
        <v>154881.85890193112</v>
      </c>
      <c r="O217" s="32">
        <f>'Equations and POD'!$D$5/H217</f>
        <v>164413.05021897316</v>
      </c>
      <c r="P217" s="32">
        <f>'Equations and POD'!$D$5/I217</f>
        <v>202254.14907889499</v>
      </c>
      <c r="Q217" s="32">
        <f>'Equations and POD'!$D$5/J217</f>
        <v>290463.05538685271</v>
      </c>
      <c r="R217" s="32">
        <f>'Equations and POD'!$D$5/K217</f>
        <v>411757.55081294983</v>
      </c>
      <c r="S217" s="32">
        <f>'Equations and POD'!$D$5/L217</f>
        <v>480881.30701300898</v>
      </c>
      <c r="T217" s="32">
        <f>'Equations and POD'!$D$5/M217</f>
        <v>598954.64560645923</v>
      </c>
      <c r="U217" s="82">
        <v>150000</v>
      </c>
      <c r="V217" s="82">
        <v>160000</v>
      </c>
      <c r="W217" s="82">
        <v>200000</v>
      </c>
      <c r="X217" s="82">
        <v>290000</v>
      </c>
      <c r="Y217" s="82">
        <v>410000</v>
      </c>
      <c r="Z217" s="82">
        <v>480000</v>
      </c>
      <c r="AA217" s="82">
        <v>600000</v>
      </c>
    </row>
    <row r="218" spans="1:29" x14ac:dyDescent="0.35">
      <c r="A218" s="36" t="s">
        <v>83</v>
      </c>
      <c r="B218" s="36" t="s">
        <v>83</v>
      </c>
      <c r="C218" s="36" t="s">
        <v>85</v>
      </c>
      <c r="D218" s="36" t="s">
        <v>15</v>
      </c>
      <c r="E218" s="36" t="s">
        <v>70</v>
      </c>
      <c r="F218" s="22" t="s">
        <v>13</v>
      </c>
      <c r="G218" s="79">
        <f t="shared" ref="G218:M218" si="35">SUM(G215:G217)</f>
        <v>0.27557521666380258</v>
      </c>
      <c r="H218" s="79">
        <f t="shared" si="35"/>
        <v>0.24010321713649896</v>
      </c>
      <c r="I218" s="79">
        <f t="shared" si="35"/>
        <v>0.20680893788742996</v>
      </c>
      <c r="J218" s="79">
        <f t="shared" si="35"/>
        <v>0.16155704366723603</v>
      </c>
      <c r="K218" s="79">
        <f t="shared" si="35"/>
        <v>0.12565608534547937</v>
      </c>
      <c r="L218" s="79">
        <f t="shared" si="35"/>
        <v>0.11399678955106105</v>
      </c>
      <c r="M218" s="79">
        <f t="shared" si="35"/>
        <v>0.11822841874769129</v>
      </c>
      <c r="N218" s="32">
        <f>'Equations and POD'!$D$5/G218</f>
        <v>20684.008050527671</v>
      </c>
      <c r="O218" s="32">
        <f>'Equations and POD'!$D$5/H218</f>
        <v>23739.790195145713</v>
      </c>
      <c r="P218" s="32">
        <f>'Equations and POD'!$D$5/I218</f>
        <v>27561.671454947555</v>
      </c>
      <c r="Q218" s="32">
        <f>'Equations and POD'!$D$5/J218</f>
        <v>35281.65575832437</v>
      </c>
      <c r="R218" s="32">
        <f>'Equations and POD'!$D$5/K218</f>
        <v>45361.909726285012</v>
      </c>
      <c r="S218" s="32">
        <f>'Equations and POD'!$D$5/L218</f>
        <v>50001.408131295451</v>
      </c>
      <c r="T218" s="32">
        <f>'Equations and POD'!$D$5/M218</f>
        <v>48211.758732595816</v>
      </c>
      <c r="U218" s="82">
        <v>21000</v>
      </c>
      <c r="V218" s="82">
        <v>24000</v>
      </c>
      <c r="W218" s="82">
        <v>28000</v>
      </c>
      <c r="X218" s="82">
        <v>35000</v>
      </c>
      <c r="Y218" s="82">
        <v>45000</v>
      </c>
      <c r="Z218" s="82">
        <v>50000</v>
      </c>
      <c r="AA218" s="82">
        <v>48000</v>
      </c>
    </row>
    <row r="219" spans="1:29" x14ac:dyDescent="0.35">
      <c r="A219" s="36" t="s">
        <v>86</v>
      </c>
      <c r="B219" s="36" t="s">
        <v>86</v>
      </c>
      <c r="C219" s="36" t="s">
        <v>87</v>
      </c>
      <c r="D219" s="22" t="s">
        <v>66</v>
      </c>
      <c r="E219" s="22" t="s">
        <v>67</v>
      </c>
      <c r="F219" s="22" t="s">
        <v>9</v>
      </c>
      <c r="G219" s="47">
        <v>3.7680851063829786</v>
      </c>
      <c r="H219" s="47">
        <v>3.2222222222222214</v>
      </c>
      <c r="I219" s="47">
        <v>2.7849462365591395</v>
      </c>
      <c r="J219" s="47">
        <v>2.2452830188679238</v>
      </c>
      <c r="K219" s="47">
        <v>1.7746478873239435</v>
      </c>
      <c r="L219" s="47">
        <v>1.6229050279329611</v>
      </c>
      <c r="M219" s="47">
        <v>1.7342908438061044</v>
      </c>
      <c r="N219" s="32">
        <f>'Equations and POD'!$D$5/G219</f>
        <v>1512.7046866177302</v>
      </c>
      <c r="O219" s="32">
        <f>'Equations and POD'!$D$5/H219</f>
        <v>1768.9655172413798</v>
      </c>
      <c r="P219" s="32">
        <f>'Equations and POD'!$D$5/I219</f>
        <v>2046.718146718147</v>
      </c>
      <c r="Q219" s="32">
        <f>'Equations and POD'!$D$5/J219</f>
        <v>2538.655462184875</v>
      </c>
      <c r="R219" s="32">
        <f>'Equations and POD'!$D$5/K219</f>
        <v>3211.9047619047624</v>
      </c>
      <c r="S219" s="32">
        <f>'Equations and POD'!$D$5/L219</f>
        <v>3512.2203098106706</v>
      </c>
      <c r="T219" s="32">
        <f>'Equations and POD'!$D$5/M219</f>
        <v>3286.6459627329186</v>
      </c>
      <c r="U219" s="82">
        <v>1500</v>
      </c>
      <c r="V219" s="82">
        <v>1800</v>
      </c>
      <c r="W219" s="82">
        <v>2000</v>
      </c>
      <c r="X219" s="82">
        <v>2500</v>
      </c>
      <c r="Y219" s="82">
        <v>3200</v>
      </c>
      <c r="Z219" s="82">
        <v>3500</v>
      </c>
      <c r="AA219" s="82">
        <v>3300</v>
      </c>
    </row>
    <row r="220" spans="1:29" x14ac:dyDescent="0.35">
      <c r="A220" s="36" t="s">
        <v>86</v>
      </c>
      <c r="B220" s="36" t="s">
        <v>86</v>
      </c>
      <c r="C220" s="36" t="s">
        <v>87</v>
      </c>
      <c r="D220" s="22" t="s">
        <v>71</v>
      </c>
      <c r="E220" s="22" t="s">
        <v>67</v>
      </c>
      <c r="F220" s="22" t="s">
        <v>9</v>
      </c>
      <c r="G220" s="56" t="s">
        <v>68</v>
      </c>
      <c r="H220" s="56" t="s">
        <v>68</v>
      </c>
      <c r="I220" s="56" t="s">
        <v>68</v>
      </c>
      <c r="J220" s="56" t="s">
        <v>68</v>
      </c>
      <c r="K220" s="56" t="s">
        <v>68</v>
      </c>
      <c r="L220" s="56" t="s">
        <v>68</v>
      </c>
      <c r="M220" s="56" t="s">
        <v>68</v>
      </c>
      <c r="N220" s="35" t="s">
        <v>68</v>
      </c>
      <c r="O220" s="35" t="s">
        <v>68</v>
      </c>
      <c r="P220" s="35" t="s">
        <v>68</v>
      </c>
      <c r="Q220" s="35" t="s">
        <v>68</v>
      </c>
      <c r="R220" s="35" t="s">
        <v>68</v>
      </c>
      <c r="S220" s="35" t="s">
        <v>68</v>
      </c>
      <c r="T220" s="35" t="s">
        <v>68</v>
      </c>
      <c r="U220" s="93" t="s">
        <v>68</v>
      </c>
      <c r="V220" s="93" t="s">
        <v>68</v>
      </c>
      <c r="W220" s="93" t="s">
        <v>68</v>
      </c>
      <c r="X220" s="93" t="s">
        <v>68</v>
      </c>
      <c r="Y220" s="93" t="s">
        <v>68</v>
      </c>
      <c r="Z220" s="93" t="s">
        <v>68</v>
      </c>
      <c r="AA220" s="93" t="s">
        <v>68</v>
      </c>
    </row>
    <row r="221" spans="1:29" x14ac:dyDescent="0.35">
      <c r="A221" s="36" t="s">
        <v>86</v>
      </c>
      <c r="B221" s="36" t="s">
        <v>86</v>
      </c>
      <c r="C221" s="36" t="s">
        <v>87</v>
      </c>
      <c r="D221" s="22" t="s">
        <v>72</v>
      </c>
      <c r="E221" s="22" t="s">
        <v>67</v>
      </c>
      <c r="F221" s="22" t="s">
        <v>9</v>
      </c>
      <c r="G221" s="56" t="s">
        <v>68</v>
      </c>
      <c r="H221" s="56" t="s">
        <v>68</v>
      </c>
      <c r="I221" s="56" t="s">
        <v>68</v>
      </c>
      <c r="J221" s="56" t="s">
        <v>68</v>
      </c>
      <c r="K221" s="56" t="s">
        <v>68</v>
      </c>
      <c r="L221" s="56" t="s">
        <v>68</v>
      </c>
      <c r="M221" s="56" t="s">
        <v>68</v>
      </c>
      <c r="N221" s="35" t="s">
        <v>68</v>
      </c>
      <c r="O221" s="35" t="s">
        <v>68</v>
      </c>
      <c r="P221" s="35" t="s">
        <v>68</v>
      </c>
      <c r="Q221" s="35" t="s">
        <v>68</v>
      </c>
      <c r="R221" s="35" t="s">
        <v>68</v>
      </c>
      <c r="S221" s="35" t="s">
        <v>68</v>
      </c>
      <c r="T221" s="35" t="s">
        <v>68</v>
      </c>
      <c r="U221" s="93" t="s">
        <v>68</v>
      </c>
      <c r="V221" s="93" t="s">
        <v>68</v>
      </c>
      <c r="W221" s="93" t="s">
        <v>68</v>
      </c>
      <c r="X221" s="93" t="s">
        <v>68</v>
      </c>
      <c r="Y221" s="93" t="s">
        <v>68</v>
      </c>
      <c r="Z221" s="93" t="s">
        <v>68</v>
      </c>
      <c r="AA221" s="93" t="s">
        <v>68</v>
      </c>
    </row>
    <row r="222" spans="1:29" x14ac:dyDescent="0.35">
      <c r="A222" s="36" t="s">
        <v>86</v>
      </c>
      <c r="B222" s="36" t="s">
        <v>86</v>
      </c>
      <c r="C222" s="36" t="s">
        <v>87</v>
      </c>
      <c r="D222" s="22" t="s">
        <v>15</v>
      </c>
      <c r="E222" s="22" t="s">
        <v>67</v>
      </c>
      <c r="F222" s="22" t="s">
        <v>9</v>
      </c>
      <c r="G222" s="79">
        <f t="shared" ref="G222:M222" si="36">SUM(G219:G221)</f>
        <v>3.7680851063829786</v>
      </c>
      <c r="H222" s="79">
        <f t="shared" si="36"/>
        <v>3.2222222222222214</v>
      </c>
      <c r="I222" s="79">
        <f t="shared" si="36"/>
        <v>2.7849462365591395</v>
      </c>
      <c r="J222" s="79">
        <f t="shared" si="36"/>
        <v>2.2452830188679238</v>
      </c>
      <c r="K222" s="79">
        <f t="shared" si="36"/>
        <v>1.7746478873239435</v>
      </c>
      <c r="L222" s="79">
        <f t="shared" si="36"/>
        <v>1.6229050279329611</v>
      </c>
      <c r="M222" s="79">
        <f t="shared" si="36"/>
        <v>1.7342908438061044</v>
      </c>
      <c r="N222" s="32">
        <f>'Equations and POD'!$D$5/G222</f>
        <v>1512.7046866177302</v>
      </c>
      <c r="O222" s="32">
        <f>'Equations and POD'!$D$5/H222</f>
        <v>1768.9655172413798</v>
      </c>
      <c r="P222" s="32">
        <f>'Equations and POD'!$D$5/I222</f>
        <v>2046.718146718147</v>
      </c>
      <c r="Q222" s="32">
        <f>'Equations and POD'!$D$5/J222</f>
        <v>2538.655462184875</v>
      </c>
      <c r="R222" s="32">
        <f>'Equations and POD'!$D$5/K222</f>
        <v>3211.9047619047624</v>
      </c>
      <c r="S222" s="32">
        <f>'Equations and POD'!$D$5/L222</f>
        <v>3512.2203098106706</v>
      </c>
      <c r="T222" s="32">
        <f>'Equations and POD'!$D$5/M222</f>
        <v>3286.6459627329186</v>
      </c>
      <c r="U222" s="82">
        <v>1500</v>
      </c>
      <c r="V222" s="82">
        <v>1800</v>
      </c>
      <c r="W222" s="82">
        <v>2000</v>
      </c>
      <c r="X222" s="82">
        <v>2500</v>
      </c>
      <c r="Y222" s="82">
        <v>3200</v>
      </c>
      <c r="Z222" s="82">
        <v>3500</v>
      </c>
      <c r="AA222" s="82">
        <v>3300</v>
      </c>
    </row>
    <row r="223" spans="1:29" x14ac:dyDescent="0.35">
      <c r="A223" s="36" t="s">
        <v>86</v>
      </c>
      <c r="B223" s="36" t="s">
        <v>86</v>
      </c>
      <c r="C223" s="36" t="s">
        <v>87</v>
      </c>
      <c r="D223" s="22" t="s">
        <v>66</v>
      </c>
      <c r="E223" s="22" t="s">
        <v>69</v>
      </c>
      <c r="F223" s="22" t="s">
        <v>9</v>
      </c>
      <c r="G223" s="47">
        <v>0.94202127659574464</v>
      </c>
      <c r="H223" s="47">
        <v>0.80555555555555536</v>
      </c>
      <c r="I223" s="47">
        <v>0.69623655913978488</v>
      </c>
      <c r="J223" s="47">
        <v>0.56132075471698095</v>
      </c>
      <c r="K223" s="47">
        <v>0.44366197183098588</v>
      </c>
      <c r="L223" s="47">
        <v>0.40572625698324027</v>
      </c>
      <c r="M223" s="47">
        <v>0.43357271095152611</v>
      </c>
      <c r="N223" s="32">
        <f>'Equations and POD'!$D$5/G223</f>
        <v>6050.8187464709208</v>
      </c>
      <c r="O223" s="32">
        <f>'Equations and POD'!$D$5/H223</f>
        <v>7075.862068965519</v>
      </c>
      <c r="P223" s="32">
        <f>'Equations and POD'!$D$5/I223</f>
        <v>8186.8725868725878</v>
      </c>
      <c r="Q223" s="32">
        <f>'Equations and POD'!$D$5/J223</f>
        <v>10154.6218487395</v>
      </c>
      <c r="R223" s="32">
        <f>'Equations and POD'!$D$5/K223</f>
        <v>12847.61904761905</v>
      </c>
      <c r="S223" s="32">
        <f>'Equations and POD'!$D$5/L223</f>
        <v>14048.881239242683</v>
      </c>
      <c r="T223" s="32">
        <f>'Equations and POD'!$D$5/M223</f>
        <v>13146.583850931675</v>
      </c>
      <c r="U223" s="82">
        <v>6100</v>
      </c>
      <c r="V223" s="82">
        <v>7100</v>
      </c>
      <c r="W223" s="82">
        <v>8200</v>
      </c>
      <c r="X223" s="82">
        <v>10000</v>
      </c>
      <c r="Y223" s="82">
        <v>13000</v>
      </c>
      <c r="Z223" s="82">
        <v>14000</v>
      </c>
      <c r="AA223" s="82">
        <v>13000</v>
      </c>
    </row>
    <row r="224" spans="1:29" x14ac:dyDescent="0.35">
      <c r="A224" s="36" t="s">
        <v>86</v>
      </c>
      <c r="B224" s="36" t="s">
        <v>86</v>
      </c>
      <c r="C224" s="36" t="s">
        <v>87</v>
      </c>
      <c r="D224" s="22" t="s">
        <v>71</v>
      </c>
      <c r="E224" s="22" t="s">
        <v>69</v>
      </c>
      <c r="F224" s="22" t="s">
        <v>9</v>
      </c>
      <c r="G224" s="56" t="s">
        <v>68</v>
      </c>
      <c r="H224" s="56" t="s">
        <v>68</v>
      </c>
      <c r="I224" s="56" t="s">
        <v>68</v>
      </c>
      <c r="J224" s="56" t="s">
        <v>68</v>
      </c>
      <c r="K224" s="56" t="s">
        <v>68</v>
      </c>
      <c r="L224" s="56" t="s">
        <v>68</v>
      </c>
      <c r="M224" s="56" t="s">
        <v>68</v>
      </c>
      <c r="N224" s="35" t="s">
        <v>68</v>
      </c>
      <c r="O224" s="35" t="s">
        <v>68</v>
      </c>
      <c r="P224" s="35" t="s">
        <v>68</v>
      </c>
      <c r="Q224" s="35" t="s">
        <v>68</v>
      </c>
      <c r="R224" s="35" t="s">
        <v>68</v>
      </c>
      <c r="S224" s="35" t="s">
        <v>68</v>
      </c>
      <c r="T224" s="35" t="s">
        <v>68</v>
      </c>
      <c r="U224" s="93" t="s">
        <v>68</v>
      </c>
      <c r="V224" s="93" t="s">
        <v>68</v>
      </c>
      <c r="W224" s="93" t="s">
        <v>68</v>
      </c>
      <c r="X224" s="93" t="s">
        <v>68</v>
      </c>
      <c r="Y224" s="93" t="s">
        <v>68</v>
      </c>
      <c r="Z224" s="93" t="s">
        <v>68</v>
      </c>
      <c r="AA224" s="93" t="s">
        <v>68</v>
      </c>
    </row>
    <row r="225" spans="1:27" x14ac:dyDescent="0.35">
      <c r="A225" s="36" t="s">
        <v>86</v>
      </c>
      <c r="B225" s="36" t="s">
        <v>86</v>
      </c>
      <c r="C225" s="36" t="s">
        <v>87</v>
      </c>
      <c r="D225" s="22" t="s">
        <v>72</v>
      </c>
      <c r="E225" s="22" t="s">
        <v>69</v>
      </c>
      <c r="F225" s="22" t="s">
        <v>9</v>
      </c>
      <c r="G225" s="56" t="s">
        <v>68</v>
      </c>
      <c r="H225" s="56" t="s">
        <v>68</v>
      </c>
      <c r="I225" s="56" t="s">
        <v>68</v>
      </c>
      <c r="J225" s="56" t="s">
        <v>68</v>
      </c>
      <c r="K225" s="56" t="s">
        <v>68</v>
      </c>
      <c r="L225" s="56" t="s">
        <v>68</v>
      </c>
      <c r="M225" s="56" t="s">
        <v>68</v>
      </c>
      <c r="N225" s="35" t="s">
        <v>68</v>
      </c>
      <c r="O225" s="35" t="s">
        <v>68</v>
      </c>
      <c r="P225" s="35" t="s">
        <v>68</v>
      </c>
      <c r="Q225" s="35" t="s">
        <v>68</v>
      </c>
      <c r="R225" s="35" t="s">
        <v>68</v>
      </c>
      <c r="S225" s="35" t="s">
        <v>68</v>
      </c>
      <c r="T225" s="35" t="s">
        <v>68</v>
      </c>
      <c r="U225" s="93" t="s">
        <v>68</v>
      </c>
      <c r="V225" s="93" t="s">
        <v>68</v>
      </c>
      <c r="W225" s="93" t="s">
        <v>68</v>
      </c>
      <c r="X225" s="93" t="s">
        <v>68</v>
      </c>
      <c r="Y225" s="93" t="s">
        <v>68</v>
      </c>
      <c r="Z225" s="93" t="s">
        <v>68</v>
      </c>
      <c r="AA225" s="93" t="s">
        <v>68</v>
      </c>
    </row>
    <row r="226" spans="1:27" x14ac:dyDescent="0.35">
      <c r="A226" s="36" t="s">
        <v>86</v>
      </c>
      <c r="B226" s="36" t="s">
        <v>86</v>
      </c>
      <c r="C226" s="36" t="s">
        <v>87</v>
      </c>
      <c r="D226" s="22" t="s">
        <v>15</v>
      </c>
      <c r="E226" s="22" t="s">
        <v>69</v>
      </c>
      <c r="F226" s="22" t="s">
        <v>9</v>
      </c>
      <c r="G226" s="79">
        <f t="shared" ref="G226:M226" si="37">SUM(G223:G225)</f>
        <v>0.94202127659574464</v>
      </c>
      <c r="H226" s="79">
        <f t="shared" si="37"/>
        <v>0.80555555555555536</v>
      </c>
      <c r="I226" s="79">
        <f t="shared" si="37"/>
        <v>0.69623655913978488</v>
      </c>
      <c r="J226" s="79">
        <f t="shared" si="37"/>
        <v>0.56132075471698095</v>
      </c>
      <c r="K226" s="79">
        <f t="shared" si="37"/>
        <v>0.44366197183098588</v>
      </c>
      <c r="L226" s="79">
        <f t="shared" si="37"/>
        <v>0.40572625698324027</v>
      </c>
      <c r="M226" s="79">
        <f t="shared" si="37"/>
        <v>0.43357271095152611</v>
      </c>
      <c r="N226" s="32">
        <f>'Equations and POD'!$D$5/G226</f>
        <v>6050.8187464709208</v>
      </c>
      <c r="O226" s="32">
        <f>'Equations and POD'!$D$5/H226</f>
        <v>7075.862068965519</v>
      </c>
      <c r="P226" s="32">
        <f>'Equations and POD'!$D$5/I226</f>
        <v>8186.8725868725878</v>
      </c>
      <c r="Q226" s="32">
        <f>'Equations and POD'!$D$5/J226</f>
        <v>10154.6218487395</v>
      </c>
      <c r="R226" s="32">
        <f>'Equations and POD'!$D$5/K226</f>
        <v>12847.61904761905</v>
      </c>
      <c r="S226" s="32">
        <f>'Equations and POD'!$D$5/L226</f>
        <v>14048.881239242683</v>
      </c>
      <c r="T226" s="32">
        <f>'Equations and POD'!$D$5/M226</f>
        <v>13146.583850931675</v>
      </c>
      <c r="U226" s="82">
        <v>6100</v>
      </c>
      <c r="V226" s="82">
        <v>7100</v>
      </c>
      <c r="W226" s="82">
        <v>8200</v>
      </c>
      <c r="X226" s="82">
        <v>10000</v>
      </c>
      <c r="Y226" s="82">
        <v>13000</v>
      </c>
      <c r="Z226" s="82">
        <v>14000</v>
      </c>
      <c r="AA226" s="82">
        <v>13000</v>
      </c>
    </row>
    <row r="227" spans="1:27" x14ac:dyDescent="0.35">
      <c r="A227" s="36" t="s">
        <v>86</v>
      </c>
      <c r="B227" s="36" t="s">
        <v>86</v>
      </c>
      <c r="C227" s="36" t="s">
        <v>87</v>
      </c>
      <c r="D227" s="22" t="s">
        <v>66</v>
      </c>
      <c r="E227" s="22" t="s">
        <v>70</v>
      </c>
      <c r="F227" s="22" t="s">
        <v>9</v>
      </c>
      <c r="G227" s="47">
        <v>9.4202127659574475E-2</v>
      </c>
      <c r="H227" s="47">
        <v>8.0555555555555547E-2</v>
      </c>
      <c r="I227" s="47">
        <v>6.9623655913978497E-2</v>
      </c>
      <c r="J227" s="47">
        <v>5.6132075471698101E-2</v>
      </c>
      <c r="K227" s="47">
        <v>4.4366197183098595E-2</v>
      </c>
      <c r="L227" s="47">
        <v>4.0572625698324032E-2</v>
      </c>
      <c r="M227" s="47">
        <v>4.3357271095152611E-2</v>
      </c>
      <c r="N227" s="32">
        <f>'Equations and POD'!$D$5/G227</f>
        <v>60508.187464709197</v>
      </c>
      <c r="O227" s="32">
        <f>'Equations and POD'!$D$5/H227</f>
        <v>70758.620689655174</v>
      </c>
      <c r="P227" s="32">
        <f>'Equations and POD'!$D$5/I227</f>
        <v>81868.725868725873</v>
      </c>
      <c r="Q227" s="32">
        <f>'Equations and POD'!$D$5/J227</f>
        <v>101546.21848739497</v>
      </c>
      <c r="R227" s="32">
        <f>'Equations and POD'!$D$5/K227</f>
        <v>128476.19047619047</v>
      </c>
      <c r="S227" s="32">
        <f>'Equations and POD'!$D$5/L227</f>
        <v>140488.81239242683</v>
      </c>
      <c r="T227" s="32">
        <f>'Equations and POD'!$D$5/M227</f>
        <v>131465.83850931676</v>
      </c>
      <c r="U227" s="82">
        <v>61000</v>
      </c>
      <c r="V227" s="82">
        <v>71000</v>
      </c>
      <c r="W227" s="82">
        <v>82000</v>
      </c>
      <c r="X227" s="82">
        <v>100000</v>
      </c>
      <c r="Y227" s="82">
        <v>130000</v>
      </c>
      <c r="Z227" s="82">
        <v>140000</v>
      </c>
      <c r="AA227" s="82">
        <v>130000</v>
      </c>
    </row>
    <row r="228" spans="1:27" x14ac:dyDescent="0.35">
      <c r="A228" s="36" t="s">
        <v>86</v>
      </c>
      <c r="B228" s="36" t="s">
        <v>86</v>
      </c>
      <c r="C228" s="36" t="s">
        <v>87</v>
      </c>
      <c r="D228" s="22" t="s">
        <v>71</v>
      </c>
      <c r="E228" s="22" t="s">
        <v>70</v>
      </c>
      <c r="F228" s="22" t="s">
        <v>9</v>
      </c>
      <c r="G228" s="56" t="s">
        <v>68</v>
      </c>
      <c r="H228" s="56" t="s">
        <v>68</v>
      </c>
      <c r="I228" s="56" t="s">
        <v>68</v>
      </c>
      <c r="J228" s="56" t="s">
        <v>68</v>
      </c>
      <c r="K228" s="56" t="s">
        <v>68</v>
      </c>
      <c r="L228" s="56" t="s">
        <v>68</v>
      </c>
      <c r="M228" s="56" t="s">
        <v>68</v>
      </c>
      <c r="N228" s="35" t="s">
        <v>68</v>
      </c>
      <c r="O228" s="35" t="s">
        <v>68</v>
      </c>
      <c r="P228" s="35" t="s">
        <v>68</v>
      </c>
      <c r="Q228" s="35" t="s">
        <v>68</v>
      </c>
      <c r="R228" s="35" t="s">
        <v>68</v>
      </c>
      <c r="S228" s="35" t="s">
        <v>68</v>
      </c>
      <c r="T228" s="35" t="s">
        <v>68</v>
      </c>
      <c r="U228" s="93" t="s">
        <v>68</v>
      </c>
      <c r="V228" s="93" t="s">
        <v>68</v>
      </c>
      <c r="W228" s="93" t="s">
        <v>68</v>
      </c>
      <c r="X228" s="93" t="s">
        <v>68</v>
      </c>
      <c r="Y228" s="93" t="s">
        <v>68</v>
      </c>
      <c r="Z228" s="93" t="s">
        <v>68</v>
      </c>
      <c r="AA228" s="93" t="s">
        <v>68</v>
      </c>
    </row>
    <row r="229" spans="1:27" x14ac:dyDescent="0.35">
      <c r="A229" s="36" t="s">
        <v>86</v>
      </c>
      <c r="B229" s="36" t="s">
        <v>86</v>
      </c>
      <c r="C229" s="36" t="s">
        <v>87</v>
      </c>
      <c r="D229" s="22" t="s">
        <v>72</v>
      </c>
      <c r="E229" s="22" t="s">
        <v>70</v>
      </c>
      <c r="F229" s="22" t="s">
        <v>9</v>
      </c>
      <c r="G229" s="56" t="s">
        <v>68</v>
      </c>
      <c r="H229" s="56" t="s">
        <v>68</v>
      </c>
      <c r="I229" s="56" t="s">
        <v>68</v>
      </c>
      <c r="J229" s="56" t="s">
        <v>68</v>
      </c>
      <c r="K229" s="56" t="s">
        <v>68</v>
      </c>
      <c r="L229" s="56" t="s">
        <v>68</v>
      </c>
      <c r="M229" s="56" t="s">
        <v>68</v>
      </c>
      <c r="N229" s="35" t="s">
        <v>68</v>
      </c>
      <c r="O229" s="35" t="s">
        <v>68</v>
      </c>
      <c r="P229" s="35" t="s">
        <v>68</v>
      </c>
      <c r="Q229" s="35" t="s">
        <v>68</v>
      </c>
      <c r="R229" s="35" t="s">
        <v>68</v>
      </c>
      <c r="S229" s="35" t="s">
        <v>68</v>
      </c>
      <c r="T229" s="35" t="s">
        <v>68</v>
      </c>
      <c r="U229" s="93" t="s">
        <v>68</v>
      </c>
      <c r="V229" s="93" t="s">
        <v>68</v>
      </c>
      <c r="W229" s="93" t="s">
        <v>68</v>
      </c>
      <c r="X229" s="93" t="s">
        <v>68</v>
      </c>
      <c r="Y229" s="93" t="s">
        <v>68</v>
      </c>
      <c r="Z229" s="93" t="s">
        <v>68</v>
      </c>
      <c r="AA229" s="93" t="s">
        <v>68</v>
      </c>
    </row>
    <row r="230" spans="1:27" x14ac:dyDescent="0.35">
      <c r="A230" s="36" t="s">
        <v>86</v>
      </c>
      <c r="B230" s="36" t="s">
        <v>86</v>
      </c>
      <c r="C230" s="36" t="s">
        <v>87</v>
      </c>
      <c r="D230" s="22" t="s">
        <v>15</v>
      </c>
      <c r="E230" s="22" t="s">
        <v>70</v>
      </c>
      <c r="F230" s="22" t="s">
        <v>9</v>
      </c>
      <c r="G230" s="79">
        <f t="shared" ref="G230:M230" si="38">SUM(G227:G229)</f>
        <v>9.4202127659574475E-2</v>
      </c>
      <c r="H230" s="79">
        <f t="shared" si="38"/>
        <v>8.0555555555555547E-2</v>
      </c>
      <c r="I230" s="79">
        <f t="shared" si="38"/>
        <v>6.9623655913978497E-2</v>
      </c>
      <c r="J230" s="79">
        <f t="shared" si="38"/>
        <v>5.6132075471698101E-2</v>
      </c>
      <c r="K230" s="79">
        <f t="shared" si="38"/>
        <v>4.4366197183098595E-2</v>
      </c>
      <c r="L230" s="79">
        <f t="shared" si="38"/>
        <v>4.0572625698324032E-2</v>
      </c>
      <c r="M230" s="79">
        <f t="shared" si="38"/>
        <v>4.3357271095152611E-2</v>
      </c>
      <c r="N230" s="32">
        <f>'Equations and POD'!$D$5/G230</f>
        <v>60508.187464709197</v>
      </c>
      <c r="O230" s="32">
        <f>'Equations and POD'!$D$5/H230</f>
        <v>70758.620689655174</v>
      </c>
      <c r="P230" s="32">
        <f>'Equations and POD'!$D$5/I230</f>
        <v>81868.725868725873</v>
      </c>
      <c r="Q230" s="32">
        <f>'Equations and POD'!$D$5/J230</f>
        <v>101546.21848739497</v>
      </c>
      <c r="R230" s="32">
        <f>'Equations and POD'!$D$5/K230</f>
        <v>128476.19047619047</v>
      </c>
      <c r="S230" s="32">
        <f>'Equations and POD'!$D$5/L230</f>
        <v>140488.81239242683</v>
      </c>
      <c r="T230" s="32">
        <f>'Equations and POD'!$D$5/M230</f>
        <v>131465.83850931676</v>
      </c>
      <c r="U230" s="82">
        <v>61000</v>
      </c>
      <c r="V230" s="82">
        <v>71000</v>
      </c>
      <c r="W230" s="82">
        <v>82000</v>
      </c>
      <c r="X230" s="82">
        <v>100000</v>
      </c>
      <c r="Y230" s="82">
        <v>130000</v>
      </c>
      <c r="Z230" s="82">
        <v>140000</v>
      </c>
      <c r="AA230" s="82">
        <v>130000</v>
      </c>
    </row>
    <row r="231" spans="1:27" x14ac:dyDescent="0.35">
      <c r="A231" s="36" t="s">
        <v>86</v>
      </c>
      <c r="B231" s="36" t="s">
        <v>86</v>
      </c>
      <c r="C231" s="36" t="s">
        <v>87</v>
      </c>
      <c r="D231" s="22" t="s">
        <v>66</v>
      </c>
      <c r="E231" s="22" t="s">
        <v>67</v>
      </c>
      <c r="F231" s="22" t="s">
        <v>13</v>
      </c>
      <c r="G231" s="47">
        <v>3.768085106382979</v>
      </c>
      <c r="H231" s="47">
        <v>3.2222222222222214</v>
      </c>
      <c r="I231" s="47">
        <v>2.7849462365591395</v>
      </c>
      <c r="J231" s="47">
        <v>2.2452830188679243</v>
      </c>
      <c r="K231" s="47">
        <v>1.7746478873239437</v>
      </c>
      <c r="L231" s="47">
        <v>1.6229050279329609</v>
      </c>
      <c r="M231" s="47">
        <v>1.7342908438061047</v>
      </c>
      <c r="N231" s="47">
        <f>'Equations and POD'!$D$5/G231</f>
        <v>1512.70468661773</v>
      </c>
      <c r="O231" s="47">
        <f>'Equations and POD'!$D$5/H231</f>
        <v>1768.9655172413798</v>
      </c>
      <c r="P231" s="47">
        <f>'Equations and POD'!$D$5/I231</f>
        <v>2046.718146718147</v>
      </c>
      <c r="Q231" s="47">
        <f>'Equations and POD'!$D$5/J231</f>
        <v>2538.6554621848741</v>
      </c>
      <c r="R231" s="47">
        <f>'Equations and POD'!$D$5/K231</f>
        <v>3211.9047619047619</v>
      </c>
      <c r="S231" s="47">
        <f>'Equations and POD'!$D$5/L231</f>
        <v>3512.2203098106711</v>
      </c>
      <c r="T231" s="47">
        <f>'Equations and POD'!$D$5/M231</f>
        <v>3286.6459627329182</v>
      </c>
      <c r="U231" s="62">
        <v>1500</v>
      </c>
      <c r="V231" s="62">
        <v>1800</v>
      </c>
      <c r="W231" s="62">
        <v>2000</v>
      </c>
      <c r="X231" s="62">
        <v>2500</v>
      </c>
      <c r="Y231" s="62">
        <v>3200</v>
      </c>
      <c r="Z231" s="62">
        <v>3500</v>
      </c>
      <c r="AA231" s="62">
        <v>3300</v>
      </c>
    </row>
    <row r="232" spans="1:27" x14ac:dyDescent="0.35">
      <c r="A232" s="36" t="s">
        <v>86</v>
      </c>
      <c r="B232" s="36" t="s">
        <v>86</v>
      </c>
      <c r="C232" s="36" t="s">
        <v>87</v>
      </c>
      <c r="D232" s="22" t="s">
        <v>71</v>
      </c>
      <c r="E232" s="22" t="s">
        <v>67</v>
      </c>
      <c r="F232" s="22" t="s">
        <v>13</v>
      </c>
      <c r="G232" s="56" t="s">
        <v>68</v>
      </c>
      <c r="H232" s="56" t="s">
        <v>68</v>
      </c>
      <c r="I232" s="56" t="s">
        <v>68</v>
      </c>
      <c r="J232" s="56" t="s">
        <v>68</v>
      </c>
      <c r="K232" s="56" t="s">
        <v>68</v>
      </c>
      <c r="L232" s="56" t="s">
        <v>68</v>
      </c>
      <c r="M232" s="56" t="s">
        <v>68</v>
      </c>
      <c r="N232" s="35" t="s">
        <v>68</v>
      </c>
      <c r="O232" s="35" t="s">
        <v>68</v>
      </c>
      <c r="P232" s="35" t="s">
        <v>68</v>
      </c>
      <c r="Q232" s="35" t="s">
        <v>68</v>
      </c>
      <c r="R232" s="35" t="s">
        <v>68</v>
      </c>
      <c r="S232" s="35" t="s">
        <v>68</v>
      </c>
      <c r="T232" s="35" t="s">
        <v>68</v>
      </c>
      <c r="U232" s="93" t="s">
        <v>68</v>
      </c>
      <c r="V232" s="93" t="s">
        <v>68</v>
      </c>
      <c r="W232" s="93" t="s">
        <v>68</v>
      </c>
      <c r="X232" s="93" t="s">
        <v>68</v>
      </c>
      <c r="Y232" s="93" t="s">
        <v>68</v>
      </c>
      <c r="Z232" s="93" t="s">
        <v>68</v>
      </c>
      <c r="AA232" s="93" t="s">
        <v>68</v>
      </c>
    </row>
    <row r="233" spans="1:27" x14ac:dyDescent="0.35">
      <c r="A233" s="36" t="s">
        <v>86</v>
      </c>
      <c r="B233" s="36" t="s">
        <v>86</v>
      </c>
      <c r="C233" s="36" t="s">
        <v>87</v>
      </c>
      <c r="D233" s="22" t="s">
        <v>72</v>
      </c>
      <c r="E233" s="22" t="s">
        <v>67</v>
      </c>
      <c r="F233" s="22" t="s">
        <v>13</v>
      </c>
      <c r="G233" s="56" t="s">
        <v>68</v>
      </c>
      <c r="H233" s="56" t="s">
        <v>68</v>
      </c>
      <c r="I233" s="56" t="s">
        <v>68</v>
      </c>
      <c r="J233" s="56" t="s">
        <v>68</v>
      </c>
      <c r="K233" s="56" t="s">
        <v>68</v>
      </c>
      <c r="L233" s="56" t="s">
        <v>68</v>
      </c>
      <c r="M233" s="56" t="s">
        <v>68</v>
      </c>
      <c r="N233" s="35" t="s">
        <v>68</v>
      </c>
      <c r="O233" s="35" t="s">
        <v>68</v>
      </c>
      <c r="P233" s="35" t="s">
        <v>68</v>
      </c>
      <c r="Q233" s="35" t="s">
        <v>68</v>
      </c>
      <c r="R233" s="35" t="s">
        <v>68</v>
      </c>
      <c r="S233" s="35" t="s">
        <v>68</v>
      </c>
      <c r="T233" s="35" t="s">
        <v>68</v>
      </c>
      <c r="U233" s="93" t="s">
        <v>68</v>
      </c>
      <c r="V233" s="93" t="s">
        <v>68</v>
      </c>
      <c r="W233" s="93" t="s">
        <v>68</v>
      </c>
      <c r="X233" s="93" t="s">
        <v>68</v>
      </c>
      <c r="Y233" s="93" t="s">
        <v>68</v>
      </c>
      <c r="Z233" s="93" t="s">
        <v>68</v>
      </c>
      <c r="AA233" s="93" t="s">
        <v>68</v>
      </c>
    </row>
    <row r="234" spans="1:27" x14ac:dyDescent="0.35">
      <c r="A234" s="36" t="s">
        <v>86</v>
      </c>
      <c r="B234" s="36" t="s">
        <v>86</v>
      </c>
      <c r="C234" s="36" t="s">
        <v>87</v>
      </c>
      <c r="D234" s="22" t="s">
        <v>15</v>
      </c>
      <c r="E234" s="22" t="s">
        <v>67</v>
      </c>
      <c r="F234" s="22" t="s">
        <v>13</v>
      </c>
      <c r="G234" s="79">
        <f t="shared" ref="G234:M234" si="39">SUM(G231:G233)</f>
        <v>3.768085106382979</v>
      </c>
      <c r="H234" s="79">
        <f t="shared" si="39"/>
        <v>3.2222222222222214</v>
      </c>
      <c r="I234" s="79">
        <f t="shared" si="39"/>
        <v>2.7849462365591395</v>
      </c>
      <c r="J234" s="79">
        <f t="shared" si="39"/>
        <v>2.2452830188679243</v>
      </c>
      <c r="K234" s="79">
        <f t="shared" si="39"/>
        <v>1.7746478873239437</v>
      </c>
      <c r="L234" s="79">
        <f t="shared" si="39"/>
        <v>1.6229050279329609</v>
      </c>
      <c r="M234" s="79">
        <f t="shared" si="39"/>
        <v>1.7342908438061047</v>
      </c>
      <c r="N234" s="32">
        <f>'Equations and POD'!$D$5/G234</f>
        <v>1512.70468661773</v>
      </c>
      <c r="O234" s="32">
        <f>'Equations and POD'!$D$5/H234</f>
        <v>1768.9655172413798</v>
      </c>
      <c r="P234" s="32">
        <f>'Equations and POD'!$D$5/I234</f>
        <v>2046.718146718147</v>
      </c>
      <c r="Q234" s="32">
        <f>'Equations and POD'!$D$5/J234</f>
        <v>2538.6554621848741</v>
      </c>
      <c r="R234" s="32">
        <f>'Equations and POD'!$D$5/K234</f>
        <v>3211.9047619047619</v>
      </c>
      <c r="S234" s="32">
        <f>'Equations and POD'!$D$5/L234</f>
        <v>3512.2203098106711</v>
      </c>
      <c r="T234" s="32">
        <f>'Equations and POD'!$D$5/M234</f>
        <v>3286.6459627329182</v>
      </c>
      <c r="U234" s="82">
        <v>1500</v>
      </c>
      <c r="V234" s="82">
        <v>1800</v>
      </c>
      <c r="W234" s="82">
        <v>2000</v>
      </c>
      <c r="X234" s="82">
        <v>2500</v>
      </c>
      <c r="Y234" s="82">
        <v>3200</v>
      </c>
      <c r="Z234" s="82">
        <v>3500</v>
      </c>
      <c r="AA234" s="82">
        <v>3300</v>
      </c>
    </row>
    <row r="235" spans="1:27" x14ac:dyDescent="0.35">
      <c r="A235" s="36" t="s">
        <v>86</v>
      </c>
      <c r="B235" s="36" t="s">
        <v>86</v>
      </c>
      <c r="C235" s="36" t="s">
        <v>87</v>
      </c>
      <c r="D235" s="22" t="s">
        <v>66</v>
      </c>
      <c r="E235" s="22" t="s">
        <v>69</v>
      </c>
      <c r="F235" s="22" t="s">
        <v>13</v>
      </c>
      <c r="G235" s="47">
        <v>0.94202127659574475</v>
      </c>
      <c r="H235" s="47">
        <v>0.80555555555555536</v>
      </c>
      <c r="I235" s="47">
        <v>0.69623655913978488</v>
      </c>
      <c r="J235" s="47">
        <v>0.56132075471698106</v>
      </c>
      <c r="K235" s="47">
        <v>0.44366197183098594</v>
      </c>
      <c r="L235" s="47">
        <v>0.40572625698324022</v>
      </c>
      <c r="M235" s="47">
        <v>0.43357271095152616</v>
      </c>
      <c r="N235" s="47">
        <f>'Equations and POD'!$D$5/G235</f>
        <v>6050.8187464709199</v>
      </c>
      <c r="O235" s="47">
        <f>'Equations and POD'!$D$5/H235</f>
        <v>7075.862068965519</v>
      </c>
      <c r="P235" s="47">
        <f>'Equations and POD'!$D$5/I235</f>
        <v>8186.8725868725878</v>
      </c>
      <c r="Q235" s="47">
        <f>'Equations and POD'!$D$5/J235</f>
        <v>10154.621848739496</v>
      </c>
      <c r="R235" s="47">
        <f>'Equations and POD'!$D$5/K235</f>
        <v>12847.619047619048</v>
      </c>
      <c r="S235" s="47">
        <f>'Equations and POD'!$D$5/L235</f>
        <v>14048.881239242684</v>
      </c>
      <c r="T235" s="47">
        <f>'Equations and POD'!$D$5/M235</f>
        <v>13146.583850931673</v>
      </c>
      <c r="U235" s="62">
        <v>6100</v>
      </c>
      <c r="V235" s="62">
        <v>7100</v>
      </c>
      <c r="W235" s="62">
        <v>8200</v>
      </c>
      <c r="X235" s="62">
        <v>10000</v>
      </c>
      <c r="Y235" s="62">
        <v>13000</v>
      </c>
      <c r="Z235" s="62">
        <v>14000</v>
      </c>
      <c r="AA235" s="62">
        <v>13000</v>
      </c>
    </row>
    <row r="236" spans="1:27" x14ac:dyDescent="0.35">
      <c r="A236" s="36" t="s">
        <v>86</v>
      </c>
      <c r="B236" s="36" t="s">
        <v>86</v>
      </c>
      <c r="C236" s="36" t="s">
        <v>87</v>
      </c>
      <c r="D236" s="22" t="s">
        <v>71</v>
      </c>
      <c r="E236" s="22" t="s">
        <v>69</v>
      </c>
      <c r="F236" s="22" t="s">
        <v>13</v>
      </c>
      <c r="G236" s="56" t="s">
        <v>68</v>
      </c>
      <c r="H236" s="56" t="s">
        <v>68</v>
      </c>
      <c r="I236" s="56" t="s">
        <v>68</v>
      </c>
      <c r="J236" s="56" t="s">
        <v>68</v>
      </c>
      <c r="K236" s="56" t="s">
        <v>68</v>
      </c>
      <c r="L236" s="56" t="s">
        <v>68</v>
      </c>
      <c r="M236" s="56" t="s">
        <v>68</v>
      </c>
      <c r="N236" s="35" t="s">
        <v>68</v>
      </c>
      <c r="O236" s="35" t="s">
        <v>68</v>
      </c>
      <c r="P236" s="35" t="s">
        <v>68</v>
      </c>
      <c r="Q236" s="35" t="s">
        <v>68</v>
      </c>
      <c r="R236" s="35" t="s">
        <v>68</v>
      </c>
      <c r="S236" s="35" t="s">
        <v>68</v>
      </c>
      <c r="T236" s="35" t="s">
        <v>68</v>
      </c>
      <c r="U236" s="93" t="s">
        <v>68</v>
      </c>
      <c r="V236" s="93" t="s">
        <v>68</v>
      </c>
      <c r="W236" s="93" t="s">
        <v>68</v>
      </c>
      <c r="X236" s="93" t="s">
        <v>68</v>
      </c>
      <c r="Y236" s="93" t="s">
        <v>68</v>
      </c>
      <c r="Z236" s="93" t="s">
        <v>68</v>
      </c>
      <c r="AA236" s="93" t="s">
        <v>68</v>
      </c>
    </row>
    <row r="237" spans="1:27" x14ac:dyDescent="0.35">
      <c r="A237" s="36" t="s">
        <v>86</v>
      </c>
      <c r="B237" s="36" t="s">
        <v>86</v>
      </c>
      <c r="C237" s="36" t="s">
        <v>87</v>
      </c>
      <c r="D237" s="22" t="s">
        <v>72</v>
      </c>
      <c r="E237" s="22" t="s">
        <v>69</v>
      </c>
      <c r="F237" s="22" t="s">
        <v>13</v>
      </c>
      <c r="G237" s="56" t="s">
        <v>68</v>
      </c>
      <c r="H237" s="56" t="s">
        <v>68</v>
      </c>
      <c r="I237" s="56" t="s">
        <v>68</v>
      </c>
      <c r="J237" s="56" t="s">
        <v>68</v>
      </c>
      <c r="K237" s="56" t="s">
        <v>68</v>
      </c>
      <c r="L237" s="56" t="s">
        <v>68</v>
      </c>
      <c r="M237" s="56" t="s">
        <v>68</v>
      </c>
      <c r="N237" s="35" t="s">
        <v>68</v>
      </c>
      <c r="O237" s="35" t="s">
        <v>68</v>
      </c>
      <c r="P237" s="35" t="s">
        <v>68</v>
      </c>
      <c r="Q237" s="35" t="s">
        <v>68</v>
      </c>
      <c r="R237" s="35" t="s">
        <v>68</v>
      </c>
      <c r="S237" s="35" t="s">
        <v>68</v>
      </c>
      <c r="T237" s="35" t="s">
        <v>68</v>
      </c>
      <c r="U237" s="93" t="s">
        <v>68</v>
      </c>
      <c r="V237" s="93" t="s">
        <v>68</v>
      </c>
      <c r="W237" s="93" t="s">
        <v>68</v>
      </c>
      <c r="X237" s="93" t="s">
        <v>68</v>
      </c>
      <c r="Y237" s="93" t="s">
        <v>68</v>
      </c>
      <c r="Z237" s="93" t="s">
        <v>68</v>
      </c>
      <c r="AA237" s="93" t="s">
        <v>68</v>
      </c>
    </row>
    <row r="238" spans="1:27" x14ac:dyDescent="0.35">
      <c r="A238" s="36" t="s">
        <v>86</v>
      </c>
      <c r="B238" s="36" t="s">
        <v>86</v>
      </c>
      <c r="C238" s="36" t="s">
        <v>87</v>
      </c>
      <c r="D238" s="22" t="s">
        <v>15</v>
      </c>
      <c r="E238" s="22" t="s">
        <v>69</v>
      </c>
      <c r="F238" s="22" t="s">
        <v>13</v>
      </c>
      <c r="G238" s="79">
        <f t="shared" ref="G238:M238" si="40">SUM(G235:G237)</f>
        <v>0.94202127659574475</v>
      </c>
      <c r="H238" s="79">
        <f t="shared" si="40"/>
        <v>0.80555555555555536</v>
      </c>
      <c r="I238" s="79">
        <f t="shared" si="40"/>
        <v>0.69623655913978488</v>
      </c>
      <c r="J238" s="79">
        <f t="shared" si="40"/>
        <v>0.56132075471698106</v>
      </c>
      <c r="K238" s="79">
        <f t="shared" si="40"/>
        <v>0.44366197183098594</v>
      </c>
      <c r="L238" s="79">
        <f t="shared" si="40"/>
        <v>0.40572625698324022</v>
      </c>
      <c r="M238" s="79">
        <f t="shared" si="40"/>
        <v>0.43357271095152616</v>
      </c>
      <c r="N238" s="32">
        <f>'Equations and POD'!$D$5/G238</f>
        <v>6050.8187464709199</v>
      </c>
      <c r="O238" s="32">
        <f>'Equations and POD'!$D$5/H238</f>
        <v>7075.862068965519</v>
      </c>
      <c r="P238" s="32">
        <f>'Equations and POD'!$D$5/I238</f>
        <v>8186.8725868725878</v>
      </c>
      <c r="Q238" s="32">
        <f>'Equations and POD'!$D$5/J238</f>
        <v>10154.621848739496</v>
      </c>
      <c r="R238" s="32">
        <f>'Equations and POD'!$D$5/K238</f>
        <v>12847.619047619048</v>
      </c>
      <c r="S238" s="32">
        <f>'Equations and POD'!$D$5/L238</f>
        <v>14048.881239242684</v>
      </c>
      <c r="T238" s="32">
        <f>'Equations and POD'!$D$5/M238</f>
        <v>13146.583850931673</v>
      </c>
      <c r="U238" s="82">
        <v>6100</v>
      </c>
      <c r="V238" s="82">
        <v>7100</v>
      </c>
      <c r="W238" s="82">
        <v>8200</v>
      </c>
      <c r="X238" s="82">
        <v>10000</v>
      </c>
      <c r="Y238" s="82">
        <v>13000</v>
      </c>
      <c r="Z238" s="82">
        <v>14000</v>
      </c>
      <c r="AA238" s="82">
        <v>13000</v>
      </c>
    </row>
    <row r="239" spans="1:27" x14ac:dyDescent="0.35">
      <c r="A239" s="36" t="s">
        <v>86</v>
      </c>
      <c r="B239" s="36" t="s">
        <v>86</v>
      </c>
      <c r="C239" s="36" t="s">
        <v>87</v>
      </c>
      <c r="D239" s="22" t="s">
        <v>66</v>
      </c>
      <c r="E239" s="22" t="s">
        <v>70</v>
      </c>
      <c r="F239" s="22" t="s">
        <v>13</v>
      </c>
      <c r="G239" s="47">
        <v>9.4202127659574461E-2</v>
      </c>
      <c r="H239" s="47">
        <v>8.0555555555555547E-2</v>
      </c>
      <c r="I239" s="47">
        <v>6.9623655913978483E-2</v>
      </c>
      <c r="J239" s="47">
        <v>5.6132075471698101E-2</v>
      </c>
      <c r="K239" s="47">
        <v>4.4366197183098588E-2</v>
      </c>
      <c r="L239" s="47">
        <v>4.0572625698324032E-2</v>
      </c>
      <c r="M239" s="47">
        <v>4.3357271095152611E-2</v>
      </c>
      <c r="N239" s="47">
        <f>'Equations and POD'!$D$5/G239</f>
        <v>60508.187464709212</v>
      </c>
      <c r="O239" s="47">
        <f>'Equations and POD'!$D$5/H239</f>
        <v>70758.620689655174</v>
      </c>
      <c r="P239" s="47">
        <f>'Equations and POD'!$D$5/I239</f>
        <v>81868.725868725887</v>
      </c>
      <c r="Q239" s="47">
        <f>'Equations and POD'!$D$5/J239</f>
        <v>101546.21848739497</v>
      </c>
      <c r="R239" s="47">
        <f>'Equations and POD'!$D$5/K239</f>
        <v>128476.19047619049</v>
      </c>
      <c r="S239" s="47">
        <f>'Equations and POD'!$D$5/L239</f>
        <v>140488.81239242683</v>
      </c>
      <c r="T239" s="47">
        <f>'Equations and POD'!$D$5/M239</f>
        <v>131465.83850931676</v>
      </c>
      <c r="U239" s="62">
        <v>61000</v>
      </c>
      <c r="V239" s="62">
        <v>71000</v>
      </c>
      <c r="W239" s="62">
        <v>82000</v>
      </c>
      <c r="X239" s="62">
        <v>100000</v>
      </c>
      <c r="Y239" s="62">
        <v>130000</v>
      </c>
      <c r="Z239" s="62">
        <v>140000</v>
      </c>
      <c r="AA239" s="62">
        <v>130000</v>
      </c>
    </row>
    <row r="240" spans="1:27" x14ac:dyDescent="0.35">
      <c r="A240" s="36" t="s">
        <v>86</v>
      </c>
      <c r="B240" s="36" t="s">
        <v>86</v>
      </c>
      <c r="C240" s="36" t="s">
        <v>87</v>
      </c>
      <c r="D240" s="22" t="s">
        <v>71</v>
      </c>
      <c r="E240" s="22" t="s">
        <v>70</v>
      </c>
      <c r="F240" s="22" t="s">
        <v>13</v>
      </c>
      <c r="G240" s="56" t="s">
        <v>68</v>
      </c>
      <c r="H240" s="56" t="s">
        <v>68</v>
      </c>
      <c r="I240" s="56" t="s">
        <v>68</v>
      </c>
      <c r="J240" s="56" t="s">
        <v>68</v>
      </c>
      <c r="K240" s="56" t="s">
        <v>68</v>
      </c>
      <c r="L240" s="56" t="s">
        <v>68</v>
      </c>
      <c r="M240" s="56" t="s">
        <v>68</v>
      </c>
      <c r="N240" s="35" t="s">
        <v>68</v>
      </c>
      <c r="O240" s="35" t="s">
        <v>68</v>
      </c>
      <c r="P240" s="35" t="s">
        <v>68</v>
      </c>
      <c r="Q240" s="35" t="s">
        <v>68</v>
      </c>
      <c r="R240" s="35" t="s">
        <v>68</v>
      </c>
      <c r="S240" s="35" t="s">
        <v>68</v>
      </c>
      <c r="T240" s="35" t="s">
        <v>68</v>
      </c>
      <c r="U240" s="93" t="s">
        <v>68</v>
      </c>
      <c r="V240" s="93" t="s">
        <v>68</v>
      </c>
      <c r="W240" s="93" t="s">
        <v>68</v>
      </c>
      <c r="X240" s="93" t="s">
        <v>68</v>
      </c>
      <c r="Y240" s="93" t="s">
        <v>68</v>
      </c>
      <c r="Z240" s="93" t="s">
        <v>68</v>
      </c>
      <c r="AA240" s="93" t="s">
        <v>68</v>
      </c>
    </row>
    <row r="241" spans="1:27" x14ac:dyDescent="0.35">
      <c r="A241" s="36" t="s">
        <v>86</v>
      </c>
      <c r="B241" s="36" t="s">
        <v>86</v>
      </c>
      <c r="C241" s="36" t="s">
        <v>87</v>
      </c>
      <c r="D241" s="22" t="s">
        <v>72</v>
      </c>
      <c r="E241" s="22" t="s">
        <v>70</v>
      </c>
      <c r="F241" s="22" t="s">
        <v>13</v>
      </c>
      <c r="G241" s="56" t="s">
        <v>68</v>
      </c>
      <c r="H241" s="56" t="s">
        <v>68</v>
      </c>
      <c r="I241" s="56" t="s">
        <v>68</v>
      </c>
      <c r="J241" s="56" t="s">
        <v>68</v>
      </c>
      <c r="K241" s="56" t="s">
        <v>68</v>
      </c>
      <c r="L241" s="56" t="s">
        <v>68</v>
      </c>
      <c r="M241" s="56" t="s">
        <v>68</v>
      </c>
      <c r="N241" s="35" t="s">
        <v>68</v>
      </c>
      <c r="O241" s="35" t="s">
        <v>68</v>
      </c>
      <c r="P241" s="35" t="s">
        <v>68</v>
      </c>
      <c r="Q241" s="35" t="s">
        <v>68</v>
      </c>
      <c r="R241" s="35" t="s">
        <v>68</v>
      </c>
      <c r="S241" s="35" t="s">
        <v>68</v>
      </c>
      <c r="T241" s="35" t="s">
        <v>68</v>
      </c>
      <c r="U241" s="93" t="s">
        <v>68</v>
      </c>
      <c r="V241" s="93" t="s">
        <v>68</v>
      </c>
      <c r="W241" s="93" t="s">
        <v>68</v>
      </c>
      <c r="X241" s="93" t="s">
        <v>68</v>
      </c>
      <c r="Y241" s="93" t="s">
        <v>68</v>
      </c>
      <c r="Z241" s="93" t="s">
        <v>68</v>
      </c>
      <c r="AA241" s="93" t="s">
        <v>68</v>
      </c>
    </row>
    <row r="242" spans="1:27" x14ac:dyDescent="0.35">
      <c r="A242" s="36" t="s">
        <v>86</v>
      </c>
      <c r="B242" s="36" t="s">
        <v>86</v>
      </c>
      <c r="C242" s="36" t="s">
        <v>87</v>
      </c>
      <c r="D242" s="22" t="s">
        <v>15</v>
      </c>
      <c r="E242" s="22" t="s">
        <v>70</v>
      </c>
      <c r="F242" s="22" t="s">
        <v>13</v>
      </c>
      <c r="G242" s="79">
        <f t="shared" ref="G242:M242" si="41">SUM(G239:G241)</f>
        <v>9.4202127659574461E-2</v>
      </c>
      <c r="H242" s="79">
        <f t="shared" si="41"/>
        <v>8.0555555555555547E-2</v>
      </c>
      <c r="I242" s="79">
        <f t="shared" si="41"/>
        <v>6.9623655913978483E-2</v>
      </c>
      <c r="J242" s="79">
        <f t="shared" si="41"/>
        <v>5.6132075471698101E-2</v>
      </c>
      <c r="K242" s="79">
        <f t="shared" si="41"/>
        <v>4.4366197183098588E-2</v>
      </c>
      <c r="L242" s="79">
        <f t="shared" si="41"/>
        <v>4.0572625698324032E-2</v>
      </c>
      <c r="M242" s="79">
        <f t="shared" si="41"/>
        <v>4.3357271095152611E-2</v>
      </c>
      <c r="N242" s="32">
        <f>'Equations and POD'!$D$5/G242</f>
        <v>60508.187464709212</v>
      </c>
      <c r="O242" s="32">
        <f>'Equations and POD'!$D$5/H242</f>
        <v>70758.620689655174</v>
      </c>
      <c r="P242" s="32">
        <f>'Equations and POD'!$D$5/I242</f>
        <v>81868.725868725887</v>
      </c>
      <c r="Q242" s="32">
        <f>'Equations and POD'!$D$5/J242</f>
        <v>101546.21848739497</v>
      </c>
      <c r="R242" s="32">
        <f>'Equations and POD'!$D$5/K242</f>
        <v>128476.19047619049</v>
      </c>
      <c r="S242" s="32">
        <f>'Equations and POD'!$D$5/L242</f>
        <v>140488.81239242683</v>
      </c>
      <c r="T242" s="32">
        <f>'Equations and POD'!$D$5/M242</f>
        <v>131465.83850931676</v>
      </c>
      <c r="U242" s="82">
        <v>61000</v>
      </c>
      <c r="V242" s="82">
        <v>71000</v>
      </c>
      <c r="W242" s="82">
        <v>82000</v>
      </c>
      <c r="X242" s="82">
        <v>100000</v>
      </c>
      <c r="Y242" s="82">
        <v>130000</v>
      </c>
      <c r="Z242" s="82">
        <v>140000</v>
      </c>
      <c r="AA242" s="82">
        <v>130000</v>
      </c>
    </row>
    <row r="243" spans="1:27" x14ac:dyDescent="0.35">
      <c r="A243" s="36" t="s">
        <v>88</v>
      </c>
      <c r="B243" s="36" t="s">
        <v>88</v>
      </c>
      <c r="C243" s="36" t="s">
        <v>89</v>
      </c>
      <c r="D243" s="36" t="s">
        <v>66</v>
      </c>
      <c r="E243" s="36" t="s">
        <v>67</v>
      </c>
      <c r="F243" s="22" t="s">
        <v>9</v>
      </c>
      <c r="G243" s="56" t="s">
        <v>68</v>
      </c>
      <c r="H243" s="56" t="s">
        <v>68</v>
      </c>
      <c r="I243" s="47">
        <v>27.414784946236555</v>
      </c>
      <c r="J243" s="47">
        <v>21.06567085953878</v>
      </c>
      <c r="K243" s="47">
        <v>16.370510563380282</v>
      </c>
      <c r="L243" s="47">
        <v>14.906733007448787</v>
      </c>
      <c r="M243" s="47">
        <v>15.750726949217746</v>
      </c>
      <c r="N243" s="56" t="s">
        <v>68</v>
      </c>
      <c r="O243" s="56" t="s">
        <v>68</v>
      </c>
      <c r="P243" s="32">
        <f>'Equations and POD'!$D$5/I243</f>
        <v>207.9170057754724</v>
      </c>
      <c r="Q243" s="32">
        <f>'Equations and POD'!$D$5/J243</f>
        <v>270.58241050125275</v>
      </c>
      <c r="R243" s="32">
        <f>'Equations and POD'!$D$5/K243</f>
        <v>348.18706343530374</v>
      </c>
      <c r="S243" s="32">
        <f>'Equations and POD'!$D$5/L243</f>
        <v>382.3775469213644</v>
      </c>
      <c r="T243" s="32">
        <f>'Equations and POD'!$D$5/M243</f>
        <v>361.88805877833391</v>
      </c>
      <c r="U243" s="93" t="s">
        <v>68</v>
      </c>
      <c r="V243" s="93" t="s">
        <v>68</v>
      </c>
      <c r="W243" s="82">
        <v>210</v>
      </c>
      <c r="X243" s="82">
        <v>270</v>
      </c>
      <c r="Y243" s="82">
        <v>350</v>
      </c>
      <c r="Z243" s="82">
        <v>380</v>
      </c>
      <c r="AA243" s="82">
        <v>360</v>
      </c>
    </row>
    <row r="244" spans="1:27" x14ac:dyDescent="0.35">
      <c r="A244" s="22" t="s">
        <v>88</v>
      </c>
      <c r="B244" s="22" t="s">
        <v>88</v>
      </c>
      <c r="C244" s="22" t="s">
        <v>89</v>
      </c>
      <c r="D244" s="22" t="s">
        <v>71</v>
      </c>
      <c r="E244" s="22" t="s">
        <v>67</v>
      </c>
      <c r="F244" s="22" t="s">
        <v>9</v>
      </c>
      <c r="G244" s="46">
        <v>1.08481641608245E-4</v>
      </c>
      <c r="H244" s="46">
        <v>1.34294516777503E-4</v>
      </c>
      <c r="I244" s="46">
        <v>1.5160666005196701E-4</v>
      </c>
      <c r="J244" s="46">
        <v>5.3219726960386202E-5</v>
      </c>
      <c r="K244" s="46">
        <v>2.9799768823207599E-5</v>
      </c>
      <c r="L244" s="46">
        <v>2.3641326878111401E-5</v>
      </c>
      <c r="M244" s="46">
        <v>1.05857129116891E-5</v>
      </c>
      <c r="N244" s="32">
        <f>'Equations and POD'!$D$5/G244</f>
        <v>52543452.657032609</v>
      </c>
      <c r="O244" s="32">
        <f>'Equations and POD'!$D$5/H244</f>
        <v>42444026.284734085</v>
      </c>
      <c r="P244" s="32">
        <f>'Equations and POD'!$D$5/I244</f>
        <v>37597292.876488283</v>
      </c>
      <c r="Q244" s="32">
        <f>'Equations and POD'!$D$5/J244</f>
        <v>107103142.49155697</v>
      </c>
      <c r="R244" s="32">
        <f>'Equations and POD'!$D$5/K244</f>
        <v>191276651.63499284</v>
      </c>
      <c r="S244" s="32">
        <f>'Equations and POD'!$D$5/L244</f>
        <v>241103218.50324789</v>
      </c>
      <c r="T244" s="32">
        <f>'Equations and POD'!$D$5/M244</f>
        <v>538461608.35382831</v>
      </c>
      <c r="U244" s="82">
        <v>53000000</v>
      </c>
      <c r="V244" s="82">
        <v>42000000</v>
      </c>
      <c r="W244" s="82">
        <v>38000000</v>
      </c>
      <c r="X244" s="82">
        <v>110000000</v>
      </c>
      <c r="Y244" s="82">
        <v>190000000</v>
      </c>
      <c r="Z244" s="82">
        <v>240000000</v>
      </c>
      <c r="AA244" s="82">
        <v>540000000</v>
      </c>
    </row>
    <row r="245" spans="1:27" x14ac:dyDescent="0.35">
      <c r="A245" s="22" t="s">
        <v>88</v>
      </c>
      <c r="B245" s="22" t="s">
        <v>88</v>
      </c>
      <c r="C245" s="22" t="s">
        <v>89</v>
      </c>
      <c r="D245" s="22" t="s">
        <v>72</v>
      </c>
      <c r="E245" s="22" t="s">
        <v>67</v>
      </c>
      <c r="F245" s="22" t="s">
        <v>9</v>
      </c>
      <c r="G245" s="46">
        <v>2.5899478297793598E-3</v>
      </c>
      <c r="H245" s="46">
        <v>2.4398059266037401E-3</v>
      </c>
      <c r="I245" s="46">
        <v>1.9833261080778801E-3</v>
      </c>
      <c r="J245" s="46">
        <v>1.3810222226058901E-3</v>
      </c>
      <c r="K245" s="46">
        <v>9.7420419745374801E-4</v>
      </c>
      <c r="L245" s="46">
        <v>8.3416828328575004E-4</v>
      </c>
      <c r="M245" s="46">
        <v>6.6972672685272801E-4</v>
      </c>
      <c r="N245" s="32">
        <f>'Equations and POD'!$D$5/G245</f>
        <v>2200816.5316926823</v>
      </c>
      <c r="O245" s="32">
        <f>'Equations and POD'!$D$5/H245</f>
        <v>2336251.3951814673</v>
      </c>
      <c r="P245" s="32">
        <f>'Equations and POD'!$D$5/I245</f>
        <v>2873960.0496279937</v>
      </c>
      <c r="Q245" s="32">
        <f>'Equations and POD'!$D$5/J245</f>
        <v>4127377.4648205936</v>
      </c>
      <c r="R245" s="32">
        <f>'Equations and POD'!$D$5/K245</f>
        <v>5850929.4200311806</v>
      </c>
      <c r="S245" s="32">
        <f>'Equations and POD'!$D$5/L245</f>
        <v>6833153.5904817255</v>
      </c>
      <c r="T245" s="32">
        <f>'Equations and POD'!$D$5/M245</f>
        <v>8510934.0443769116</v>
      </c>
      <c r="U245" s="82">
        <v>2200000</v>
      </c>
      <c r="V245" s="82">
        <v>2300000</v>
      </c>
      <c r="W245" s="82">
        <v>2900000</v>
      </c>
      <c r="X245" s="82">
        <v>4100000</v>
      </c>
      <c r="Y245" s="82">
        <v>5900000</v>
      </c>
      <c r="Z245" s="82">
        <v>6800000</v>
      </c>
      <c r="AA245" s="82">
        <v>8500000</v>
      </c>
    </row>
    <row r="246" spans="1:27" x14ac:dyDescent="0.35">
      <c r="A246" s="22" t="s">
        <v>88</v>
      </c>
      <c r="B246" s="22" t="s">
        <v>88</v>
      </c>
      <c r="C246" s="22" t="s">
        <v>89</v>
      </c>
      <c r="D246" s="22" t="s">
        <v>15</v>
      </c>
      <c r="E246" s="22" t="s">
        <v>67</v>
      </c>
      <c r="F246" s="22" t="s">
        <v>9</v>
      </c>
      <c r="G246" s="78">
        <f t="shared" ref="G246:H246" si="42">SUM(G243:G245)</f>
        <v>2.6984294713876048E-3</v>
      </c>
      <c r="H246" s="78">
        <f t="shared" si="42"/>
        <v>2.5741004433812429E-3</v>
      </c>
      <c r="I246" s="78">
        <f>SUM(I243:I245)</f>
        <v>27.416919879004684</v>
      </c>
      <c r="J246" s="78">
        <f t="shared" ref="J246:M246" si="43">SUM(J243:J245)</f>
        <v>21.067105101488348</v>
      </c>
      <c r="K246" s="78">
        <f t="shared" si="43"/>
        <v>16.371514567346559</v>
      </c>
      <c r="L246" s="78">
        <f t="shared" si="43"/>
        <v>14.907590817058951</v>
      </c>
      <c r="M246" s="78">
        <f t="shared" si="43"/>
        <v>15.751407261657512</v>
      </c>
      <c r="N246" s="32">
        <f>'Equations and POD'!$D$5/G246</f>
        <v>2112339.8111527842</v>
      </c>
      <c r="O246" s="32">
        <f>'Equations and POD'!$D$5/H246</f>
        <v>2214365.8048217776</v>
      </c>
      <c r="P246" s="32">
        <f>'Equations and POD'!$D$5/I246</f>
        <v>207.90081545100708</v>
      </c>
      <c r="Q246" s="32">
        <f>'Equations and POD'!$D$5/J246</f>
        <v>270.56398933507512</v>
      </c>
      <c r="R246" s="32">
        <f>'Equations and POD'!$D$5/K246</f>
        <v>348.16571042051351</v>
      </c>
      <c r="S246" s="32">
        <f>'Equations and POD'!$D$5/L246</f>
        <v>382.3555442290122</v>
      </c>
      <c r="T246" s="32">
        <f>'Equations and POD'!$D$5/M246</f>
        <v>361.8724286226215</v>
      </c>
      <c r="U246" s="82">
        <v>2100000</v>
      </c>
      <c r="V246" s="82">
        <v>2200000</v>
      </c>
      <c r="W246" s="82">
        <v>210</v>
      </c>
      <c r="X246" s="82">
        <v>270</v>
      </c>
      <c r="Y246" s="82">
        <v>350</v>
      </c>
      <c r="Z246" s="82">
        <v>380</v>
      </c>
      <c r="AA246" s="82">
        <v>360</v>
      </c>
    </row>
    <row r="247" spans="1:27" x14ac:dyDescent="0.35">
      <c r="A247" s="36" t="s">
        <v>88</v>
      </c>
      <c r="B247" s="36" t="s">
        <v>88</v>
      </c>
      <c r="C247" s="36" t="s">
        <v>89</v>
      </c>
      <c r="D247" s="36" t="s">
        <v>66</v>
      </c>
      <c r="E247" s="36" t="s">
        <v>69</v>
      </c>
      <c r="F247" s="22" t="s">
        <v>9</v>
      </c>
      <c r="G247" s="56" t="s">
        <v>68</v>
      </c>
      <c r="H247" s="56" t="s">
        <v>68</v>
      </c>
      <c r="I247" s="47">
        <v>15.354838709677416</v>
      </c>
      <c r="J247" s="47">
        <v>11.798742138364778</v>
      </c>
      <c r="K247" s="47">
        <v>9.169014084507042</v>
      </c>
      <c r="L247" s="47">
        <v>8.3491620111731848</v>
      </c>
      <c r="M247" s="47">
        <v>8.8218774044626809</v>
      </c>
      <c r="N247" s="56" t="s">
        <v>68</v>
      </c>
      <c r="O247" s="56" t="s">
        <v>68</v>
      </c>
      <c r="P247" s="32">
        <f>'Equations and POD'!$D$5/I247</f>
        <v>371.21848739495806</v>
      </c>
      <c r="Q247" s="32">
        <f>'Equations and POD'!$D$5/J247</f>
        <v>483.1023454157783</v>
      </c>
      <c r="R247" s="32">
        <f>'Equations and POD'!$D$5/K247</f>
        <v>621.65898617511527</v>
      </c>
      <c r="S247" s="32">
        <f>'Equations and POD'!$D$5/L247</f>
        <v>682.70324523251918</v>
      </c>
      <c r="T247" s="32">
        <f>'Equations and POD'!$D$5/M247</f>
        <v>646.12097161048371</v>
      </c>
      <c r="U247" s="93" t="s">
        <v>68</v>
      </c>
      <c r="V247" s="93" t="s">
        <v>68</v>
      </c>
      <c r="W247" s="82">
        <v>370</v>
      </c>
      <c r="X247" s="82">
        <v>480</v>
      </c>
      <c r="Y247" s="82">
        <v>620</v>
      </c>
      <c r="Z247" s="82">
        <v>680</v>
      </c>
      <c r="AA247" s="82">
        <v>650</v>
      </c>
    </row>
    <row r="248" spans="1:27" x14ac:dyDescent="0.35">
      <c r="A248" s="22" t="s">
        <v>88</v>
      </c>
      <c r="B248" s="22" t="s">
        <v>88</v>
      </c>
      <c r="C248" s="22" t="s">
        <v>89</v>
      </c>
      <c r="D248" s="22" t="s">
        <v>71</v>
      </c>
      <c r="E248" s="22" t="s">
        <v>69</v>
      </c>
      <c r="F248" s="22" t="s">
        <v>9</v>
      </c>
      <c r="G248" s="46">
        <v>8.9046434985640593E-5</v>
      </c>
      <c r="H248" s="46">
        <v>1.10233603293426E-4</v>
      </c>
      <c r="I248" s="46">
        <v>1.24442845963964E-4</v>
      </c>
      <c r="J248" s="46">
        <v>4.3685226359780603E-5</v>
      </c>
      <c r="K248" s="46">
        <v>2.44613395907107E-5</v>
      </c>
      <c r="L248" s="46">
        <v>1.94062339990734E-5</v>
      </c>
      <c r="M248" s="46">
        <v>8.6898426413221404E-6</v>
      </c>
      <c r="N248" s="32">
        <f>'Equations and POD'!$D$5/G248</f>
        <v>64011546.345669739</v>
      </c>
      <c r="O248" s="32">
        <f>'Equations and POD'!$D$5/H248</f>
        <v>51708370.494135261</v>
      </c>
      <c r="P248" s="32">
        <f>'Equations and POD'!$D$5/I248</f>
        <v>45804159.77990891</v>
      </c>
      <c r="Q248" s="32">
        <f>'Equations and POD'!$D$5/J248</f>
        <v>130478893.55216396</v>
      </c>
      <c r="R248" s="32">
        <f>'Equations and POD'!$D$5/K248</f>
        <v>233020762.36922854</v>
      </c>
      <c r="S248" s="32">
        <f>'Equations and POD'!$D$5/L248</f>
        <v>293720048.94263154</v>
      </c>
      <c r="T248" s="32">
        <f>'Equations and POD'!$D$5/M248</f>
        <v>655938229.87026584</v>
      </c>
      <c r="U248" s="82">
        <v>64000000</v>
      </c>
      <c r="V248" s="82">
        <v>52000000</v>
      </c>
      <c r="W248" s="82">
        <v>46000000</v>
      </c>
      <c r="X248" s="82">
        <v>130000000</v>
      </c>
      <c r="Y248" s="82">
        <v>230000000</v>
      </c>
      <c r="Z248" s="82">
        <v>290000000</v>
      </c>
      <c r="AA248" s="82">
        <v>660000000</v>
      </c>
    </row>
    <row r="249" spans="1:27" x14ac:dyDescent="0.35">
      <c r="A249" s="22" t="s">
        <v>88</v>
      </c>
      <c r="B249" s="22" t="s">
        <v>88</v>
      </c>
      <c r="C249" s="22" t="s">
        <v>89</v>
      </c>
      <c r="D249" s="22" t="s">
        <v>72</v>
      </c>
      <c r="E249" s="22" t="s">
        <v>69</v>
      </c>
      <c r="F249" s="22" t="s">
        <v>9</v>
      </c>
      <c r="G249" s="46">
        <v>2.1223483647999802E-3</v>
      </c>
      <c r="H249" s="46">
        <v>1.9993136769854902E-3</v>
      </c>
      <c r="I249" s="46">
        <v>1.6252485374204601E-3</v>
      </c>
      <c r="J249" s="46">
        <v>1.1316869869729201E-3</v>
      </c>
      <c r="K249" s="46">
        <v>7.9831750341603802E-4</v>
      </c>
      <c r="L249" s="46">
        <v>6.8356422922632499E-4</v>
      </c>
      <c r="M249" s="46">
        <v>5.4881160433251704E-4</v>
      </c>
      <c r="N249" s="32">
        <f>'Equations and POD'!$D$5/G249</f>
        <v>2685704.239010354</v>
      </c>
      <c r="O249" s="32">
        <f>'Equations and POD'!$D$5/H249</f>
        <v>2850978.3460263736</v>
      </c>
      <c r="P249" s="32">
        <f>'Equations and POD'!$D$5/I249</f>
        <v>3507155.9018578469</v>
      </c>
      <c r="Q249" s="32">
        <f>'Equations and POD'!$D$5/J249</f>
        <v>5036728.4113132553</v>
      </c>
      <c r="R249" s="32">
        <f>'Equations and POD'!$D$5/K249</f>
        <v>7140016.3163270662</v>
      </c>
      <c r="S249" s="32">
        <f>'Equations and POD'!$D$5/L249</f>
        <v>8338645.8159921588</v>
      </c>
      <c r="T249" s="32">
        <f>'Equations and POD'!$D$5/M249</f>
        <v>10386077.763301907</v>
      </c>
      <c r="U249" s="82">
        <v>2700000</v>
      </c>
      <c r="V249" s="82">
        <v>2900000</v>
      </c>
      <c r="W249" s="82">
        <v>3500000</v>
      </c>
      <c r="X249" s="82">
        <v>5000000</v>
      </c>
      <c r="Y249" s="82">
        <v>7100000</v>
      </c>
      <c r="Z249" s="82">
        <v>8300000</v>
      </c>
      <c r="AA249" s="82">
        <v>10000000</v>
      </c>
    </row>
    <row r="250" spans="1:27" x14ac:dyDescent="0.35">
      <c r="A250" s="22" t="s">
        <v>88</v>
      </c>
      <c r="B250" s="22" t="s">
        <v>88</v>
      </c>
      <c r="C250" s="22" t="s">
        <v>89</v>
      </c>
      <c r="D250" s="22" t="s">
        <v>15</v>
      </c>
      <c r="E250" s="22" t="s">
        <v>69</v>
      </c>
      <c r="F250" s="22" t="s">
        <v>9</v>
      </c>
      <c r="G250" s="74">
        <f t="shared" ref="G250:M250" si="44">SUM(G247:G249)</f>
        <v>2.2113947997856208E-3</v>
      </c>
      <c r="H250" s="78">
        <f t="shared" si="44"/>
        <v>2.1095472802789162E-3</v>
      </c>
      <c r="I250" s="78">
        <f t="shared" si="44"/>
        <v>15.356588401060801</v>
      </c>
      <c r="J250" s="78">
        <f t="shared" si="44"/>
        <v>11.79991751057811</v>
      </c>
      <c r="K250" s="78">
        <f t="shared" si="44"/>
        <v>9.1698368633500476</v>
      </c>
      <c r="L250" s="78">
        <f t="shared" si="44"/>
        <v>8.3498649816364097</v>
      </c>
      <c r="M250" s="78">
        <f t="shared" si="44"/>
        <v>8.8224349059096543</v>
      </c>
      <c r="N250" s="32">
        <f>'Equations and POD'!$D$5/G250</f>
        <v>2577558.7428136193</v>
      </c>
      <c r="O250" s="32">
        <f>'Equations and POD'!$D$5/H250</f>
        <v>2702001.5399922053</v>
      </c>
      <c r="P250" s="32">
        <f>'Equations and POD'!$D$5/I250</f>
        <v>371.17619168631597</v>
      </c>
      <c r="Q250" s="32">
        <f>'Equations and POD'!$D$5/J250</f>
        <v>483.05422431048345</v>
      </c>
      <c r="R250" s="32">
        <f>'Equations and POD'!$D$5/K250</f>
        <v>621.60320679004963</v>
      </c>
      <c r="S250" s="32">
        <f>'Equations and POD'!$D$5/L250</f>
        <v>682.64576882809808</v>
      </c>
      <c r="T250" s="32">
        <f>'Equations and POD'!$D$5/M250</f>
        <v>646.08014236318024</v>
      </c>
      <c r="U250" s="82">
        <v>2600000</v>
      </c>
      <c r="V250" s="82">
        <v>2700000</v>
      </c>
      <c r="W250" s="82">
        <v>370</v>
      </c>
      <c r="X250" s="82">
        <v>480</v>
      </c>
      <c r="Y250" s="82">
        <v>620</v>
      </c>
      <c r="Z250" s="82">
        <v>680</v>
      </c>
      <c r="AA250" s="82">
        <v>650</v>
      </c>
    </row>
    <row r="251" spans="1:27" x14ac:dyDescent="0.35">
      <c r="A251" s="36" t="s">
        <v>88</v>
      </c>
      <c r="B251" s="36" t="s">
        <v>88</v>
      </c>
      <c r="C251" s="36" t="s">
        <v>89</v>
      </c>
      <c r="D251" s="36" t="s">
        <v>66</v>
      </c>
      <c r="E251" s="36" t="s">
        <v>70</v>
      </c>
      <c r="F251" s="22" t="s">
        <v>9</v>
      </c>
      <c r="G251" s="56" t="s">
        <v>68</v>
      </c>
      <c r="H251" s="56" t="s">
        <v>68</v>
      </c>
      <c r="I251" s="47">
        <v>3.8387096774193541</v>
      </c>
      <c r="J251" s="47">
        <v>2.9496855345911945</v>
      </c>
      <c r="K251" s="47">
        <v>2.2922535211267605</v>
      </c>
      <c r="L251" s="47">
        <v>2.0872905027932962</v>
      </c>
      <c r="M251" s="47">
        <v>2.2054693511156702</v>
      </c>
      <c r="N251" s="56" t="s">
        <v>68</v>
      </c>
      <c r="O251" s="56" t="s">
        <v>68</v>
      </c>
      <c r="P251" s="32">
        <f>'Equations and POD'!$D$5/I251</f>
        <v>1484.8739495798322</v>
      </c>
      <c r="Q251" s="32">
        <f>'Equations and POD'!$D$5/J251</f>
        <v>1932.4093816631132</v>
      </c>
      <c r="R251" s="32">
        <f>'Equations and POD'!$D$5/K251</f>
        <v>2486.6359447004611</v>
      </c>
      <c r="S251" s="32">
        <f>'Equations and POD'!$D$5/L251</f>
        <v>2730.8129809300767</v>
      </c>
      <c r="T251" s="32">
        <f>'Equations and POD'!$D$5/M251</f>
        <v>2584.4838864419348</v>
      </c>
      <c r="U251" s="93" t="s">
        <v>68</v>
      </c>
      <c r="V251" s="93" t="s">
        <v>68</v>
      </c>
      <c r="W251" s="82">
        <v>1500</v>
      </c>
      <c r="X251" s="82">
        <v>1900</v>
      </c>
      <c r="Y251" s="82">
        <v>2500</v>
      </c>
      <c r="Z251" s="82">
        <v>2700</v>
      </c>
      <c r="AA251" s="82">
        <v>2600</v>
      </c>
    </row>
    <row r="252" spans="1:27" x14ac:dyDescent="0.35">
      <c r="A252" s="22" t="s">
        <v>88</v>
      </c>
      <c r="B252" s="22" t="s">
        <v>88</v>
      </c>
      <c r="C252" s="22" t="s">
        <v>89</v>
      </c>
      <c r="D252" s="22" t="s">
        <v>71</v>
      </c>
      <c r="E252" s="22" t="s">
        <v>70</v>
      </c>
      <c r="F252" s="22" t="s">
        <v>9</v>
      </c>
      <c r="G252" s="46">
        <v>5.9146120413080798E-5</v>
      </c>
      <c r="H252" s="46">
        <v>7.3216817412656495E-5</v>
      </c>
      <c r="I252" s="46">
        <v>8.2652367373388906E-5</v>
      </c>
      <c r="J252" s="46">
        <v>2.9016765520477501E-5</v>
      </c>
      <c r="K252" s="46">
        <v>1.62483724498122E-5</v>
      </c>
      <c r="L252" s="46">
        <v>1.2890707214151401E-5</v>
      </c>
      <c r="M252" s="46">
        <v>5.7731194717462401E-6</v>
      </c>
      <c r="N252" s="32">
        <f>'Equations and POD'!$D$5/G252</f>
        <v>96371494.19422248</v>
      </c>
      <c r="O252" s="32">
        <f>'Equations and POD'!$D$5/H252</f>
        <v>77850966.505062535</v>
      </c>
      <c r="P252" s="32">
        <f>'Equations and POD'!$D$5/I252</f>
        <v>68963541.894084886</v>
      </c>
      <c r="Q252" s="32">
        <f>'Equations and POD'!$D$5/J252</f>
        <v>196438159.03524593</v>
      </c>
      <c r="R252" s="32">
        <f>'Equations and POD'!$D$5/K252</f>
        <v>350804366.25921148</v>
      </c>
      <c r="S252" s="32">
        <f>'Equations and POD'!$D$5/L252</f>
        <v>442178998.04151535</v>
      </c>
      <c r="T252" s="32">
        <f>'Equations and POD'!$D$5/M252</f>
        <v>987334495.30984271</v>
      </c>
      <c r="U252" s="82">
        <v>96000000</v>
      </c>
      <c r="V252" s="82">
        <v>78000000</v>
      </c>
      <c r="W252" s="82">
        <v>69000000</v>
      </c>
      <c r="X252" s="82">
        <v>200000000</v>
      </c>
      <c r="Y252" s="82">
        <v>350000000</v>
      </c>
      <c r="Z252" s="82">
        <v>440000000</v>
      </c>
      <c r="AA252" s="82">
        <v>990000000</v>
      </c>
    </row>
    <row r="253" spans="1:27" x14ac:dyDescent="0.35">
      <c r="A253" s="22" t="s">
        <v>88</v>
      </c>
      <c r="B253" s="22" t="s">
        <v>88</v>
      </c>
      <c r="C253" s="22" t="s">
        <v>89</v>
      </c>
      <c r="D253" s="22" t="s">
        <v>72</v>
      </c>
      <c r="E253" s="22" t="s">
        <v>70</v>
      </c>
      <c r="F253" s="22" t="s">
        <v>9</v>
      </c>
      <c r="G253" s="46">
        <v>1.40296457255045E-3</v>
      </c>
      <c r="H253" s="46">
        <v>1.3216332929823101E-3</v>
      </c>
      <c r="I253" s="46">
        <v>1.0743599671985201E-3</v>
      </c>
      <c r="J253" s="46">
        <v>7.4809431678244005E-4</v>
      </c>
      <c r="K253" s="46">
        <v>5.2772258952180995E-4</v>
      </c>
      <c r="L253" s="46">
        <v>4.5186568452802999E-4</v>
      </c>
      <c r="M253" s="46">
        <v>3.6278833892364399E-4</v>
      </c>
      <c r="N253" s="32">
        <f>'Equations and POD'!$D$5/G253</f>
        <v>4062825.3282532766</v>
      </c>
      <c r="O253" s="32">
        <f>'Equations and POD'!$D$5/H253</f>
        <v>4312845.3484534714</v>
      </c>
      <c r="P253" s="32">
        <f>'Equations and POD'!$D$5/I253</f>
        <v>5305484.3572245231</v>
      </c>
      <c r="Q253" s="32">
        <f>'Equations and POD'!$D$5/J253</f>
        <v>7619360.1156011289</v>
      </c>
      <c r="R253" s="32">
        <f>'Equations and POD'!$D$5/K253</f>
        <v>10801129.444098637</v>
      </c>
      <c r="S253" s="32">
        <f>'Equations and POD'!$D$5/L253</f>
        <v>12614367.930934174</v>
      </c>
      <c r="T253" s="32">
        <f>'Equations and POD'!$D$5/M253</f>
        <v>15711640.613673855</v>
      </c>
      <c r="U253" s="82">
        <v>4100000</v>
      </c>
      <c r="V253" s="82">
        <v>4300000</v>
      </c>
      <c r="W253" s="82">
        <v>5300000</v>
      </c>
      <c r="X253" s="82">
        <v>7600000</v>
      </c>
      <c r="Y253" s="82">
        <v>11000000</v>
      </c>
      <c r="Z253" s="82">
        <v>13000000</v>
      </c>
      <c r="AA253" s="82">
        <v>16000000</v>
      </c>
    </row>
    <row r="254" spans="1:27" x14ac:dyDescent="0.35">
      <c r="A254" s="22" t="s">
        <v>88</v>
      </c>
      <c r="B254" s="22" t="s">
        <v>88</v>
      </c>
      <c r="C254" s="22" t="s">
        <v>89</v>
      </c>
      <c r="D254" s="22" t="s">
        <v>15</v>
      </c>
      <c r="E254" s="22" t="s">
        <v>70</v>
      </c>
      <c r="F254" s="22" t="s">
        <v>9</v>
      </c>
      <c r="G254" s="74">
        <f t="shared" ref="G254:M254" si="45">SUM(G251:G253)</f>
        <v>1.4621106929635307E-3</v>
      </c>
      <c r="H254" s="78">
        <f t="shared" si="45"/>
        <v>1.3948501103949666E-3</v>
      </c>
      <c r="I254" s="78">
        <f t="shared" si="45"/>
        <v>3.8398666897539262</v>
      </c>
      <c r="J254" s="78">
        <f t="shared" si="45"/>
        <v>2.9504626456734977</v>
      </c>
      <c r="K254" s="78">
        <f t="shared" si="45"/>
        <v>2.2927974920887322</v>
      </c>
      <c r="L254" s="78">
        <f t="shared" si="45"/>
        <v>2.0877552591850383</v>
      </c>
      <c r="M254" s="78">
        <f t="shared" si="45"/>
        <v>2.2058379125740655</v>
      </c>
      <c r="N254" s="32">
        <f>'Equations and POD'!$D$5/G254</f>
        <v>3898473.6432278967</v>
      </c>
      <c r="O254" s="32">
        <f>'Equations and POD'!$D$5/H254</f>
        <v>4086460.586353601</v>
      </c>
      <c r="P254" s="32">
        <f>'Equations and POD'!$D$5/I254</f>
        <v>1484.4265336631461</v>
      </c>
      <c r="Q254" s="32">
        <f>'Equations and POD'!$D$5/J254</f>
        <v>1931.9004117399593</v>
      </c>
      <c r="R254" s="32">
        <f>'Equations and POD'!$D$5/K254</f>
        <v>2486.0459851634414</v>
      </c>
      <c r="S254" s="32">
        <f>'Equations and POD'!$D$5/L254</f>
        <v>2730.2050730912838</v>
      </c>
      <c r="T254" s="32">
        <f>'Equations and POD'!$D$5/M254</f>
        <v>2584.0520590873703</v>
      </c>
      <c r="U254" s="82">
        <v>3900000</v>
      </c>
      <c r="V254" s="82">
        <v>4100000</v>
      </c>
      <c r="W254" s="82">
        <v>1500</v>
      </c>
      <c r="X254" s="82">
        <v>1900</v>
      </c>
      <c r="Y254" s="82">
        <v>2500</v>
      </c>
      <c r="Z254" s="82">
        <v>2700</v>
      </c>
      <c r="AA254" s="82">
        <v>2600</v>
      </c>
    </row>
    <row r="255" spans="1:27" x14ac:dyDescent="0.35">
      <c r="A255" s="36" t="s">
        <v>88</v>
      </c>
      <c r="B255" s="36" t="s">
        <v>88</v>
      </c>
      <c r="C255" s="36" t="s">
        <v>89</v>
      </c>
      <c r="D255" s="36" t="s">
        <v>66</v>
      </c>
      <c r="E255" s="36" t="s">
        <v>67</v>
      </c>
      <c r="F255" s="22" t="s">
        <v>13</v>
      </c>
      <c r="G255" s="56" t="s">
        <v>68</v>
      </c>
      <c r="H255" s="56" t="s">
        <v>68</v>
      </c>
      <c r="I255" s="47">
        <v>2.7039239946973042</v>
      </c>
      <c r="J255" s="47">
        <v>2.0777100025846469</v>
      </c>
      <c r="K255" s="47">
        <v>1.614625699401891</v>
      </c>
      <c r="L255" s="47">
        <v>1.470253118542894</v>
      </c>
      <c r="M255" s="47">
        <v>1.5534963566351749</v>
      </c>
      <c r="N255" s="56" t="s">
        <v>68</v>
      </c>
      <c r="O255" s="56" t="s">
        <v>68</v>
      </c>
      <c r="P255" s="32">
        <f>'Equations and POD'!$D$5/I255</f>
        <v>2108.0474196679843</v>
      </c>
      <c r="Q255" s="32">
        <f>'Equations and POD'!$D$5/J255</f>
        <v>2743.4049953599238</v>
      </c>
      <c r="R255" s="32">
        <f>'Equations and POD'!$D$5/K255</f>
        <v>3530.2299487190512</v>
      </c>
      <c r="S255" s="32">
        <f>'Equations and POD'!$D$5/L255</f>
        <v>3876.8834618416113</v>
      </c>
      <c r="T255" s="32">
        <f>'Equations and POD'!$D$5/M255</f>
        <v>3669.142818169219</v>
      </c>
      <c r="U255" s="93" t="s">
        <v>68</v>
      </c>
      <c r="V255" s="93" t="s">
        <v>68</v>
      </c>
      <c r="W255" s="82">
        <v>2100</v>
      </c>
      <c r="X255" s="82">
        <v>2700</v>
      </c>
      <c r="Y255" s="82">
        <v>3500</v>
      </c>
      <c r="Z255" s="82">
        <v>3900</v>
      </c>
      <c r="AA255" s="82">
        <v>3700</v>
      </c>
    </row>
    <row r="256" spans="1:27" x14ac:dyDescent="0.35">
      <c r="A256" s="22" t="s">
        <v>88</v>
      </c>
      <c r="B256" s="22" t="s">
        <v>88</v>
      </c>
      <c r="C256" s="22" t="s">
        <v>89</v>
      </c>
      <c r="D256" s="22" t="s">
        <v>71</v>
      </c>
      <c r="E256" s="22" t="s">
        <v>67</v>
      </c>
      <c r="F256" s="22" t="s">
        <v>13</v>
      </c>
      <c r="G256" s="46">
        <v>9.0053473164026596E-5</v>
      </c>
      <c r="H256" s="46">
        <v>1.11482310238881E-4</v>
      </c>
      <c r="I256" s="46">
        <v>1.25854585289096E-4</v>
      </c>
      <c r="J256" s="46">
        <v>4.4178971653352297E-5</v>
      </c>
      <c r="K256" s="46">
        <v>2.4737269886169301E-5</v>
      </c>
      <c r="L256" s="46">
        <v>1.9624976620903001E-5</v>
      </c>
      <c r="M256" s="46">
        <v>8.7869963031050106E-6</v>
      </c>
      <c r="N256" s="32">
        <f>'Equations and POD'!$D$5/G256</f>
        <v>63295726.413769931</v>
      </c>
      <c r="O256" s="32">
        <f>'Equations and POD'!$D$5/H256</f>
        <v>51129188.010063738</v>
      </c>
      <c r="P256" s="32">
        <f>'Equations and POD'!$D$5/I256</f>
        <v>45290364.168351412</v>
      </c>
      <c r="Q256" s="32">
        <f>'Equations and POD'!$D$5/J256</f>
        <v>129020658.1702425</v>
      </c>
      <c r="R256" s="32">
        <f>'Equations and POD'!$D$5/K256</f>
        <v>230421547.17270926</v>
      </c>
      <c r="S256" s="32">
        <f>'Equations and POD'!$D$5/L256</f>
        <v>290446205.87872714</v>
      </c>
      <c r="T256" s="32">
        <f>'Equations and POD'!$D$5/M256</f>
        <v>648685831.12818921</v>
      </c>
      <c r="U256" s="82">
        <v>63000000</v>
      </c>
      <c r="V256" s="82">
        <v>51000000</v>
      </c>
      <c r="W256" s="82">
        <v>45000000</v>
      </c>
      <c r="X256" s="82">
        <v>130000000</v>
      </c>
      <c r="Y256" s="82">
        <v>230000000</v>
      </c>
      <c r="Z256" s="82">
        <v>290000000</v>
      </c>
      <c r="AA256" s="82">
        <v>650000000</v>
      </c>
    </row>
    <row r="257" spans="1:27" x14ac:dyDescent="0.35">
      <c r="A257" s="22" t="s">
        <v>88</v>
      </c>
      <c r="B257" s="22" t="s">
        <v>88</v>
      </c>
      <c r="C257" s="22" t="s">
        <v>89</v>
      </c>
      <c r="D257" s="22" t="s">
        <v>72</v>
      </c>
      <c r="E257" s="22" t="s">
        <v>67</v>
      </c>
      <c r="F257" s="22" t="s">
        <v>13</v>
      </c>
      <c r="G257" s="46">
        <v>2.0915213287998201E-3</v>
      </c>
      <c r="H257" s="46">
        <v>1.9702737155360599E-3</v>
      </c>
      <c r="I257" s="46">
        <v>1.6016418590809301E-3</v>
      </c>
      <c r="J257" s="46">
        <v>1.1152492729449401E-3</v>
      </c>
      <c r="K257" s="46">
        <v>7.8672196951334395E-4</v>
      </c>
      <c r="L257" s="46">
        <v>6.7363548263020697E-4</v>
      </c>
      <c r="M257" s="46">
        <v>5.4084013491464901E-4</v>
      </c>
      <c r="N257" s="32">
        <f>'Equations and POD'!$D$5/G257</f>
        <v>2725288.9662238527</v>
      </c>
      <c r="O257" s="32">
        <f>'Equations and POD'!$D$5/H257</f>
        <v>2892999.0564530161</v>
      </c>
      <c r="P257" s="32">
        <f>'Equations and POD'!$D$5/I257</f>
        <v>3558848.0456366381</v>
      </c>
      <c r="Q257" s="32">
        <f>'Equations and POD'!$D$5/J257</f>
        <v>5110964.9997336594</v>
      </c>
      <c r="R257" s="32">
        <f>'Equations and POD'!$D$5/K257</f>
        <v>7245253.3688946636</v>
      </c>
      <c r="S257" s="32">
        <f>'Equations and POD'!$D$5/L257</f>
        <v>8461549.5278609339</v>
      </c>
      <c r="T257" s="32">
        <f>'Equations and POD'!$D$5/M257</f>
        <v>10539158.675602963</v>
      </c>
      <c r="U257" s="82">
        <v>2700000</v>
      </c>
      <c r="V257" s="82">
        <v>2900000</v>
      </c>
      <c r="W257" s="82">
        <v>3600000</v>
      </c>
      <c r="X257" s="82">
        <v>5100000</v>
      </c>
      <c r="Y257" s="82">
        <v>7200000</v>
      </c>
      <c r="Z257" s="82">
        <v>8500000</v>
      </c>
      <c r="AA257" s="82">
        <v>11000000</v>
      </c>
    </row>
    <row r="258" spans="1:27" x14ac:dyDescent="0.35">
      <c r="A258" s="22" t="s">
        <v>88</v>
      </c>
      <c r="B258" s="22" t="s">
        <v>88</v>
      </c>
      <c r="C258" s="22" t="s">
        <v>89</v>
      </c>
      <c r="D258" s="22" t="s">
        <v>15</v>
      </c>
      <c r="E258" s="22" t="s">
        <v>67</v>
      </c>
      <c r="F258" s="22" t="s">
        <v>13</v>
      </c>
      <c r="G258" s="78">
        <f t="shared" ref="G258:M258" si="46">SUM(G255:G257)</f>
        <v>2.1815748019638468E-3</v>
      </c>
      <c r="H258" s="78">
        <f t="shared" si="46"/>
        <v>2.0817560257749409E-3</v>
      </c>
      <c r="I258" s="78">
        <f t="shared" si="46"/>
        <v>2.705651491141674</v>
      </c>
      <c r="J258" s="78">
        <f t="shared" si="46"/>
        <v>2.0788694308292452</v>
      </c>
      <c r="K258" s="78">
        <f t="shared" si="46"/>
        <v>1.6154371586412906</v>
      </c>
      <c r="L258" s="78">
        <f t="shared" si="46"/>
        <v>1.4709463790021451</v>
      </c>
      <c r="M258" s="78">
        <f t="shared" si="46"/>
        <v>1.5540459837663927</v>
      </c>
      <c r="N258" s="32">
        <f>'Equations and POD'!$D$5/G258</f>
        <v>2612791.4545349889</v>
      </c>
      <c r="O258" s="32">
        <f>'Equations and POD'!$D$5/H258</f>
        <v>2738073.0159664867</v>
      </c>
      <c r="P258" s="32">
        <f>'Equations and POD'!$D$5/I258</f>
        <v>2106.7014797219258</v>
      </c>
      <c r="Q258" s="32">
        <f>'Equations and POD'!$D$5/J258</f>
        <v>2741.8749419612723</v>
      </c>
      <c r="R258" s="32">
        <f>'Equations and POD'!$D$5/K258</f>
        <v>3528.4566592451961</v>
      </c>
      <c r="S258" s="32">
        <f>'Equations and POD'!$D$5/L258</f>
        <v>3875.0562776236234</v>
      </c>
      <c r="T258" s="32">
        <f>'Equations and POD'!$D$5/M258</f>
        <v>3667.8451342768217</v>
      </c>
      <c r="U258" s="82">
        <v>2600000</v>
      </c>
      <c r="V258" s="82">
        <v>2700000</v>
      </c>
      <c r="W258" s="82">
        <v>2100</v>
      </c>
      <c r="X258" s="82">
        <v>2700</v>
      </c>
      <c r="Y258" s="82">
        <v>3500</v>
      </c>
      <c r="Z258" s="82">
        <v>3900</v>
      </c>
      <c r="AA258" s="82">
        <v>3700</v>
      </c>
    </row>
    <row r="259" spans="1:27" x14ac:dyDescent="0.35">
      <c r="A259" s="36" t="s">
        <v>88</v>
      </c>
      <c r="B259" s="36" t="s">
        <v>88</v>
      </c>
      <c r="C259" s="36" t="s">
        <v>89</v>
      </c>
      <c r="D259" s="36" t="s">
        <v>66</v>
      </c>
      <c r="E259" s="36" t="s">
        <v>69</v>
      </c>
      <c r="F259" s="22" t="s">
        <v>13</v>
      </c>
      <c r="G259" s="56" t="s">
        <v>68</v>
      </c>
      <c r="H259" s="56" t="s">
        <v>68</v>
      </c>
      <c r="I259" s="47">
        <v>1.5144498453380464</v>
      </c>
      <c r="J259" s="47">
        <v>1.1637115533729645</v>
      </c>
      <c r="K259" s="47">
        <v>0.90434111518425619</v>
      </c>
      <c r="L259" s="47">
        <v>0.82347899288283455</v>
      </c>
      <c r="M259" s="47">
        <v>0.87010297687851101</v>
      </c>
      <c r="N259" s="56" t="s">
        <v>68</v>
      </c>
      <c r="O259" s="56" t="s">
        <v>68</v>
      </c>
      <c r="P259" s="32">
        <f>'Equations and POD'!$D$5/I259</f>
        <v>3763.7429971988809</v>
      </c>
      <c r="Q259" s="32">
        <f>'Equations and POD'!$D$5/J259</f>
        <v>4898.1210021321967</v>
      </c>
      <c r="R259" s="32">
        <f>'Equations and POD'!$D$5/K259</f>
        <v>6302.9313876088072</v>
      </c>
      <c r="S259" s="32">
        <f>'Equations and POD'!$D$5/L259</f>
        <v>6921.8523474963758</v>
      </c>
      <c r="T259" s="32">
        <f>'Equations and POD'!$D$5/M259</f>
        <v>6550.9487399396266</v>
      </c>
      <c r="U259" s="93" t="s">
        <v>68</v>
      </c>
      <c r="V259" s="93" t="s">
        <v>68</v>
      </c>
      <c r="W259" s="82">
        <v>3800</v>
      </c>
      <c r="X259" s="82">
        <v>4900</v>
      </c>
      <c r="Y259" s="82">
        <v>6300</v>
      </c>
      <c r="Z259" s="82">
        <v>6900</v>
      </c>
      <c r="AA259" s="82">
        <v>6600</v>
      </c>
    </row>
    <row r="260" spans="1:27" x14ac:dyDescent="0.35">
      <c r="A260" s="22" t="s">
        <v>88</v>
      </c>
      <c r="B260" s="22" t="s">
        <v>88</v>
      </c>
      <c r="C260" s="22" t="s">
        <v>89</v>
      </c>
      <c r="D260" s="22" t="s">
        <v>71</v>
      </c>
      <c r="E260" s="22" t="s">
        <v>69</v>
      </c>
      <c r="F260" s="22" t="s">
        <v>13</v>
      </c>
      <c r="G260" s="46">
        <v>7.3928299152814405E-5</v>
      </c>
      <c r="H260" s="46">
        <v>9.1519105951011896E-5</v>
      </c>
      <c r="I260" s="46">
        <v>1.033167881489E-4</v>
      </c>
      <c r="J260" s="46">
        <v>3.6268322074978801E-5</v>
      </c>
      <c r="K260" s="46">
        <v>2.0308080306086101E-5</v>
      </c>
      <c r="L260" s="46">
        <v>1.6111214111539298E-5</v>
      </c>
      <c r="M260" s="46">
        <v>7.2140862224492598E-6</v>
      </c>
      <c r="N260" s="32">
        <f>'Equations and POD'!$D$5/G260</f>
        <v>77101733.237738162</v>
      </c>
      <c r="O260" s="32">
        <f>'Equations and POD'!$D$5/H260</f>
        <v>62282076.958346605</v>
      </c>
      <c r="P260" s="32">
        <f>'Equations and POD'!$D$5/I260</f>
        <v>55170123.86975453</v>
      </c>
      <c r="Q260" s="32">
        <f>'Equations and POD'!$D$5/J260</f>
        <v>157161943.91943982</v>
      </c>
      <c r="R260" s="32">
        <f>'Equations and POD'!$D$5/K260</f>
        <v>280676455.58264679</v>
      </c>
      <c r="S260" s="32">
        <f>'Equations and POD'!$D$5/L260</f>
        <v>353790841.61742359</v>
      </c>
      <c r="T260" s="32">
        <f>'Equations and POD'!$D$5/M260</f>
        <v>790120858.58668721</v>
      </c>
      <c r="U260" s="82">
        <v>77000000</v>
      </c>
      <c r="V260" s="82">
        <v>62000000</v>
      </c>
      <c r="W260" s="82">
        <v>55000000</v>
      </c>
      <c r="X260" s="82">
        <v>160000000</v>
      </c>
      <c r="Y260" s="82">
        <v>280000000</v>
      </c>
      <c r="Z260" s="82">
        <v>350000000</v>
      </c>
      <c r="AA260" s="82">
        <v>790000000</v>
      </c>
    </row>
    <row r="261" spans="1:27" x14ac:dyDescent="0.35">
      <c r="A261" s="22" t="s">
        <v>88</v>
      </c>
      <c r="B261" s="22" t="s">
        <v>88</v>
      </c>
      <c r="C261" s="22" t="s">
        <v>89</v>
      </c>
      <c r="D261" s="22" t="s">
        <v>72</v>
      </c>
      <c r="E261" s="22" t="s">
        <v>69</v>
      </c>
      <c r="F261" s="22" t="s">
        <v>13</v>
      </c>
      <c r="G261" s="46">
        <v>1.71391029850001E-3</v>
      </c>
      <c r="H261" s="46">
        <v>1.61455317974639E-3</v>
      </c>
      <c r="I261" s="46">
        <v>1.3124754880518999E-3</v>
      </c>
      <c r="J261" s="46">
        <v>9.1389802627154105E-4</v>
      </c>
      <c r="K261" s="46">
        <v>6.4468426261704397E-4</v>
      </c>
      <c r="L261" s="46">
        <v>5.5201483017027397E-4</v>
      </c>
      <c r="M261" s="46">
        <v>4.43194847840384E-4</v>
      </c>
      <c r="N261" s="32">
        <f>'Equations and POD'!$D$5/G261</f>
        <v>3325728.3096954138</v>
      </c>
      <c r="O261" s="32">
        <f>'Equations and POD'!$D$5/H261</f>
        <v>3530388.5133689693</v>
      </c>
      <c r="P261" s="32">
        <f>'Equations and POD'!$D$5/I261</f>
        <v>4342938.2505729524</v>
      </c>
      <c r="Q261" s="32">
        <f>'Equations and POD'!$D$5/J261</f>
        <v>6237019.7069518492</v>
      </c>
      <c r="R261" s="32">
        <f>'Equations and POD'!$D$5/K261</f>
        <v>8841537.370342046</v>
      </c>
      <c r="S261" s="32">
        <f>'Equations and POD'!$D$5/L261</f>
        <v>10325809.54073604</v>
      </c>
      <c r="T261" s="32">
        <f>'Equations and POD'!$D$5/M261</f>
        <v>12861160.340141967</v>
      </c>
      <c r="U261" s="82">
        <v>3300000</v>
      </c>
      <c r="V261" s="82">
        <v>3500000</v>
      </c>
      <c r="W261" s="82">
        <v>4300000</v>
      </c>
      <c r="X261" s="82">
        <v>6200000</v>
      </c>
      <c r="Y261" s="82">
        <v>8800000</v>
      </c>
      <c r="Z261" s="82">
        <v>10000000</v>
      </c>
      <c r="AA261" s="82">
        <v>13000000</v>
      </c>
    </row>
    <row r="262" spans="1:27" x14ac:dyDescent="0.35">
      <c r="A262" s="22" t="s">
        <v>88</v>
      </c>
      <c r="B262" s="22" t="s">
        <v>88</v>
      </c>
      <c r="C262" s="22" t="s">
        <v>89</v>
      </c>
      <c r="D262" s="22" t="s">
        <v>15</v>
      </c>
      <c r="E262" s="22" t="s">
        <v>69</v>
      </c>
      <c r="F262" s="22" t="s">
        <v>13</v>
      </c>
      <c r="G262" s="78">
        <f t="shared" ref="G262:M262" si="47">SUM(G259:G261)</f>
        <v>1.7878385976528243E-3</v>
      </c>
      <c r="H262" s="78">
        <f t="shared" si="47"/>
        <v>1.7060722856974018E-3</v>
      </c>
      <c r="I262" s="78">
        <f t="shared" si="47"/>
        <v>1.5158656376142472</v>
      </c>
      <c r="J262" s="78">
        <f t="shared" si="47"/>
        <v>1.1646617197213109</v>
      </c>
      <c r="K262" s="78">
        <f t="shared" si="47"/>
        <v>0.90500610752717925</v>
      </c>
      <c r="L262" s="78">
        <f t="shared" si="47"/>
        <v>0.82404711892711635</v>
      </c>
      <c r="M262" s="78">
        <f t="shared" si="47"/>
        <v>0.8705533858125738</v>
      </c>
      <c r="N262" s="32">
        <f>'Equations and POD'!$D$5/G262</f>
        <v>3188207.2618206604</v>
      </c>
      <c r="O262" s="32">
        <f>'Equations and POD'!$D$5/H262</f>
        <v>3341007.322951721</v>
      </c>
      <c r="P262" s="32">
        <f>'Equations and POD'!$D$5/I262</f>
        <v>3760.2277263643064</v>
      </c>
      <c r="Q262" s="32">
        <f>'Equations and POD'!$D$5/J262</f>
        <v>4894.1249664872121</v>
      </c>
      <c r="R262" s="32">
        <f>'Equations and POD'!$D$5/K262</f>
        <v>6298.3000364213749</v>
      </c>
      <c r="S262" s="32">
        <f>'Equations and POD'!$D$5/L262</f>
        <v>6917.0801876247342</v>
      </c>
      <c r="T262" s="32">
        <f>'Equations and POD'!$D$5/M262</f>
        <v>6547.5593948550604</v>
      </c>
      <c r="U262" s="82">
        <v>3200000</v>
      </c>
      <c r="V262" s="82">
        <v>3300000</v>
      </c>
      <c r="W262" s="82">
        <v>3800</v>
      </c>
      <c r="X262" s="82">
        <v>4900</v>
      </c>
      <c r="Y262" s="82">
        <v>6300</v>
      </c>
      <c r="Z262" s="82">
        <v>6900</v>
      </c>
      <c r="AA262" s="82">
        <v>6500</v>
      </c>
    </row>
    <row r="263" spans="1:27" x14ac:dyDescent="0.35">
      <c r="A263" s="36" t="s">
        <v>88</v>
      </c>
      <c r="B263" s="36" t="s">
        <v>88</v>
      </c>
      <c r="C263" s="36" t="s">
        <v>89</v>
      </c>
      <c r="D263" s="36" t="s">
        <v>66</v>
      </c>
      <c r="E263" s="36" t="s">
        <v>70</v>
      </c>
      <c r="F263" s="22" t="s">
        <v>13</v>
      </c>
      <c r="G263" s="56" t="s">
        <v>68</v>
      </c>
      <c r="H263" s="56" t="s">
        <v>68</v>
      </c>
      <c r="I263" s="47">
        <v>0.3786124613345116</v>
      </c>
      <c r="J263" s="47">
        <v>0.29092788834324113</v>
      </c>
      <c r="K263" s="47">
        <v>0.22608527879606405</v>
      </c>
      <c r="L263" s="47">
        <v>0.20586974822070864</v>
      </c>
      <c r="M263" s="47">
        <v>0.21752574421962775</v>
      </c>
      <c r="N263" s="56" t="s">
        <v>68</v>
      </c>
      <c r="O263" s="56" t="s">
        <v>68</v>
      </c>
      <c r="P263" s="32">
        <f>'Equations and POD'!$D$5/I263</f>
        <v>15054.971988795523</v>
      </c>
      <c r="Q263" s="32">
        <f>'Equations and POD'!$D$5/J263</f>
        <v>19592.484008528787</v>
      </c>
      <c r="R263" s="32">
        <f>'Equations and POD'!$D$5/K263</f>
        <v>25211.725550435229</v>
      </c>
      <c r="S263" s="32">
        <f>'Equations and POD'!$D$5/L263</f>
        <v>27687.409389985503</v>
      </c>
      <c r="T263" s="32">
        <f>'Equations and POD'!$D$5/M263</f>
        <v>26203.794959758507</v>
      </c>
      <c r="U263" s="93" t="s">
        <v>68</v>
      </c>
      <c r="V263" s="93" t="s">
        <v>68</v>
      </c>
      <c r="W263" s="82">
        <v>15000</v>
      </c>
      <c r="X263" s="82">
        <v>20000</v>
      </c>
      <c r="Y263" s="82">
        <v>25000</v>
      </c>
      <c r="Z263" s="82">
        <v>28000</v>
      </c>
      <c r="AA263" s="82">
        <v>26000</v>
      </c>
    </row>
    <row r="264" spans="1:27" x14ac:dyDescent="0.35">
      <c r="A264" s="22" t="s">
        <v>88</v>
      </c>
      <c r="B264" s="22" t="s">
        <v>88</v>
      </c>
      <c r="C264" s="22" t="s">
        <v>89</v>
      </c>
      <c r="D264" s="22" t="s">
        <v>71</v>
      </c>
      <c r="E264" s="22" t="s">
        <v>70</v>
      </c>
      <c r="F264" s="22" t="s">
        <v>13</v>
      </c>
      <c r="G264" s="46">
        <v>4.9120342106854602E-5</v>
      </c>
      <c r="H264" s="46">
        <v>6.0806487648078297E-5</v>
      </c>
      <c r="I264" s="46">
        <v>6.8643258239755805E-5</v>
      </c>
      <c r="J264" s="46">
        <v>2.4098093412066401E-5</v>
      </c>
      <c r="K264" s="46">
        <v>1.3493943306747301E-5</v>
      </c>
      <c r="L264" s="46">
        <v>1.0705426283089701E-5</v>
      </c>
      <c r="M264" s="46">
        <v>4.7942248497859598E-6</v>
      </c>
      <c r="N264" s="32">
        <f>'Equations and POD'!$D$5/G264</f>
        <v>116041537.08051193</v>
      </c>
      <c r="O264" s="32">
        <f>'Equations and POD'!$D$5/H264</f>
        <v>93739997.49811466</v>
      </c>
      <c r="P264" s="32">
        <f>'Equations and POD'!$D$5/I264</f>
        <v>83038016.349561289</v>
      </c>
      <c r="Q264" s="32">
        <f>'Equations and POD'!$D$5/J264</f>
        <v>236533235.32831419</v>
      </c>
      <c r="R264" s="32">
        <f>'Equations and POD'!$D$5/K264</f>
        <v>422411734.68913722</v>
      </c>
      <c r="S264" s="32">
        <f>'Equations and POD'!$D$5/L264</f>
        <v>532440264.33620155</v>
      </c>
      <c r="T264" s="32">
        <f>'Equations and POD'!$D$5/M264</f>
        <v>1188930469.1778231</v>
      </c>
      <c r="U264" s="82">
        <v>120000000</v>
      </c>
      <c r="V264" s="82">
        <v>94000000</v>
      </c>
      <c r="W264" s="82">
        <v>83000000</v>
      </c>
      <c r="X264" s="82">
        <v>240000000</v>
      </c>
      <c r="Y264" s="82">
        <v>420000000</v>
      </c>
      <c r="Z264" s="82">
        <v>530000000</v>
      </c>
      <c r="AA264" s="82">
        <v>1200000000</v>
      </c>
    </row>
    <row r="265" spans="1:27" x14ac:dyDescent="0.35">
      <c r="A265" s="22" t="s">
        <v>88</v>
      </c>
      <c r="B265" s="22" t="s">
        <v>88</v>
      </c>
      <c r="C265" s="22" t="s">
        <v>89</v>
      </c>
      <c r="D265" s="22" t="s">
        <v>72</v>
      </c>
      <c r="E265" s="22" t="s">
        <v>70</v>
      </c>
      <c r="F265" s="22" t="s">
        <v>13</v>
      </c>
      <c r="G265" s="46">
        <v>1.13297025151511E-3</v>
      </c>
      <c r="H265" s="46">
        <v>1.0672908166446699E-3</v>
      </c>
      <c r="I265" s="46">
        <v>8.6760414772405403E-4</v>
      </c>
      <c r="J265" s="46">
        <v>6.0412687734603997E-4</v>
      </c>
      <c r="K265" s="46">
        <v>4.2616471340670999E-4</v>
      </c>
      <c r="L265" s="46">
        <v>3.6490613395895999E-4</v>
      </c>
      <c r="M265" s="46">
        <v>2.92971329168962E-4</v>
      </c>
      <c r="N265" s="32">
        <f>'Equations and POD'!$D$5/G265</f>
        <v>5031023.5351523533</v>
      </c>
      <c r="O265" s="32">
        <f>'Equations and POD'!$D$5/H265</f>
        <v>5340624.9834694164</v>
      </c>
      <c r="P265" s="32">
        <f>'Equations and POD'!$D$5/I265</f>
        <v>6569816.447918728</v>
      </c>
      <c r="Q265" s="32">
        <f>'Equations and POD'!$D$5/J265</f>
        <v>9435104.137462629</v>
      </c>
      <c r="R265" s="32">
        <f>'Equations and POD'!$D$5/K265</f>
        <v>13375110.187877543</v>
      </c>
      <c r="S265" s="32">
        <f>'Equations and POD'!$D$5/L265</f>
        <v>15620455.425506944</v>
      </c>
      <c r="T265" s="32">
        <f>'Equations and POD'!$D$5/M265</f>
        <v>19455828.719378557</v>
      </c>
      <c r="U265" s="82">
        <v>5000000</v>
      </c>
      <c r="V265" s="82">
        <v>5300000</v>
      </c>
      <c r="W265" s="82">
        <v>6600000</v>
      </c>
      <c r="X265" s="82">
        <v>9400000</v>
      </c>
      <c r="Y265" s="82">
        <v>13000000</v>
      </c>
      <c r="Z265" s="82">
        <v>16000000</v>
      </c>
      <c r="AA265" s="82">
        <v>19000000</v>
      </c>
    </row>
    <row r="266" spans="1:27" x14ac:dyDescent="0.35">
      <c r="A266" s="22" t="s">
        <v>88</v>
      </c>
      <c r="B266" s="22" t="s">
        <v>88</v>
      </c>
      <c r="C266" s="22" t="s">
        <v>89</v>
      </c>
      <c r="D266" s="22" t="s">
        <v>15</v>
      </c>
      <c r="E266" s="22" t="s">
        <v>70</v>
      </c>
      <c r="F266" s="22" t="s">
        <v>13</v>
      </c>
      <c r="G266" s="78">
        <f t="shared" ref="G266:M266" si="48">SUM(G263:G265)</f>
        <v>1.1820905936219645E-3</v>
      </c>
      <c r="H266" s="78">
        <f t="shared" si="48"/>
        <v>1.1280973042927481E-3</v>
      </c>
      <c r="I266" s="78">
        <f t="shared" si="48"/>
        <v>0.37954870874047542</v>
      </c>
      <c r="J266" s="78">
        <f t="shared" si="48"/>
        <v>0.29155611331399928</v>
      </c>
      <c r="K266" s="78">
        <f t="shared" si="48"/>
        <v>0.22652493745277749</v>
      </c>
      <c r="L266" s="78">
        <f t="shared" si="48"/>
        <v>0.20624535978095068</v>
      </c>
      <c r="M266" s="78">
        <f t="shared" si="48"/>
        <v>0.21782350977364651</v>
      </c>
      <c r="N266" s="32">
        <f>'Equations and POD'!$D$5/G266</f>
        <v>4821965.4489720725</v>
      </c>
      <c r="O266" s="32">
        <f>'Equations and POD'!$D$5/H266</f>
        <v>5052755.6251661917</v>
      </c>
      <c r="P266" s="32">
        <f>'Equations and POD'!$D$5/I266</f>
        <v>15017.835310032624</v>
      </c>
      <c r="Q266" s="32">
        <f>'Equations and POD'!$D$5/J266</f>
        <v>19550.267477537782</v>
      </c>
      <c r="R266" s="32">
        <f>'Equations and POD'!$D$5/K266</f>
        <v>25162.792512361913</v>
      </c>
      <c r="S266" s="32">
        <f>'Equations and POD'!$D$5/L266</f>
        <v>27636.985414139075</v>
      </c>
      <c r="T266" s="32">
        <f>'Equations and POD'!$D$5/M266</f>
        <v>26167.974273866086</v>
      </c>
      <c r="U266" s="82">
        <v>4800000</v>
      </c>
      <c r="V266" s="82">
        <v>5100000</v>
      </c>
      <c r="W266" s="82">
        <v>15000</v>
      </c>
      <c r="X266" s="82">
        <v>20000</v>
      </c>
      <c r="Y266" s="82">
        <v>25000</v>
      </c>
      <c r="Z266" s="82">
        <v>28000</v>
      </c>
      <c r="AA266" s="82">
        <v>26000</v>
      </c>
    </row>
    <row r="267" spans="1:27" x14ac:dyDescent="0.35">
      <c r="A267" s="22" t="s">
        <v>88</v>
      </c>
      <c r="B267" s="22" t="s">
        <v>88</v>
      </c>
      <c r="C267" s="22" t="s">
        <v>90</v>
      </c>
      <c r="D267" s="22" t="s">
        <v>66</v>
      </c>
      <c r="E267" s="22" t="s">
        <v>67</v>
      </c>
      <c r="F267" s="22" t="s">
        <v>9</v>
      </c>
      <c r="G267" s="31" t="s">
        <v>68</v>
      </c>
      <c r="H267" s="31" t="s">
        <v>68</v>
      </c>
      <c r="I267" s="31" t="s">
        <v>68</v>
      </c>
      <c r="J267" s="31" t="s">
        <v>68</v>
      </c>
      <c r="K267" s="47">
        <v>8.873239436619719E-2</v>
      </c>
      <c r="L267" s="47">
        <v>8.1145251396648063E-2</v>
      </c>
      <c r="M267" s="47">
        <v>8.6714542190305222E-2</v>
      </c>
      <c r="N267" s="64" t="s">
        <v>68</v>
      </c>
      <c r="O267" s="64" t="s">
        <v>68</v>
      </c>
      <c r="P267" s="64" t="s">
        <v>68</v>
      </c>
      <c r="Q267" s="64" t="s">
        <v>68</v>
      </c>
      <c r="R267" s="32">
        <f>'Equations and POD'!$D$5/K267</f>
        <v>64238.095238095237</v>
      </c>
      <c r="S267" s="32">
        <f>'Equations and POD'!$D$5/L267</f>
        <v>70244.406196213415</v>
      </c>
      <c r="T267" s="32">
        <f>'Equations and POD'!$D$5/M267</f>
        <v>65732.91925465838</v>
      </c>
      <c r="U267" s="61" t="s">
        <v>68</v>
      </c>
      <c r="V267" s="61" t="s">
        <v>68</v>
      </c>
      <c r="W267" s="61" t="s">
        <v>68</v>
      </c>
      <c r="X267" s="61" t="s">
        <v>68</v>
      </c>
      <c r="Y267" s="82">
        <v>64000</v>
      </c>
      <c r="Z267" s="82">
        <v>70000</v>
      </c>
      <c r="AA267" s="82">
        <v>66000</v>
      </c>
    </row>
    <row r="268" spans="1:27" x14ac:dyDescent="0.35">
      <c r="A268" s="22" t="s">
        <v>88</v>
      </c>
      <c r="B268" s="22" t="s">
        <v>88</v>
      </c>
      <c r="C268" s="22" t="s">
        <v>90</v>
      </c>
      <c r="D268" s="22" t="s">
        <v>71</v>
      </c>
      <c r="E268" s="22" t="s">
        <v>67</v>
      </c>
      <c r="F268" s="22" t="s">
        <v>9</v>
      </c>
      <c r="G268" s="46">
        <v>2.8830837702971101E-5</v>
      </c>
      <c r="H268" s="46">
        <v>3.4946206547348703E-5</v>
      </c>
      <c r="I268" s="46">
        <v>3.8701884521822602E-5</v>
      </c>
      <c r="J268" s="46">
        <v>1.42513642438789E-5</v>
      </c>
      <c r="K268" s="46">
        <v>8.1751479933029208E-6</v>
      </c>
      <c r="L268" s="46">
        <v>6.5452346299700803E-6</v>
      </c>
      <c r="M268" s="46">
        <v>3.2185940572336298E-6</v>
      </c>
      <c r="N268" s="32">
        <f>'Equations and POD'!$D$5/G268</f>
        <v>197704973.35957041</v>
      </c>
      <c r="O268" s="32">
        <f>'Equations and POD'!$D$5/H268</f>
        <v>163107832.38452664</v>
      </c>
      <c r="P268" s="32">
        <f>'Equations and POD'!$D$5/I268</f>
        <v>147279649.82650843</v>
      </c>
      <c r="Q268" s="32">
        <f>'Equations and POD'!$D$5/J268</f>
        <v>399961709.10081154</v>
      </c>
      <c r="R268" s="32">
        <f>'Equations and POD'!$D$5/K268</f>
        <v>697235084.26629567</v>
      </c>
      <c r="S268" s="32">
        <f>'Equations and POD'!$D$5/L268</f>
        <v>870862592.7480396</v>
      </c>
      <c r="T268" s="32">
        <f>'Equations and POD'!$D$5/M268</f>
        <v>1770959586.2794607</v>
      </c>
      <c r="U268" s="82">
        <v>200000000</v>
      </c>
      <c r="V268" s="82">
        <v>160000000</v>
      </c>
      <c r="W268" s="82">
        <v>150000000</v>
      </c>
      <c r="X268" s="82">
        <v>400000000</v>
      </c>
      <c r="Y268" s="82">
        <v>700000000</v>
      </c>
      <c r="Z268" s="82">
        <v>870000000</v>
      </c>
      <c r="AA268" s="82">
        <v>1800000000</v>
      </c>
    </row>
    <row r="269" spans="1:27" x14ac:dyDescent="0.35">
      <c r="A269" s="22" t="s">
        <v>88</v>
      </c>
      <c r="B269" s="22" t="s">
        <v>88</v>
      </c>
      <c r="C269" s="22" t="s">
        <v>90</v>
      </c>
      <c r="D269" s="22" t="s">
        <v>72</v>
      </c>
      <c r="E269" s="22" t="s">
        <v>67</v>
      </c>
      <c r="F269" s="22" t="s">
        <v>9</v>
      </c>
      <c r="G269" s="46">
        <v>7.3745952614685003E-4</v>
      </c>
      <c r="H269" s="46">
        <v>6.9470824926877201E-4</v>
      </c>
      <c r="I269" s="46">
        <v>5.6473057682493704E-4</v>
      </c>
      <c r="J269" s="46">
        <v>3.9323108449175801E-4</v>
      </c>
      <c r="K269" s="46">
        <v>2.7739406854605201E-4</v>
      </c>
      <c r="L269" s="46">
        <v>2.3752036231982601E-4</v>
      </c>
      <c r="M269" s="46">
        <v>1.90697414424278E-4</v>
      </c>
      <c r="N269" s="32">
        <f>'Equations and POD'!$D$5/G269</f>
        <v>7729237.7383500785</v>
      </c>
      <c r="O269" s="32">
        <f>'Equations and POD'!$D$5/H269</f>
        <v>8204883.1376331579</v>
      </c>
      <c r="P269" s="32">
        <f>'Equations and POD'!$D$5/I269</f>
        <v>10093308.621691586</v>
      </c>
      <c r="Q269" s="32">
        <f>'Equations and POD'!$D$5/J269</f>
        <v>14495293.543151902</v>
      </c>
      <c r="R269" s="32">
        <f>'Equations and POD'!$D$5/K269</f>
        <v>20548384.577493969</v>
      </c>
      <c r="S269" s="32">
        <f>'Equations and POD'!$D$5/L269</f>
        <v>23997942.510397628</v>
      </c>
      <c r="T269" s="32">
        <f>'Equations and POD'!$D$5/M269</f>
        <v>29890284.654401291</v>
      </c>
      <c r="U269" s="82">
        <v>7700000</v>
      </c>
      <c r="V269" s="82">
        <v>8200000</v>
      </c>
      <c r="W269" s="82">
        <v>10000000</v>
      </c>
      <c r="X269" s="82">
        <v>14000000</v>
      </c>
      <c r="Y269" s="82">
        <v>21000000</v>
      </c>
      <c r="Z269" s="82">
        <v>24000000</v>
      </c>
      <c r="AA269" s="82">
        <v>30000000</v>
      </c>
    </row>
    <row r="270" spans="1:27" x14ac:dyDescent="0.35">
      <c r="A270" s="22" t="s">
        <v>88</v>
      </c>
      <c r="B270" s="22" t="s">
        <v>88</v>
      </c>
      <c r="C270" s="22" t="s">
        <v>90</v>
      </c>
      <c r="D270" s="22" t="s">
        <v>15</v>
      </c>
      <c r="E270" s="22" t="s">
        <v>67</v>
      </c>
      <c r="F270" s="22" t="s">
        <v>9</v>
      </c>
      <c r="G270" s="78">
        <f>SUM(G267:G269)</f>
        <v>7.6629036384982113E-4</v>
      </c>
      <c r="H270" s="78">
        <f t="shared" ref="H270:M270" si="49">SUM(H267:H269)</f>
        <v>7.2965445581612068E-4</v>
      </c>
      <c r="I270" s="78">
        <f t="shared" si="49"/>
        <v>6.0343246134675961E-4</v>
      </c>
      <c r="J270" s="78">
        <f t="shared" si="49"/>
        <v>4.0748244873563689E-4</v>
      </c>
      <c r="K270" s="78">
        <f t="shared" si="49"/>
        <v>8.9017963582736545E-2</v>
      </c>
      <c r="L270" s="78">
        <f>SUM(L267:L269)</f>
        <v>8.138931699359786E-2</v>
      </c>
      <c r="M270" s="78">
        <f t="shared" si="49"/>
        <v>8.6908458198786731E-2</v>
      </c>
      <c r="N270" s="32">
        <f>'Equations and POD'!$D$5/G270</f>
        <v>7438433.6132890424</v>
      </c>
      <c r="O270" s="32">
        <f>'Equations and POD'!$D$5/H270</f>
        <v>7811916.9348791726</v>
      </c>
      <c r="P270" s="32">
        <f>'Equations and POD'!$D$5/I270</f>
        <v>9445961.8351962045</v>
      </c>
      <c r="Q270" s="32">
        <f>'Equations and POD'!$D$5/J270</f>
        <v>13988332.547049159</v>
      </c>
      <c r="R270" s="32">
        <f>'Equations and POD'!$D$5/K270</f>
        <v>64032.019724897567</v>
      </c>
      <c r="S270" s="32">
        <f>'Equations and POD'!$D$5/L270</f>
        <v>70033.761315976721</v>
      </c>
      <c r="T270" s="32">
        <f>'Equations and POD'!$D$5/M270</f>
        <v>65586.251535636766</v>
      </c>
      <c r="U270" s="82">
        <v>7400000</v>
      </c>
      <c r="V270" s="82">
        <v>7800000</v>
      </c>
      <c r="W270" s="82">
        <v>9400000</v>
      </c>
      <c r="X270" s="82">
        <v>14000000</v>
      </c>
      <c r="Y270" s="82">
        <v>64000</v>
      </c>
      <c r="Z270" s="82">
        <v>70000</v>
      </c>
      <c r="AA270" s="82">
        <v>66000</v>
      </c>
    </row>
    <row r="271" spans="1:27" x14ac:dyDescent="0.35">
      <c r="A271" s="22" t="s">
        <v>88</v>
      </c>
      <c r="B271" s="22" t="s">
        <v>88</v>
      </c>
      <c r="C271" s="22" t="s">
        <v>90</v>
      </c>
      <c r="D271" s="22" t="s">
        <v>66</v>
      </c>
      <c r="E271" s="22" t="s">
        <v>69</v>
      </c>
      <c r="F271" s="22" t="s">
        <v>9</v>
      </c>
      <c r="G271" s="31" t="s">
        <v>68</v>
      </c>
      <c r="H271" s="31" t="s">
        <v>68</v>
      </c>
      <c r="I271" s="31" t="s">
        <v>68</v>
      </c>
      <c r="J271" s="31" t="s">
        <v>68</v>
      </c>
      <c r="K271" s="47">
        <v>4.4366197183098595E-2</v>
      </c>
      <c r="L271" s="47">
        <v>4.0572625698324032E-2</v>
      </c>
      <c r="M271" s="47">
        <v>4.3357271095152611E-2</v>
      </c>
      <c r="N271" s="64" t="s">
        <v>68</v>
      </c>
      <c r="O271" s="64" t="s">
        <v>68</v>
      </c>
      <c r="P271" s="64" t="s">
        <v>68</v>
      </c>
      <c r="Q271" s="64" t="s">
        <v>68</v>
      </c>
      <c r="R271" s="32">
        <f>'Equations and POD'!$D$5/K271</f>
        <v>128476.19047619047</v>
      </c>
      <c r="S271" s="32">
        <f>'Equations and POD'!$D$5/L271</f>
        <v>140488.81239242683</v>
      </c>
      <c r="T271" s="32">
        <f>'Equations and POD'!$D$5/M271</f>
        <v>131465.83850931676</v>
      </c>
      <c r="U271" s="61" t="s">
        <v>68</v>
      </c>
      <c r="V271" s="61" t="s">
        <v>68</v>
      </c>
      <c r="W271" s="61" t="s">
        <v>68</v>
      </c>
      <c r="X271" s="61" t="s">
        <v>68</v>
      </c>
      <c r="Y271" s="82">
        <v>130000</v>
      </c>
      <c r="Z271" s="82">
        <v>140000</v>
      </c>
      <c r="AA271" s="82">
        <v>130000</v>
      </c>
    </row>
    <row r="272" spans="1:27" x14ac:dyDescent="0.35">
      <c r="A272" s="22" t="s">
        <v>88</v>
      </c>
      <c r="B272" s="22" t="s">
        <v>88</v>
      </c>
      <c r="C272" s="22" t="s">
        <v>90</v>
      </c>
      <c r="D272" s="22" t="s">
        <v>71</v>
      </c>
      <c r="E272" s="22" t="s">
        <v>69</v>
      </c>
      <c r="F272" s="22" t="s">
        <v>9</v>
      </c>
      <c r="G272" s="46">
        <v>1.9220557978524901E-5</v>
      </c>
      <c r="H272" s="46">
        <v>2.32974704229054E-5</v>
      </c>
      <c r="I272" s="46">
        <v>2.58012556588315E-5</v>
      </c>
      <c r="J272" s="46">
        <v>9.5009092557472806E-6</v>
      </c>
      <c r="K272" s="46">
        <v>5.4500985282223896E-6</v>
      </c>
      <c r="L272" s="46">
        <v>4.36348964717528E-6</v>
      </c>
      <c r="M272" s="46">
        <v>2.1457293247044402E-6</v>
      </c>
      <c r="N272" s="32">
        <f>'Equations and POD'!$D$5/G272</f>
        <v>296557467.6015442</v>
      </c>
      <c r="O272" s="32">
        <f>'Equations and POD'!$D$5/H272</f>
        <v>244661754.96872506</v>
      </c>
      <c r="P272" s="32">
        <f>'Equations and POD'!$D$5/I272</f>
        <v>220919480.63965443</v>
      </c>
      <c r="Q272" s="32">
        <f>'Equations and POD'!$D$5/J272</f>
        <v>599942578.81707072</v>
      </c>
      <c r="R272" s="32">
        <f>'Equations and POD'!$D$5/K272</f>
        <v>1045852652.1095974</v>
      </c>
      <c r="S272" s="32">
        <f>'Equations and POD'!$D$5/L272</f>
        <v>1306293920.8965271</v>
      </c>
      <c r="T272" s="32">
        <f>'Equations and POD'!$D$5/M272</f>
        <v>2656439437.3391604</v>
      </c>
      <c r="U272" s="82">
        <v>300000000</v>
      </c>
      <c r="V272" s="82">
        <v>240000000</v>
      </c>
      <c r="W272" s="82">
        <v>220000000</v>
      </c>
      <c r="X272" s="82">
        <v>600000000</v>
      </c>
      <c r="Y272" s="82">
        <v>1000000000</v>
      </c>
      <c r="Z272" s="82">
        <v>1300000000</v>
      </c>
      <c r="AA272" s="82">
        <v>2700000000</v>
      </c>
    </row>
    <row r="273" spans="1:27" x14ac:dyDescent="0.35">
      <c r="A273" s="22" t="s">
        <v>88</v>
      </c>
      <c r="B273" s="22" t="s">
        <v>88</v>
      </c>
      <c r="C273" s="22" t="s">
        <v>90</v>
      </c>
      <c r="D273" s="22" t="s">
        <v>72</v>
      </c>
      <c r="E273" s="22" t="s">
        <v>69</v>
      </c>
      <c r="F273" s="22" t="s">
        <v>9</v>
      </c>
      <c r="G273" s="46">
        <v>4.9163968410023305E-4</v>
      </c>
      <c r="H273" s="46">
        <v>4.6313883284804599E-4</v>
      </c>
      <c r="I273" s="46">
        <v>3.7648705121841103E-4</v>
      </c>
      <c r="J273" s="46">
        <v>2.6215405632908198E-4</v>
      </c>
      <c r="K273" s="46">
        <v>1.8492937903157901E-4</v>
      </c>
      <c r="L273" s="46">
        <v>1.58346908213969E-4</v>
      </c>
      <c r="M273" s="46">
        <v>1.2713160961678801E-4</v>
      </c>
      <c r="N273" s="32">
        <f>'Equations and POD'!$D$5/G273</f>
        <v>11593856.607470101</v>
      </c>
      <c r="O273" s="32">
        <f>'Equations and POD'!$D$5/H273</f>
        <v>12307324.706391329</v>
      </c>
      <c r="P273" s="32">
        <f>'Equations and POD'!$D$5/I273</f>
        <v>15139962.932465546</v>
      </c>
      <c r="Q273" s="32">
        <f>'Equations and POD'!$D$5/J273</f>
        <v>21742940.314624734</v>
      </c>
      <c r="R273" s="32">
        <f>'Equations and POD'!$D$5/K273</f>
        <v>30822576.866094671</v>
      </c>
      <c r="S273" s="32">
        <f>'Equations and POD'!$D$5/L273</f>
        <v>35996913.76542557</v>
      </c>
      <c r="T273" s="32">
        <f>'Equations and POD'!$D$5/M273</f>
        <v>44835426.981389388</v>
      </c>
      <c r="U273" s="82">
        <v>12000000</v>
      </c>
      <c r="V273" s="82">
        <v>12000000</v>
      </c>
      <c r="W273" s="82">
        <v>15000000</v>
      </c>
      <c r="X273" s="82">
        <v>22000000</v>
      </c>
      <c r="Y273" s="82">
        <v>31000000</v>
      </c>
      <c r="Z273" s="82">
        <v>36000000</v>
      </c>
      <c r="AA273" s="82">
        <v>45000000</v>
      </c>
    </row>
    <row r="274" spans="1:27" x14ac:dyDescent="0.35">
      <c r="A274" s="22" t="s">
        <v>88</v>
      </c>
      <c r="B274" s="22" t="s">
        <v>88</v>
      </c>
      <c r="C274" s="22" t="s">
        <v>90</v>
      </c>
      <c r="D274" s="22" t="s">
        <v>15</v>
      </c>
      <c r="E274" s="22" t="s">
        <v>69</v>
      </c>
      <c r="F274" s="22" t="s">
        <v>9</v>
      </c>
      <c r="G274" s="78">
        <f t="shared" ref="G274:M274" si="50">SUM(G271:G273)</f>
        <v>5.10860242078758E-4</v>
      </c>
      <c r="H274" s="78">
        <f t="shared" si="50"/>
        <v>4.864363032709514E-4</v>
      </c>
      <c r="I274" s="78">
        <f t="shared" si="50"/>
        <v>4.0228830687724252E-4</v>
      </c>
      <c r="J274" s="78">
        <f t="shared" si="50"/>
        <v>2.7165496558482924E-4</v>
      </c>
      <c r="K274" s="78">
        <f t="shared" si="50"/>
        <v>4.4556576660658397E-2</v>
      </c>
      <c r="L274" s="78">
        <f t="shared" si="50"/>
        <v>4.0735336096185175E-2</v>
      </c>
      <c r="M274" s="78">
        <f t="shared" si="50"/>
        <v>4.3486548434094108E-2</v>
      </c>
      <c r="N274" s="32">
        <f>'Equations and POD'!$D$5/G274</f>
        <v>11157650.430587327</v>
      </c>
      <c r="O274" s="32">
        <f>'Equations and POD'!$D$5/H274</f>
        <v>11717875.416927969</v>
      </c>
      <c r="P274" s="32">
        <f>'Equations and POD'!$D$5/I274</f>
        <v>14168942.777000336</v>
      </c>
      <c r="Q274" s="32">
        <f>'Equations and POD'!$D$5/J274</f>
        <v>20982498.839028474</v>
      </c>
      <c r="R274" s="32">
        <f>'Equations and POD'!$D$5/K274</f>
        <v>127927.24278193622</v>
      </c>
      <c r="S274" s="32">
        <f>'Equations and POD'!$D$5/L274</f>
        <v>139927.65363567969</v>
      </c>
      <c r="T274" s="32">
        <f>'Equations and POD'!$D$5/M274</f>
        <v>131075.01526911513</v>
      </c>
      <c r="U274" s="82">
        <v>11000000</v>
      </c>
      <c r="V274" s="82">
        <v>12000000</v>
      </c>
      <c r="W274" s="82">
        <v>14000000</v>
      </c>
      <c r="X274" s="82">
        <v>21000000</v>
      </c>
      <c r="Y274" s="82">
        <v>130000</v>
      </c>
      <c r="Z274" s="82">
        <v>140000</v>
      </c>
      <c r="AA274" s="82">
        <v>130000</v>
      </c>
    </row>
    <row r="275" spans="1:27" x14ac:dyDescent="0.35">
      <c r="A275" s="22" t="s">
        <v>88</v>
      </c>
      <c r="B275" s="22" t="s">
        <v>88</v>
      </c>
      <c r="C275" s="22" t="s">
        <v>90</v>
      </c>
      <c r="D275" s="22" t="s">
        <v>66</v>
      </c>
      <c r="E275" s="22" t="s">
        <v>70</v>
      </c>
      <c r="F275" s="22" t="s">
        <v>9</v>
      </c>
      <c r="G275" s="31" t="s">
        <v>68</v>
      </c>
      <c r="H275" s="31" t="s">
        <v>68</v>
      </c>
      <c r="I275" s="31" t="s">
        <v>68</v>
      </c>
      <c r="J275" s="31" t="s">
        <v>68</v>
      </c>
      <c r="K275" s="47">
        <v>2.2183098591549297E-2</v>
      </c>
      <c r="L275" s="47">
        <v>2.0286312849162016E-2</v>
      </c>
      <c r="M275" s="47">
        <v>2.1678635547576305E-2</v>
      </c>
      <c r="N275" s="64" t="s">
        <v>68</v>
      </c>
      <c r="O275" s="64" t="s">
        <v>68</v>
      </c>
      <c r="P275" s="64" t="s">
        <v>68</v>
      </c>
      <c r="Q275" s="64" t="s">
        <v>68</v>
      </c>
      <c r="R275" s="32">
        <f>'Equations and POD'!$D$5/K275</f>
        <v>256952.38095238095</v>
      </c>
      <c r="S275" s="32">
        <f>'Equations and POD'!$D$5/L275</f>
        <v>280977.62478485366</v>
      </c>
      <c r="T275" s="32">
        <f>'Equations and POD'!$D$5/M275</f>
        <v>262931.67701863352</v>
      </c>
      <c r="U275" s="61" t="s">
        <v>68</v>
      </c>
      <c r="V275" s="61" t="s">
        <v>68</v>
      </c>
      <c r="W275" s="61" t="s">
        <v>68</v>
      </c>
      <c r="X275" s="61" t="s">
        <v>68</v>
      </c>
      <c r="Y275" s="82">
        <v>260000</v>
      </c>
      <c r="Z275" s="82">
        <v>280000</v>
      </c>
      <c r="AA275" s="82">
        <v>260000</v>
      </c>
    </row>
    <row r="276" spans="1:27" x14ac:dyDescent="0.35">
      <c r="A276" s="22" t="s">
        <v>88</v>
      </c>
      <c r="B276" s="22" t="s">
        <v>88</v>
      </c>
      <c r="C276" s="22" t="s">
        <v>90</v>
      </c>
      <c r="D276" s="22" t="s">
        <v>71</v>
      </c>
      <c r="E276" s="22" t="s">
        <v>70</v>
      </c>
      <c r="F276" s="22" t="s">
        <v>9</v>
      </c>
      <c r="G276" s="46">
        <v>9.6102790207713495E-6</v>
      </c>
      <c r="H276" s="46">
        <v>1.1648735254658501E-5</v>
      </c>
      <c r="I276" s="46">
        <v>1.2900627882415901E-5</v>
      </c>
      <c r="J276" s="46">
        <v>4.7504546427264401E-6</v>
      </c>
      <c r="K276" s="46">
        <v>2.7250492713269499E-6</v>
      </c>
      <c r="L276" s="46">
        <v>2.1817448289763302E-6</v>
      </c>
      <c r="M276" s="46">
        <v>1.07286466314199E-6</v>
      </c>
      <c r="N276" s="32">
        <f>'Equations and POD'!$D$5/G276</f>
        <v>593114933.25846231</v>
      </c>
      <c r="O276" s="32">
        <f>'Equations and POD'!$D$5/H276</f>
        <v>489323508.12252223</v>
      </c>
      <c r="P276" s="32">
        <f>'Equations and POD'!$D$5/I276</f>
        <v>441838959.46408468</v>
      </c>
      <c r="Q276" s="32">
        <f>'Equations and POD'!$D$5/J276</f>
        <v>1199885153.8825734</v>
      </c>
      <c r="R276" s="32">
        <f>'Equations and POD'!$D$5/K276</f>
        <v>2091705298.6804938</v>
      </c>
      <c r="S276" s="32">
        <f>'Equations and POD'!$D$5/L276</f>
        <v>2612587835.3402252</v>
      </c>
      <c r="T276" s="32">
        <f>'Equations and POD'!$D$5/M276</f>
        <v>5312878870.7673416</v>
      </c>
      <c r="U276" s="82">
        <v>590000000</v>
      </c>
      <c r="V276" s="82">
        <v>490000000</v>
      </c>
      <c r="W276" s="82">
        <v>440000000</v>
      </c>
      <c r="X276" s="82">
        <v>1200000000</v>
      </c>
      <c r="Y276" s="82">
        <v>2100000000</v>
      </c>
      <c r="Z276" s="82">
        <v>2600000000</v>
      </c>
      <c r="AA276" s="82">
        <v>5300000000</v>
      </c>
    </row>
    <row r="277" spans="1:27" x14ac:dyDescent="0.35">
      <c r="A277" s="22" t="s">
        <v>88</v>
      </c>
      <c r="B277" s="22" t="s">
        <v>88</v>
      </c>
      <c r="C277" s="22" t="s">
        <v>90</v>
      </c>
      <c r="D277" s="22" t="s">
        <v>72</v>
      </c>
      <c r="E277" s="22" t="s">
        <v>70</v>
      </c>
      <c r="F277" s="22" t="s">
        <v>9</v>
      </c>
      <c r="G277" s="46">
        <v>2.4581984202936701E-4</v>
      </c>
      <c r="H277" s="46">
        <v>2.31569416404476E-4</v>
      </c>
      <c r="I277" s="46">
        <v>1.8824352559331599E-4</v>
      </c>
      <c r="J277" s="46">
        <v>1.3107702815347701E-4</v>
      </c>
      <c r="K277" s="46">
        <v>9.2464689507984604E-5</v>
      </c>
      <c r="L277" s="46">
        <v>7.9173454100301506E-5</v>
      </c>
      <c r="M277" s="46">
        <v>6.3565804803028804E-5</v>
      </c>
      <c r="N277" s="32">
        <f>'Equations and POD'!$D$5/G277</f>
        <v>23187713.216897465</v>
      </c>
      <c r="O277" s="32">
        <f>'Equations and POD'!$D$5/H277</f>
        <v>24614649.414860401</v>
      </c>
      <c r="P277" s="32">
        <f>'Equations and POD'!$D$5/I277</f>
        <v>30279925.867487002</v>
      </c>
      <c r="Q277" s="32">
        <f>'Equations and POD'!$D$5/J277</f>
        <v>43485880.632920034</v>
      </c>
      <c r="R277" s="32">
        <f>'Equations and POD'!$D$5/K277</f>
        <v>61645153.737392776</v>
      </c>
      <c r="S277" s="32">
        <f>'Equations and POD'!$D$5/L277</f>
        <v>71993827.536928102</v>
      </c>
      <c r="T277" s="32">
        <f>'Equations and POD'!$D$5/M277</f>
        <v>89670853.970347345</v>
      </c>
      <c r="U277" s="82">
        <v>23000000</v>
      </c>
      <c r="V277" s="82">
        <v>25000000</v>
      </c>
      <c r="W277" s="82">
        <v>30000000</v>
      </c>
      <c r="X277" s="82">
        <v>43000000</v>
      </c>
      <c r="Y277" s="82">
        <v>62000000</v>
      </c>
      <c r="Z277" s="82">
        <v>72000000</v>
      </c>
      <c r="AA277" s="82">
        <v>90000000</v>
      </c>
    </row>
    <row r="278" spans="1:27" x14ac:dyDescent="0.35">
      <c r="A278" s="22" t="s">
        <v>88</v>
      </c>
      <c r="B278" s="22" t="s">
        <v>88</v>
      </c>
      <c r="C278" s="22" t="s">
        <v>90</v>
      </c>
      <c r="D278" s="22" t="s">
        <v>15</v>
      </c>
      <c r="E278" s="22" t="s">
        <v>70</v>
      </c>
      <c r="F278" s="22" t="s">
        <v>9</v>
      </c>
      <c r="G278" s="78">
        <f>SUM(G275:G277)</f>
        <v>2.5543012105013835E-4</v>
      </c>
      <c r="H278" s="78">
        <f t="shared" ref="H278:L278" si="51">SUM(H275:H277)</f>
        <v>2.4321815165913448E-4</v>
      </c>
      <c r="I278" s="78">
        <f t="shared" si="51"/>
        <v>2.0114415347573188E-4</v>
      </c>
      <c r="J278" s="78">
        <f t="shared" si="51"/>
        <v>1.3582748279620345E-4</v>
      </c>
      <c r="K278" s="78">
        <f t="shared" si="51"/>
        <v>2.2278288330328612E-2</v>
      </c>
      <c r="L278" s="78">
        <f t="shared" si="51"/>
        <v>2.0367668048091293E-2</v>
      </c>
      <c r="M278" s="78">
        <f>SUM(M275:M277)</f>
        <v>2.1743274217042474E-2</v>
      </c>
      <c r="N278" s="32">
        <f>'Equations and POD'!$D$5/G278</f>
        <v>22315300.860234678</v>
      </c>
      <c r="O278" s="32">
        <f>'Equations and POD'!$D$5/H278</f>
        <v>23435750.83157625</v>
      </c>
      <c r="P278" s="32">
        <f>'Equations and POD'!$D$5/I278</f>
        <v>28337885.548772398</v>
      </c>
      <c r="Q278" s="32">
        <f>'Equations and POD'!$D$5/J278</f>
        <v>41964997.676886365</v>
      </c>
      <c r="R278" s="32">
        <f>'Equations and POD'!$D$5/K278</f>
        <v>255854.48556387919</v>
      </c>
      <c r="S278" s="32">
        <f>'Equations and POD'!$D$5/L278</f>
        <v>279855.30727137718</v>
      </c>
      <c r="T278" s="32">
        <f>'Equations and POD'!$D$5/M278</f>
        <v>262150.0305382855</v>
      </c>
      <c r="U278" s="82">
        <v>22000000</v>
      </c>
      <c r="V278" s="82">
        <v>23000000</v>
      </c>
      <c r="W278" s="82">
        <v>28000000</v>
      </c>
      <c r="X278" s="82">
        <v>42000000</v>
      </c>
      <c r="Y278" s="82">
        <v>260000</v>
      </c>
      <c r="Z278" s="82">
        <v>280000</v>
      </c>
      <c r="AA278" s="82">
        <v>260000</v>
      </c>
    </row>
    <row r="279" spans="1:27" x14ac:dyDescent="0.35">
      <c r="A279" s="22" t="s">
        <v>88</v>
      </c>
      <c r="B279" s="22" t="s">
        <v>88</v>
      </c>
      <c r="C279" s="22" t="s">
        <v>90</v>
      </c>
      <c r="D279" s="22" t="s">
        <v>66</v>
      </c>
      <c r="E279" s="22" t="s">
        <v>67</v>
      </c>
      <c r="F279" s="22" t="s">
        <v>13</v>
      </c>
      <c r="G279" s="31" t="s">
        <v>68</v>
      </c>
      <c r="H279" s="31" t="s">
        <v>68</v>
      </c>
      <c r="I279" s="31" t="s">
        <v>68</v>
      </c>
      <c r="J279" s="31" t="s">
        <v>68</v>
      </c>
      <c r="K279" s="47">
        <v>1.264132741655412E-2</v>
      </c>
      <c r="L279" s="47">
        <v>1.1560419377056709E-2</v>
      </c>
      <c r="M279" s="47">
        <v>1.2353852586016087E-2</v>
      </c>
      <c r="N279" s="64" t="s">
        <v>68</v>
      </c>
      <c r="O279" s="64" t="s">
        <v>68</v>
      </c>
      <c r="P279" s="64" t="s">
        <v>68</v>
      </c>
      <c r="Q279" s="64" t="s">
        <v>68</v>
      </c>
      <c r="R279" s="32">
        <f>'Equations and POD'!$D$5/K279</f>
        <v>450902.01465201459</v>
      </c>
      <c r="S279" s="32">
        <f>'Equations and POD'!$D$5/L279</f>
        <v>493061.69733880571</v>
      </c>
      <c r="T279" s="32">
        <f>'Equations and POD'!$D$5/M279</f>
        <v>461394.52938365971</v>
      </c>
      <c r="U279" s="61" t="s">
        <v>68</v>
      </c>
      <c r="V279" s="61" t="s">
        <v>68</v>
      </c>
      <c r="W279" s="61" t="s">
        <v>68</v>
      </c>
      <c r="X279" s="61" t="s">
        <v>68</v>
      </c>
      <c r="Y279" s="82">
        <v>450000</v>
      </c>
      <c r="Z279" s="82">
        <v>490000</v>
      </c>
      <c r="AA279" s="82">
        <v>460000</v>
      </c>
    </row>
    <row r="280" spans="1:27" x14ac:dyDescent="0.35">
      <c r="A280" s="22" t="s">
        <v>88</v>
      </c>
      <c r="B280" s="22" t="s">
        <v>88</v>
      </c>
      <c r="C280" s="22" t="s">
        <v>90</v>
      </c>
      <c r="D280" s="22" t="s">
        <v>71</v>
      </c>
      <c r="E280" s="22" t="s">
        <v>67</v>
      </c>
      <c r="F280" s="22" t="s">
        <v>13</v>
      </c>
      <c r="G280" s="46">
        <v>2.3801109512963701E-5</v>
      </c>
      <c r="H280" s="46">
        <v>2.88920938858171E-5</v>
      </c>
      <c r="I280" s="46">
        <v>3.2040781551425999E-5</v>
      </c>
      <c r="J280" s="46">
        <v>1.1758999697507999E-5</v>
      </c>
      <c r="K280" s="46">
        <v>6.7343760001928699E-6</v>
      </c>
      <c r="L280" s="46">
        <v>5.3884240123478902E-6</v>
      </c>
      <c r="M280" s="46">
        <v>2.6339754124635399E-6</v>
      </c>
      <c r="N280" s="32">
        <f>'Equations and POD'!$D$5/G280</f>
        <v>239484633.9787392</v>
      </c>
      <c r="O280" s="32">
        <f>'Equations and POD'!$D$5/H280</f>
        <v>197285804.98618984</v>
      </c>
      <c r="P280" s="32">
        <f>'Equations and POD'!$D$5/I280</f>
        <v>177898282.2516799</v>
      </c>
      <c r="Q280" s="32">
        <f>'Equations and POD'!$D$5/J280</f>
        <v>484735108.9912827</v>
      </c>
      <c r="R280" s="32">
        <f>'Equations and POD'!$D$5/K280</f>
        <v>846403586.58868384</v>
      </c>
      <c r="S280" s="32">
        <f>'Equations and POD'!$D$5/L280</f>
        <v>1057823212.6755643</v>
      </c>
      <c r="T280" s="32">
        <f>'Equations and POD'!$D$5/M280</f>
        <v>2164029312.1296935</v>
      </c>
      <c r="U280" s="82">
        <v>240000000</v>
      </c>
      <c r="V280" s="82">
        <v>200000000</v>
      </c>
      <c r="W280" s="82">
        <v>180000000</v>
      </c>
      <c r="X280" s="82">
        <v>480000000</v>
      </c>
      <c r="Y280" s="82">
        <v>850000000</v>
      </c>
      <c r="Z280" s="82">
        <v>1100000000</v>
      </c>
      <c r="AA280" s="82">
        <v>2200000000</v>
      </c>
    </row>
    <row r="281" spans="1:27" x14ac:dyDescent="0.35">
      <c r="A281" s="22" t="s">
        <v>88</v>
      </c>
      <c r="B281" s="22" t="s">
        <v>88</v>
      </c>
      <c r="C281" s="22" t="s">
        <v>90</v>
      </c>
      <c r="D281" s="22" t="s">
        <v>72</v>
      </c>
      <c r="E281" s="22" t="s">
        <v>67</v>
      </c>
      <c r="F281" s="22" t="s">
        <v>13</v>
      </c>
      <c r="G281" s="46">
        <v>5.7155038939755098E-4</v>
      </c>
      <c r="H281" s="46">
        <v>5.38417033490446E-4</v>
      </c>
      <c r="I281" s="46">
        <v>4.3768094335352401E-4</v>
      </c>
      <c r="J281" s="46">
        <v>3.0476435857949797E-4</v>
      </c>
      <c r="K281" s="46">
        <v>2.1498764647118499E-4</v>
      </c>
      <c r="L281" s="46">
        <v>1.8408448295874501E-4</v>
      </c>
      <c r="M281" s="46">
        <v>1.47795475693127E-4</v>
      </c>
      <c r="N281" s="32">
        <f>'Equations and POD'!$D$5/G281</f>
        <v>9972873.9683095105</v>
      </c>
      <c r="O281" s="32">
        <f>'Equations and POD'!$D$5/H281</f>
        <v>10586589.28943626</v>
      </c>
      <c r="P281" s="32">
        <f>'Equations and POD'!$D$5/I281</f>
        <v>13023185.237004919</v>
      </c>
      <c r="Q281" s="32">
        <f>'Equations and POD'!$D$5/J281</f>
        <v>18702974.411337379</v>
      </c>
      <c r="R281" s="32">
        <f>'Equations and POD'!$D$5/K281</f>
        <v>26513151.306877423</v>
      </c>
      <c r="S281" s="32">
        <f>'Equations and POD'!$D$5/L281</f>
        <v>30964043.836749788</v>
      </c>
      <c r="T281" s="32">
        <f>'Equations and POD'!$D$5/M281</f>
        <v>38566809.79758212</v>
      </c>
      <c r="U281" s="82">
        <v>10000000</v>
      </c>
      <c r="V281" s="82">
        <v>11000000</v>
      </c>
      <c r="W281" s="82">
        <v>13000000</v>
      </c>
      <c r="X281" s="82">
        <v>19000000</v>
      </c>
      <c r="Y281" s="82">
        <v>27000000</v>
      </c>
      <c r="Z281" s="82">
        <v>31000000</v>
      </c>
      <c r="AA281" s="82">
        <v>39000000</v>
      </c>
    </row>
    <row r="282" spans="1:27" x14ac:dyDescent="0.35">
      <c r="A282" s="22" t="s">
        <v>88</v>
      </c>
      <c r="B282" s="22" t="s">
        <v>88</v>
      </c>
      <c r="C282" s="22" t="s">
        <v>90</v>
      </c>
      <c r="D282" s="22" t="s">
        <v>15</v>
      </c>
      <c r="E282" s="22" t="s">
        <v>67</v>
      </c>
      <c r="F282" s="22" t="s">
        <v>13</v>
      </c>
      <c r="G282" s="78">
        <f t="shared" ref="G282:M282" si="52">SUM(G279:G281)</f>
        <v>5.9535149891051472E-4</v>
      </c>
      <c r="H282" s="78">
        <f t="shared" si="52"/>
        <v>5.6730912737626307E-4</v>
      </c>
      <c r="I282" s="78">
        <f t="shared" si="52"/>
        <v>4.6972172490495002E-4</v>
      </c>
      <c r="J282" s="78">
        <f t="shared" si="52"/>
        <v>3.1652335827700597E-4</v>
      </c>
      <c r="K282" s="78">
        <f t="shared" si="52"/>
        <v>1.2863049439025498E-2</v>
      </c>
      <c r="L282" s="78">
        <f t="shared" si="52"/>
        <v>1.1749892284027803E-2</v>
      </c>
      <c r="M282" s="78">
        <f t="shared" si="52"/>
        <v>1.2504282037121676E-2</v>
      </c>
      <c r="N282" s="32">
        <f>'Equations and POD'!$D$5/G282</f>
        <v>9574175.9455228113</v>
      </c>
      <c r="O282" s="32">
        <f>'Equations and POD'!$D$5/H282</f>
        <v>10047432.211009575</v>
      </c>
      <c r="P282" s="32">
        <f>'Equations and POD'!$D$5/I282</f>
        <v>12134844.308411362</v>
      </c>
      <c r="Q282" s="32">
        <f>'Equations and POD'!$D$5/J282</f>
        <v>18008149.638712082</v>
      </c>
      <c r="R282" s="32">
        <f>'Equations and POD'!$D$5/K282</f>
        <v>443129.75916166819</v>
      </c>
      <c r="S282" s="32">
        <f>'Equations and POD'!$D$5/L282</f>
        <v>485110.83014337806</v>
      </c>
      <c r="T282" s="32">
        <f>'Equations and POD'!$D$5/M282</f>
        <v>455843.84477879759</v>
      </c>
      <c r="U282" s="82">
        <v>9600000</v>
      </c>
      <c r="V282" s="82">
        <v>10000000</v>
      </c>
      <c r="W282" s="82">
        <v>12000000</v>
      </c>
      <c r="X282" s="82">
        <v>18000000</v>
      </c>
      <c r="Y282" s="82">
        <v>440000</v>
      </c>
      <c r="Z282" s="82">
        <v>490000</v>
      </c>
      <c r="AA282" s="82">
        <v>460000</v>
      </c>
    </row>
    <row r="283" spans="1:27" x14ac:dyDescent="0.35">
      <c r="A283" s="22" t="s">
        <v>88</v>
      </c>
      <c r="B283" s="22" t="s">
        <v>88</v>
      </c>
      <c r="C283" s="22" t="s">
        <v>90</v>
      </c>
      <c r="D283" s="22" t="s">
        <v>66</v>
      </c>
      <c r="E283" s="22" t="s">
        <v>69</v>
      </c>
      <c r="F283" s="22" t="s">
        <v>13</v>
      </c>
      <c r="G283" s="31" t="s">
        <v>68</v>
      </c>
      <c r="H283" s="31" t="s">
        <v>68</v>
      </c>
      <c r="I283" s="31" t="s">
        <v>68</v>
      </c>
      <c r="J283" s="31" t="s">
        <v>68</v>
      </c>
      <c r="K283" s="47">
        <v>6.3206637082770601E-3</v>
      </c>
      <c r="L283" s="47">
        <v>5.7802096885283547E-3</v>
      </c>
      <c r="M283" s="47">
        <v>6.1769262930080433E-3</v>
      </c>
      <c r="N283" s="64" t="s">
        <v>68</v>
      </c>
      <c r="O283" s="64" t="s">
        <v>68</v>
      </c>
      <c r="P283" s="64" t="s">
        <v>68</v>
      </c>
      <c r="Q283" s="64" t="s">
        <v>68</v>
      </c>
      <c r="R283" s="32">
        <f>'Equations and POD'!$D$5/K283</f>
        <v>901804.02930402919</v>
      </c>
      <c r="S283" s="32">
        <f>'Equations and POD'!$D$5/L283</f>
        <v>986123.39467761142</v>
      </c>
      <c r="T283" s="32">
        <f>'Equations and POD'!$D$5/M283</f>
        <v>922789.05876731942</v>
      </c>
      <c r="U283" s="61" t="s">
        <v>68</v>
      </c>
      <c r="V283" s="61" t="s">
        <v>68</v>
      </c>
      <c r="W283" s="61" t="s">
        <v>68</v>
      </c>
      <c r="X283" s="61" t="s">
        <v>68</v>
      </c>
      <c r="Y283" s="82">
        <v>900000</v>
      </c>
      <c r="Z283" s="82">
        <v>990000</v>
      </c>
      <c r="AA283" s="82">
        <v>920000</v>
      </c>
    </row>
    <row r="284" spans="1:27" x14ac:dyDescent="0.35">
      <c r="A284" s="22" t="s">
        <v>88</v>
      </c>
      <c r="B284" s="22" t="s">
        <v>88</v>
      </c>
      <c r="C284" s="22" t="s">
        <v>90</v>
      </c>
      <c r="D284" s="22" t="s">
        <v>71</v>
      </c>
      <c r="E284" s="22" t="s">
        <v>69</v>
      </c>
      <c r="F284" s="22" t="s">
        <v>13</v>
      </c>
      <c r="G284" s="46">
        <v>1.58674063407215E-5</v>
      </c>
      <c r="H284" s="46">
        <v>1.9261395922554999E-5</v>
      </c>
      <c r="I284" s="46">
        <v>2.1360521033021499E-5</v>
      </c>
      <c r="J284" s="46">
        <v>7.8393331310235997E-6</v>
      </c>
      <c r="K284" s="46">
        <v>4.4895839997052797E-6</v>
      </c>
      <c r="L284" s="46">
        <v>3.5922826745443999E-6</v>
      </c>
      <c r="M284" s="46">
        <v>1.7559836080616501E-6</v>
      </c>
      <c r="N284" s="32">
        <f>'Equations and POD'!$D$5/G284</f>
        <v>359226950.99650532</v>
      </c>
      <c r="O284" s="32">
        <f>'Equations and POD'!$D$5/H284</f>
        <v>295928707.49961215</v>
      </c>
      <c r="P284" s="32">
        <f>'Equations and POD'!$D$5/I284</f>
        <v>266847423.39329168</v>
      </c>
      <c r="Q284" s="32">
        <f>'Equations and POD'!$D$5/J284</f>
        <v>727102663.54706347</v>
      </c>
      <c r="R284" s="32">
        <f>'Equations and POD'!$D$5/K284</f>
        <v>1269605380.0027304</v>
      </c>
      <c r="S284" s="32">
        <f>'Equations and POD'!$D$5/L284</f>
        <v>1586734819.1697962</v>
      </c>
      <c r="T284" s="32">
        <f>'Equations and POD'!$D$5/M284</f>
        <v>3246043968.6518312</v>
      </c>
      <c r="U284" s="82">
        <v>360000000</v>
      </c>
      <c r="V284" s="82">
        <v>300000000</v>
      </c>
      <c r="W284" s="82">
        <v>270000000</v>
      </c>
      <c r="X284" s="82">
        <v>730000000</v>
      </c>
      <c r="Y284" s="82">
        <v>1300000000</v>
      </c>
      <c r="Z284" s="82">
        <v>1600000000</v>
      </c>
      <c r="AA284" s="82">
        <v>3200000000</v>
      </c>
    </row>
    <row r="285" spans="1:27" x14ac:dyDescent="0.35">
      <c r="A285" s="22" t="s">
        <v>88</v>
      </c>
      <c r="B285" s="22" t="s">
        <v>88</v>
      </c>
      <c r="C285" s="22" t="s">
        <v>90</v>
      </c>
      <c r="D285" s="22" t="s">
        <v>72</v>
      </c>
      <c r="E285" s="22" t="s">
        <v>69</v>
      </c>
      <c r="F285" s="22" t="s">
        <v>13</v>
      </c>
      <c r="G285" s="46">
        <v>3.8103359299109798E-4</v>
      </c>
      <c r="H285" s="46">
        <v>3.5894468904958501E-4</v>
      </c>
      <c r="I285" s="46">
        <v>2.9178729561450098E-4</v>
      </c>
      <c r="J285" s="46">
        <v>2.0317623908467099E-4</v>
      </c>
      <c r="K285" s="46">
        <v>1.4332509766979901E-4</v>
      </c>
      <c r="L285" s="46">
        <v>1.2272298865829401E-4</v>
      </c>
      <c r="M285" s="46">
        <v>9.8530317144111096E-5</v>
      </c>
      <c r="N285" s="32">
        <f>'Equations and POD'!$D$5/G285</f>
        <v>14959310.950132336</v>
      </c>
      <c r="O285" s="32">
        <f>'Equations and POD'!$D$5/H285</f>
        <v>15879883.931678943</v>
      </c>
      <c r="P285" s="32">
        <f>'Equations and POD'!$D$5/I285</f>
        <v>19534777.852462217</v>
      </c>
      <c r="Q285" s="32">
        <f>'Equations and POD'!$D$5/J285</f>
        <v>28054461.61263277</v>
      </c>
      <c r="R285" s="32">
        <f>'Equations and POD'!$D$5/K285</f>
        <v>39769726.954116598</v>
      </c>
      <c r="S285" s="32">
        <f>'Equations and POD'!$D$5/L285</f>
        <v>46446065.747884437</v>
      </c>
      <c r="T285" s="32">
        <f>'Equations and POD'!$D$5/M285</f>
        <v>57850214.687354982</v>
      </c>
      <c r="U285" s="82">
        <v>15000000</v>
      </c>
      <c r="V285" s="82">
        <v>16000000</v>
      </c>
      <c r="W285" s="82">
        <v>20000000</v>
      </c>
      <c r="X285" s="82">
        <v>28000000</v>
      </c>
      <c r="Y285" s="82">
        <v>40000000</v>
      </c>
      <c r="Z285" s="82">
        <v>46000000</v>
      </c>
      <c r="AA285" s="82">
        <v>58000000</v>
      </c>
    </row>
    <row r="286" spans="1:27" x14ac:dyDescent="0.35">
      <c r="A286" s="22" t="s">
        <v>88</v>
      </c>
      <c r="B286" s="22" t="s">
        <v>88</v>
      </c>
      <c r="C286" s="22" t="s">
        <v>90</v>
      </c>
      <c r="D286" s="22" t="s">
        <v>15</v>
      </c>
      <c r="E286" s="22" t="s">
        <v>69</v>
      </c>
      <c r="F286" s="22" t="s">
        <v>13</v>
      </c>
      <c r="G286" s="78">
        <f t="shared" ref="G286:M286" si="53">SUM(G283:G285)</f>
        <v>3.969009993318195E-4</v>
      </c>
      <c r="H286" s="78">
        <f t="shared" si="53"/>
        <v>3.7820608497214002E-4</v>
      </c>
      <c r="I286" s="78">
        <f t="shared" si="53"/>
        <v>3.131478166475225E-4</v>
      </c>
      <c r="J286" s="78">
        <f t="shared" si="53"/>
        <v>2.1101557221569458E-4</v>
      </c>
      <c r="K286" s="78">
        <f t="shared" si="53"/>
        <v>6.4684783899465643E-3</v>
      </c>
      <c r="L286" s="78">
        <f t="shared" si="53"/>
        <v>5.9065249598611929E-3</v>
      </c>
      <c r="M286" s="78">
        <f t="shared" si="53"/>
        <v>6.2772125937602154E-3</v>
      </c>
      <c r="N286" s="32">
        <f>'Equations and POD'!$D$5/G286</f>
        <v>14361263.916180398</v>
      </c>
      <c r="O286" s="32">
        <f>'Equations and POD'!$D$5/H286</f>
        <v>15071148.31433736</v>
      </c>
      <c r="P286" s="32">
        <f>'Equations and POD'!$D$5/I286</f>
        <v>18202266.460046533</v>
      </c>
      <c r="Q286" s="32">
        <f>'Equations and POD'!$D$5/J286</f>
        <v>27012224.454096731</v>
      </c>
      <c r="R286" s="32">
        <f>'Equations and POD'!$D$5/K286</f>
        <v>881196.41998944478</v>
      </c>
      <c r="S286" s="32">
        <f>'Equations and POD'!$D$5/L286</f>
        <v>965034.43881729629</v>
      </c>
      <c r="T286" s="32">
        <f>'Equations and POD'!$D$5/M286</f>
        <v>908046.35255877965</v>
      </c>
      <c r="U286" s="82">
        <v>14000000</v>
      </c>
      <c r="V286" s="82">
        <v>15000000</v>
      </c>
      <c r="W286" s="82">
        <v>18000000</v>
      </c>
      <c r="X286" s="82">
        <v>27000000</v>
      </c>
      <c r="Y286" s="82">
        <v>880000</v>
      </c>
      <c r="Z286" s="82">
        <v>970000</v>
      </c>
      <c r="AA286" s="82">
        <v>910000</v>
      </c>
    </row>
    <row r="287" spans="1:27" x14ac:dyDescent="0.35">
      <c r="A287" s="22" t="s">
        <v>88</v>
      </c>
      <c r="B287" s="22" t="s">
        <v>88</v>
      </c>
      <c r="C287" s="22" t="s">
        <v>90</v>
      </c>
      <c r="D287" s="22" t="s">
        <v>66</v>
      </c>
      <c r="E287" s="22" t="s">
        <v>70</v>
      </c>
      <c r="F287" s="22" t="s">
        <v>13</v>
      </c>
      <c r="G287" s="31" t="s">
        <v>68</v>
      </c>
      <c r="H287" s="31" t="s">
        <v>68</v>
      </c>
      <c r="I287" s="31" t="s">
        <v>68</v>
      </c>
      <c r="J287" s="31" t="s">
        <v>68</v>
      </c>
      <c r="K287" s="47">
        <v>3.16033185413853E-3</v>
      </c>
      <c r="L287" s="47">
        <v>2.8901048442641773E-3</v>
      </c>
      <c r="M287" s="47">
        <v>3.0884631465040216E-3</v>
      </c>
      <c r="N287" s="64" t="s">
        <v>68</v>
      </c>
      <c r="O287" s="64" t="s">
        <v>68</v>
      </c>
      <c r="P287" s="64" t="s">
        <v>68</v>
      </c>
      <c r="Q287" s="64" t="s">
        <v>68</v>
      </c>
      <c r="R287" s="32">
        <f>'Equations and POD'!$D$5/K287</f>
        <v>1803608.0586080584</v>
      </c>
      <c r="S287" s="32">
        <f>'Equations and POD'!$D$5/L287</f>
        <v>1972246.7893552228</v>
      </c>
      <c r="T287" s="32">
        <f>'Equations and POD'!$D$5/M287</f>
        <v>1845578.1175346388</v>
      </c>
      <c r="U287" s="61" t="s">
        <v>68</v>
      </c>
      <c r="V287" s="61" t="s">
        <v>68</v>
      </c>
      <c r="W287" s="61" t="s">
        <v>68</v>
      </c>
      <c r="X287" s="61" t="s">
        <v>68</v>
      </c>
      <c r="Y287" s="82">
        <v>1800000</v>
      </c>
      <c r="Z287" s="82">
        <v>2000000</v>
      </c>
      <c r="AA287" s="82">
        <v>1800000</v>
      </c>
    </row>
    <row r="288" spans="1:27" x14ac:dyDescent="0.35">
      <c r="A288" s="22" t="s">
        <v>88</v>
      </c>
      <c r="B288" s="22" t="s">
        <v>88</v>
      </c>
      <c r="C288" s="22" t="s">
        <v>90</v>
      </c>
      <c r="D288" s="22" t="s">
        <v>71</v>
      </c>
      <c r="E288" s="22" t="s">
        <v>70</v>
      </c>
      <c r="F288" s="22" t="s">
        <v>13</v>
      </c>
      <c r="G288" s="46">
        <v>7.9337031273991897E-6</v>
      </c>
      <c r="H288" s="46">
        <v>9.6306979078984098E-6</v>
      </c>
      <c r="I288" s="46">
        <v>1.06802604560543E-5</v>
      </c>
      <c r="J288" s="46">
        <v>3.9196665444634902E-6</v>
      </c>
      <c r="K288" s="46">
        <v>2.244791988118E-6</v>
      </c>
      <c r="L288" s="46">
        <v>1.79614132797824E-6</v>
      </c>
      <c r="M288" s="46">
        <v>8.7799179994469204E-7</v>
      </c>
      <c r="N288" s="32">
        <f>'Equations and POD'!$D$5/G288</f>
        <v>718453905.88348901</v>
      </c>
      <c r="O288" s="32">
        <f>'Equations and POD'!$D$5/H288</f>
        <v>591857418.27965212</v>
      </c>
      <c r="P288" s="32">
        <f>'Equations and POD'!$D$5/I288</f>
        <v>533694849.80760479</v>
      </c>
      <c r="Q288" s="32">
        <f>'Equations and POD'!$D$5/J288</f>
        <v>1454205334.9030983</v>
      </c>
      <c r="R288" s="32">
        <f>'Equations and POD'!$D$5/K288</f>
        <v>2539210773.2791734</v>
      </c>
      <c r="S288" s="32">
        <f>'Equations and POD'!$D$5/L288</f>
        <v>3173469654.7604046</v>
      </c>
      <c r="T288" s="32">
        <f>'Equations and POD'!$D$5/M288</f>
        <v>6492087967.5175371</v>
      </c>
      <c r="U288" s="82">
        <v>720000000</v>
      </c>
      <c r="V288" s="82">
        <v>590000000</v>
      </c>
      <c r="W288" s="82">
        <v>530000000</v>
      </c>
      <c r="X288" s="82">
        <v>1500000000</v>
      </c>
      <c r="Y288" s="82">
        <v>2500000000</v>
      </c>
      <c r="Z288" s="82">
        <v>3200000000</v>
      </c>
      <c r="AA288" s="82">
        <v>6500000000</v>
      </c>
    </row>
    <row r="289" spans="1:27" x14ac:dyDescent="0.35">
      <c r="A289" s="22" t="s">
        <v>88</v>
      </c>
      <c r="B289" s="22" t="s">
        <v>88</v>
      </c>
      <c r="C289" s="22" t="s">
        <v>90</v>
      </c>
      <c r="D289" s="22" t="s">
        <v>72</v>
      </c>
      <c r="E289" s="22" t="s">
        <v>70</v>
      </c>
      <c r="F289" s="22" t="s">
        <v>13</v>
      </c>
      <c r="G289" s="46">
        <v>1.9051679643982799E-4</v>
      </c>
      <c r="H289" s="46">
        <v>1.7947234447230199E-4</v>
      </c>
      <c r="I289" s="46">
        <v>1.4589364776458101E-4</v>
      </c>
      <c r="J289" s="46">
        <v>1.01588119512624E-4</v>
      </c>
      <c r="K289" s="46">
        <v>7.1662548813940195E-5</v>
      </c>
      <c r="L289" s="46">
        <v>6.1361494311200395E-5</v>
      </c>
      <c r="M289" s="46">
        <v>4.9265158557646799E-5</v>
      </c>
      <c r="N289" s="32">
        <f>'Equations and POD'!$D$5/G289</f>
        <v>29918621.909015059</v>
      </c>
      <c r="O289" s="32">
        <f>'Equations and POD'!$D$5/H289</f>
        <v>31759767.872646708</v>
      </c>
      <c r="P289" s="32">
        <f>'Equations and POD'!$D$5/I289</f>
        <v>39069555.716351099</v>
      </c>
      <c r="Q289" s="32">
        <f>'Equations and POD'!$D$5/J289</f>
        <v>56108923.24167572</v>
      </c>
      <c r="R289" s="32">
        <f>'Equations and POD'!$D$5/K289</f>
        <v>79539453.931496292</v>
      </c>
      <c r="S289" s="32">
        <f>'Equations and POD'!$D$5/L289</f>
        <v>92892131.522937372</v>
      </c>
      <c r="T289" s="32">
        <f>'Equations and POD'!$D$5/M289</f>
        <v>115700429.40854926</v>
      </c>
      <c r="U289" s="82">
        <v>30000000</v>
      </c>
      <c r="V289" s="82">
        <v>32000000</v>
      </c>
      <c r="W289" s="82">
        <v>39000000</v>
      </c>
      <c r="X289" s="82">
        <v>56000000</v>
      </c>
      <c r="Y289" s="82">
        <v>80000000</v>
      </c>
      <c r="Z289" s="82">
        <v>93000000</v>
      </c>
      <c r="AA289" s="82">
        <v>120000000</v>
      </c>
    </row>
    <row r="290" spans="1:27" x14ac:dyDescent="0.35">
      <c r="A290" s="22" t="s">
        <v>88</v>
      </c>
      <c r="B290" s="22" t="s">
        <v>88</v>
      </c>
      <c r="C290" s="22" t="s">
        <v>90</v>
      </c>
      <c r="D290" s="22" t="s">
        <v>15</v>
      </c>
      <c r="E290" s="22" t="s">
        <v>70</v>
      </c>
      <c r="F290" s="22" t="s">
        <v>13</v>
      </c>
      <c r="G290" s="78">
        <f t="shared" ref="G290:M290" si="54">SUM(G287:G289)</f>
        <v>1.9845049956722718E-4</v>
      </c>
      <c r="H290" s="78">
        <f t="shared" si="54"/>
        <v>1.891030423802004E-4</v>
      </c>
      <c r="I290" s="78">
        <f t="shared" si="54"/>
        <v>1.565739082206353E-4</v>
      </c>
      <c r="J290" s="78">
        <f t="shared" si="54"/>
        <v>1.0550778605708749E-4</v>
      </c>
      <c r="K290" s="78">
        <f t="shared" si="54"/>
        <v>3.2342391949405883E-3</v>
      </c>
      <c r="L290" s="78">
        <f t="shared" si="54"/>
        <v>2.9532624799033557E-3</v>
      </c>
      <c r="M290" s="78">
        <f t="shared" si="54"/>
        <v>3.1386062968616129E-3</v>
      </c>
      <c r="N290" s="32">
        <f>'Equations and POD'!$D$5/G290</f>
        <v>28722527.846643519</v>
      </c>
      <c r="O290" s="32">
        <f>'Equations and POD'!$D$5/H290</f>
        <v>30142296.645549927</v>
      </c>
      <c r="P290" s="32">
        <f>'Equations and POD'!$D$5/I290</f>
        <v>36404532.94407057</v>
      </c>
      <c r="Q290" s="32">
        <f>'Equations and POD'!$D$5/J290</f>
        <v>54024448.934184626</v>
      </c>
      <c r="R290" s="32">
        <f>'Equations and POD'!$D$5/K290</f>
        <v>1762392.8399967048</v>
      </c>
      <c r="S290" s="32">
        <f>'Equations and POD'!$D$5/L290</f>
        <v>1930068.8776523955</v>
      </c>
      <c r="T290" s="32">
        <f>'Equations and POD'!$D$5/M290</f>
        <v>1816092.7051282609</v>
      </c>
      <c r="U290" s="82">
        <v>29000000</v>
      </c>
      <c r="V290" s="82">
        <v>30000000</v>
      </c>
      <c r="W290" s="82">
        <v>36000000</v>
      </c>
      <c r="X290" s="82">
        <v>54000000</v>
      </c>
      <c r="Y290" s="82">
        <v>1800000</v>
      </c>
      <c r="Z290" s="82">
        <v>1900000</v>
      </c>
      <c r="AA290" s="82">
        <v>1800000</v>
      </c>
    </row>
    <row r="291" spans="1:27" x14ac:dyDescent="0.35">
      <c r="A291" s="22" t="s">
        <v>88</v>
      </c>
      <c r="B291" s="22" t="s">
        <v>88</v>
      </c>
      <c r="C291" s="22" t="s">
        <v>91</v>
      </c>
      <c r="D291" s="22" t="s">
        <v>66</v>
      </c>
      <c r="E291" s="22" t="s">
        <v>67</v>
      </c>
      <c r="F291" s="22" t="s">
        <v>9</v>
      </c>
      <c r="G291" s="47">
        <v>1.5072340425531916</v>
      </c>
      <c r="H291" s="47">
        <v>1.2888888888888888</v>
      </c>
      <c r="I291" s="47">
        <v>1.1139784946236559</v>
      </c>
      <c r="J291" s="47">
        <v>0.89811320754716961</v>
      </c>
      <c r="K291" s="47">
        <v>0.70985915492957752</v>
      </c>
      <c r="L291" s="47">
        <v>0.64916201117318451</v>
      </c>
      <c r="M291" s="47">
        <v>0.69371633752244177</v>
      </c>
      <c r="N291" s="32">
        <f>'Equations and POD'!$D$5/G291</f>
        <v>3781.7617165443248</v>
      </c>
      <c r="O291" s="32">
        <f>'Equations and POD'!$D$5/H291</f>
        <v>4422.4137931034484</v>
      </c>
      <c r="P291" s="32">
        <f>'Equations and POD'!$D$5/I291</f>
        <v>5116.795366795367</v>
      </c>
      <c r="Q291" s="32">
        <f>'Equations and POD'!$D$5/J291</f>
        <v>6346.6386554621859</v>
      </c>
      <c r="R291" s="32">
        <f>'Equations and POD'!$D$5/K291</f>
        <v>8029.7619047619046</v>
      </c>
      <c r="S291" s="32">
        <f>'Equations and POD'!$D$5/L291</f>
        <v>8780.5507745266768</v>
      </c>
      <c r="T291" s="32">
        <f>'Equations and POD'!$D$5/M291</f>
        <v>8216.6149068322975</v>
      </c>
      <c r="U291" s="82">
        <v>3800</v>
      </c>
      <c r="V291" s="82">
        <v>4400</v>
      </c>
      <c r="W291" s="82">
        <v>5100</v>
      </c>
      <c r="X291" s="82">
        <v>6300</v>
      </c>
      <c r="Y291" s="82">
        <v>8000</v>
      </c>
      <c r="Z291" s="82">
        <v>8800</v>
      </c>
      <c r="AA291" s="82">
        <v>8200</v>
      </c>
    </row>
    <row r="292" spans="1:27" x14ac:dyDescent="0.35">
      <c r="A292" s="22" t="s">
        <v>88</v>
      </c>
      <c r="B292" s="22" t="s">
        <v>88</v>
      </c>
      <c r="C292" s="22" t="s">
        <v>91</v>
      </c>
      <c r="D292" s="22" t="s">
        <v>71</v>
      </c>
      <c r="E292" s="22" t="s">
        <v>67</v>
      </c>
      <c r="F292" s="22" t="s">
        <v>9</v>
      </c>
      <c r="G292" s="76" t="s">
        <v>68</v>
      </c>
      <c r="H292" s="76" t="s">
        <v>68</v>
      </c>
      <c r="I292" s="76" t="s">
        <v>68</v>
      </c>
      <c r="J292" s="76" t="s">
        <v>68</v>
      </c>
      <c r="K292" s="76" t="s">
        <v>68</v>
      </c>
      <c r="L292" s="76" t="s">
        <v>68</v>
      </c>
      <c r="M292" s="76" t="s">
        <v>68</v>
      </c>
      <c r="N292" s="64" t="s">
        <v>68</v>
      </c>
      <c r="O292" s="64" t="s">
        <v>68</v>
      </c>
      <c r="P292" s="64" t="s">
        <v>68</v>
      </c>
      <c r="Q292" s="64" t="s">
        <v>68</v>
      </c>
      <c r="R292" s="64" t="s">
        <v>68</v>
      </c>
      <c r="S292" s="64" t="s">
        <v>68</v>
      </c>
      <c r="T292" s="64" t="s">
        <v>68</v>
      </c>
      <c r="U292" s="61" t="s">
        <v>68</v>
      </c>
      <c r="V292" s="61" t="s">
        <v>68</v>
      </c>
      <c r="W292" s="61" t="s">
        <v>68</v>
      </c>
      <c r="X292" s="61" t="s">
        <v>68</v>
      </c>
      <c r="Y292" s="61" t="s">
        <v>68</v>
      </c>
      <c r="Z292" s="61" t="s">
        <v>68</v>
      </c>
      <c r="AA292" s="61" t="s">
        <v>68</v>
      </c>
    </row>
    <row r="293" spans="1:27" x14ac:dyDescent="0.35">
      <c r="A293" s="22" t="s">
        <v>88</v>
      </c>
      <c r="B293" s="22" t="s">
        <v>88</v>
      </c>
      <c r="C293" s="22" t="s">
        <v>91</v>
      </c>
      <c r="D293" s="22" t="s">
        <v>72</v>
      </c>
      <c r="E293" s="22" t="s">
        <v>67</v>
      </c>
      <c r="F293" s="22" t="s">
        <v>9</v>
      </c>
      <c r="G293" s="76" t="s">
        <v>68</v>
      </c>
      <c r="H293" s="76" t="s">
        <v>68</v>
      </c>
      <c r="I293" s="76" t="s">
        <v>68</v>
      </c>
      <c r="J293" s="76" t="s">
        <v>68</v>
      </c>
      <c r="K293" s="76" t="s">
        <v>68</v>
      </c>
      <c r="L293" s="76" t="s">
        <v>68</v>
      </c>
      <c r="M293" s="76" t="s">
        <v>68</v>
      </c>
      <c r="N293" s="64" t="s">
        <v>68</v>
      </c>
      <c r="O293" s="64" t="s">
        <v>68</v>
      </c>
      <c r="P293" s="64" t="s">
        <v>68</v>
      </c>
      <c r="Q293" s="64" t="s">
        <v>68</v>
      </c>
      <c r="R293" s="64" t="s">
        <v>68</v>
      </c>
      <c r="S293" s="64" t="s">
        <v>68</v>
      </c>
      <c r="T293" s="64" t="s">
        <v>68</v>
      </c>
      <c r="U293" s="61" t="s">
        <v>68</v>
      </c>
      <c r="V293" s="61" t="s">
        <v>68</v>
      </c>
      <c r="W293" s="61" t="s">
        <v>68</v>
      </c>
      <c r="X293" s="61" t="s">
        <v>68</v>
      </c>
      <c r="Y293" s="61" t="s">
        <v>68</v>
      </c>
      <c r="Z293" s="61" t="s">
        <v>68</v>
      </c>
      <c r="AA293" s="61" t="s">
        <v>68</v>
      </c>
    </row>
    <row r="294" spans="1:27" x14ac:dyDescent="0.35">
      <c r="A294" s="22" t="s">
        <v>88</v>
      </c>
      <c r="B294" s="22" t="s">
        <v>88</v>
      </c>
      <c r="C294" s="22" t="s">
        <v>91</v>
      </c>
      <c r="D294" s="22" t="s">
        <v>15</v>
      </c>
      <c r="E294" s="22" t="s">
        <v>67</v>
      </c>
      <c r="F294" s="22" t="s">
        <v>9</v>
      </c>
      <c r="G294" s="79">
        <f t="shared" ref="G294:M294" si="55">SUM(G291:G293)</f>
        <v>1.5072340425531916</v>
      </c>
      <c r="H294" s="79">
        <f t="shared" si="55"/>
        <v>1.2888888888888888</v>
      </c>
      <c r="I294" s="79">
        <f t="shared" si="55"/>
        <v>1.1139784946236559</v>
      </c>
      <c r="J294" s="79">
        <f t="shared" si="55"/>
        <v>0.89811320754716961</v>
      </c>
      <c r="K294" s="79">
        <f t="shared" si="55"/>
        <v>0.70985915492957752</v>
      </c>
      <c r="L294" s="79">
        <f t="shared" si="55"/>
        <v>0.64916201117318451</v>
      </c>
      <c r="M294" s="79">
        <f t="shared" si="55"/>
        <v>0.69371633752244177</v>
      </c>
      <c r="N294" s="32">
        <f>'Equations and POD'!$D$5/G294</f>
        <v>3781.7617165443248</v>
      </c>
      <c r="O294" s="32">
        <f>'Equations and POD'!$D$5/H294</f>
        <v>4422.4137931034484</v>
      </c>
      <c r="P294" s="32">
        <f>'Equations and POD'!$D$5/I294</f>
        <v>5116.795366795367</v>
      </c>
      <c r="Q294" s="32">
        <f>'Equations and POD'!$D$5/J294</f>
        <v>6346.6386554621859</v>
      </c>
      <c r="R294" s="32">
        <f>'Equations and POD'!$D$5/K294</f>
        <v>8029.7619047619046</v>
      </c>
      <c r="S294" s="32">
        <f>'Equations and POD'!$D$5/L294</f>
        <v>8780.5507745266768</v>
      </c>
      <c r="T294" s="32">
        <f>'Equations and POD'!$D$5/M294</f>
        <v>8216.6149068322975</v>
      </c>
      <c r="U294" s="82">
        <v>3800</v>
      </c>
      <c r="V294" s="82">
        <v>4400</v>
      </c>
      <c r="W294" s="82">
        <v>5100</v>
      </c>
      <c r="X294" s="82">
        <v>6300</v>
      </c>
      <c r="Y294" s="82">
        <v>8000</v>
      </c>
      <c r="Z294" s="82">
        <v>8800</v>
      </c>
      <c r="AA294" s="82">
        <v>8200</v>
      </c>
    </row>
    <row r="295" spans="1:27" x14ac:dyDescent="0.35">
      <c r="A295" s="22" t="s">
        <v>88</v>
      </c>
      <c r="B295" s="22" t="s">
        <v>88</v>
      </c>
      <c r="C295" s="22" t="s">
        <v>91</v>
      </c>
      <c r="D295" s="22" t="s">
        <v>66</v>
      </c>
      <c r="E295" s="22" t="s">
        <v>69</v>
      </c>
      <c r="F295" s="22" t="s">
        <v>9</v>
      </c>
      <c r="G295" s="47">
        <v>0.7536170212765958</v>
      </c>
      <c r="H295" s="47">
        <v>0.64444444444444438</v>
      </c>
      <c r="I295" s="47">
        <v>0.55698924731182797</v>
      </c>
      <c r="J295" s="47">
        <v>0.44905660377358481</v>
      </c>
      <c r="K295" s="47">
        <v>0.35492957746478876</v>
      </c>
      <c r="L295" s="47">
        <v>0.32458100558659225</v>
      </c>
      <c r="M295" s="47">
        <v>0.34685816876122089</v>
      </c>
      <c r="N295" s="32">
        <f>'Equations and POD'!$D$5/G295</f>
        <v>7563.5234330886497</v>
      </c>
      <c r="O295" s="32">
        <f>'Equations and POD'!$D$5/H295</f>
        <v>8844.8275862068967</v>
      </c>
      <c r="P295" s="32">
        <f>'Equations and POD'!$D$5/I295</f>
        <v>10233.590733590734</v>
      </c>
      <c r="Q295" s="32">
        <f>'Equations and POD'!$D$5/J295</f>
        <v>12693.277310924372</v>
      </c>
      <c r="R295" s="32">
        <f>'Equations and POD'!$D$5/K295</f>
        <v>16059.523809523809</v>
      </c>
      <c r="S295" s="32">
        <f>'Equations and POD'!$D$5/L295</f>
        <v>17561.101549053354</v>
      </c>
      <c r="T295" s="32">
        <f>'Equations and POD'!$D$5/M295</f>
        <v>16433.229813664595</v>
      </c>
      <c r="U295" s="82">
        <v>7600</v>
      </c>
      <c r="V295" s="82">
        <v>8800</v>
      </c>
      <c r="W295" s="82">
        <v>10000</v>
      </c>
      <c r="X295" s="82">
        <v>13000</v>
      </c>
      <c r="Y295" s="82">
        <v>16000</v>
      </c>
      <c r="Z295" s="82">
        <v>18000</v>
      </c>
      <c r="AA295" s="82">
        <v>16000</v>
      </c>
    </row>
    <row r="296" spans="1:27" x14ac:dyDescent="0.35">
      <c r="A296" s="22" t="s">
        <v>88</v>
      </c>
      <c r="B296" s="22" t="s">
        <v>88</v>
      </c>
      <c r="C296" s="22" t="s">
        <v>91</v>
      </c>
      <c r="D296" s="22" t="s">
        <v>71</v>
      </c>
      <c r="E296" s="22" t="s">
        <v>69</v>
      </c>
      <c r="F296" s="22" t="s">
        <v>9</v>
      </c>
      <c r="G296" s="76" t="s">
        <v>68</v>
      </c>
      <c r="H296" s="76" t="s">
        <v>68</v>
      </c>
      <c r="I296" s="76" t="s">
        <v>68</v>
      </c>
      <c r="J296" s="76" t="s">
        <v>68</v>
      </c>
      <c r="K296" s="76" t="s">
        <v>68</v>
      </c>
      <c r="L296" s="76" t="s">
        <v>68</v>
      </c>
      <c r="M296" s="76" t="s">
        <v>68</v>
      </c>
      <c r="N296" s="64" t="s">
        <v>68</v>
      </c>
      <c r="O296" s="64" t="s">
        <v>68</v>
      </c>
      <c r="P296" s="64" t="s">
        <v>68</v>
      </c>
      <c r="Q296" s="64" t="s">
        <v>68</v>
      </c>
      <c r="R296" s="64" t="s">
        <v>68</v>
      </c>
      <c r="S296" s="64" t="s">
        <v>68</v>
      </c>
      <c r="T296" s="64" t="s">
        <v>68</v>
      </c>
      <c r="U296" s="61" t="s">
        <v>68</v>
      </c>
      <c r="V296" s="61" t="s">
        <v>68</v>
      </c>
      <c r="W296" s="61" t="s">
        <v>68</v>
      </c>
      <c r="X296" s="61" t="s">
        <v>68</v>
      </c>
      <c r="Y296" s="61" t="s">
        <v>68</v>
      </c>
      <c r="Z296" s="61" t="s">
        <v>68</v>
      </c>
      <c r="AA296" s="61" t="s">
        <v>68</v>
      </c>
    </row>
    <row r="297" spans="1:27" x14ac:dyDescent="0.35">
      <c r="A297" s="22" t="s">
        <v>88</v>
      </c>
      <c r="B297" s="22" t="s">
        <v>88</v>
      </c>
      <c r="C297" s="22" t="s">
        <v>91</v>
      </c>
      <c r="D297" s="22" t="s">
        <v>72</v>
      </c>
      <c r="E297" s="22" t="s">
        <v>69</v>
      </c>
      <c r="F297" s="22" t="s">
        <v>9</v>
      </c>
      <c r="G297" s="76" t="s">
        <v>68</v>
      </c>
      <c r="H297" s="76" t="s">
        <v>68</v>
      </c>
      <c r="I297" s="76" t="s">
        <v>68</v>
      </c>
      <c r="J297" s="76" t="s">
        <v>68</v>
      </c>
      <c r="K297" s="76" t="s">
        <v>68</v>
      </c>
      <c r="L297" s="76" t="s">
        <v>68</v>
      </c>
      <c r="M297" s="76" t="s">
        <v>68</v>
      </c>
      <c r="N297" s="64" t="s">
        <v>68</v>
      </c>
      <c r="O297" s="64" t="s">
        <v>68</v>
      </c>
      <c r="P297" s="64" t="s">
        <v>68</v>
      </c>
      <c r="Q297" s="64" t="s">
        <v>68</v>
      </c>
      <c r="R297" s="64" t="s">
        <v>68</v>
      </c>
      <c r="S297" s="64" t="s">
        <v>68</v>
      </c>
      <c r="T297" s="64" t="s">
        <v>68</v>
      </c>
      <c r="U297" s="61" t="s">
        <v>68</v>
      </c>
      <c r="V297" s="61" t="s">
        <v>68</v>
      </c>
      <c r="W297" s="61" t="s">
        <v>68</v>
      </c>
      <c r="X297" s="61" t="s">
        <v>68</v>
      </c>
      <c r="Y297" s="61" t="s">
        <v>68</v>
      </c>
      <c r="Z297" s="61" t="s">
        <v>68</v>
      </c>
      <c r="AA297" s="61" t="s">
        <v>68</v>
      </c>
    </row>
    <row r="298" spans="1:27" x14ac:dyDescent="0.35">
      <c r="A298" s="22" t="s">
        <v>88</v>
      </c>
      <c r="B298" s="22" t="s">
        <v>88</v>
      </c>
      <c r="C298" s="22" t="s">
        <v>91</v>
      </c>
      <c r="D298" s="22" t="s">
        <v>15</v>
      </c>
      <c r="E298" s="22" t="s">
        <v>69</v>
      </c>
      <c r="F298" s="22" t="s">
        <v>9</v>
      </c>
      <c r="G298" s="79">
        <f t="shared" ref="G298:M298" si="56">SUM(G295:G297)</f>
        <v>0.7536170212765958</v>
      </c>
      <c r="H298" s="79">
        <f t="shared" si="56"/>
        <v>0.64444444444444438</v>
      </c>
      <c r="I298" s="79">
        <f t="shared" si="56"/>
        <v>0.55698924731182797</v>
      </c>
      <c r="J298" s="79">
        <f t="shared" si="56"/>
        <v>0.44905660377358481</v>
      </c>
      <c r="K298" s="79">
        <f t="shared" si="56"/>
        <v>0.35492957746478876</v>
      </c>
      <c r="L298" s="79">
        <f t="shared" si="56"/>
        <v>0.32458100558659225</v>
      </c>
      <c r="M298" s="79">
        <f t="shared" si="56"/>
        <v>0.34685816876122089</v>
      </c>
      <c r="N298" s="32">
        <f>'Equations and POD'!$D$5/G298</f>
        <v>7563.5234330886497</v>
      </c>
      <c r="O298" s="32">
        <f>'Equations and POD'!$D$5/H298</f>
        <v>8844.8275862068967</v>
      </c>
      <c r="P298" s="32">
        <f>'Equations and POD'!$D$5/I298</f>
        <v>10233.590733590734</v>
      </c>
      <c r="Q298" s="32">
        <f>'Equations and POD'!$D$5/J298</f>
        <v>12693.277310924372</v>
      </c>
      <c r="R298" s="32">
        <f>'Equations and POD'!$D$5/K298</f>
        <v>16059.523809523809</v>
      </c>
      <c r="S298" s="32">
        <f>'Equations and POD'!$D$5/L298</f>
        <v>17561.101549053354</v>
      </c>
      <c r="T298" s="32">
        <f>'Equations and POD'!$D$5/M298</f>
        <v>16433.229813664595</v>
      </c>
      <c r="U298" s="82">
        <v>7600</v>
      </c>
      <c r="V298" s="82">
        <v>8800</v>
      </c>
      <c r="W298" s="82">
        <v>10000</v>
      </c>
      <c r="X298" s="82">
        <v>13000</v>
      </c>
      <c r="Y298" s="82">
        <v>16000</v>
      </c>
      <c r="Z298" s="82">
        <v>18000</v>
      </c>
      <c r="AA298" s="82">
        <v>16000</v>
      </c>
    </row>
    <row r="299" spans="1:27" x14ac:dyDescent="0.35">
      <c r="A299" s="22" t="s">
        <v>88</v>
      </c>
      <c r="B299" s="22" t="s">
        <v>88</v>
      </c>
      <c r="C299" s="22" t="s">
        <v>91</v>
      </c>
      <c r="D299" s="22" t="s">
        <v>66</v>
      </c>
      <c r="E299" s="22" t="s">
        <v>70</v>
      </c>
      <c r="F299" s="22" t="s">
        <v>9</v>
      </c>
      <c r="G299" s="47">
        <v>0.3768085106382979</v>
      </c>
      <c r="H299" s="47">
        <v>0.32222222222222219</v>
      </c>
      <c r="I299" s="47">
        <v>0.27849462365591399</v>
      </c>
      <c r="J299" s="47">
        <v>0.2245283018867924</v>
      </c>
      <c r="K299" s="47">
        <v>0.17746478873239438</v>
      </c>
      <c r="L299" s="47">
        <v>0.16229050279329613</v>
      </c>
      <c r="M299" s="47">
        <v>0.17342908438061044</v>
      </c>
      <c r="N299" s="32">
        <f>'Equations and POD'!$D$5/G299</f>
        <v>15127.046866177299</v>
      </c>
      <c r="O299" s="32">
        <f>'Equations and POD'!$D$5/H299</f>
        <v>17689.655172413793</v>
      </c>
      <c r="P299" s="32">
        <f>'Equations and POD'!$D$5/I299</f>
        <v>20467.181467181468</v>
      </c>
      <c r="Q299" s="32">
        <f>'Equations and POD'!$D$5/J299</f>
        <v>25386.554621848743</v>
      </c>
      <c r="R299" s="32">
        <f>'Equations and POD'!$D$5/K299</f>
        <v>32119.047619047618</v>
      </c>
      <c r="S299" s="32">
        <f>'Equations and POD'!$D$5/L299</f>
        <v>35122.203098106707</v>
      </c>
      <c r="T299" s="32">
        <f>'Equations and POD'!$D$5/M299</f>
        <v>32866.45962732919</v>
      </c>
      <c r="U299" s="82">
        <v>15000</v>
      </c>
      <c r="V299" s="82">
        <v>18000</v>
      </c>
      <c r="W299" s="82">
        <v>20000</v>
      </c>
      <c r="X299" s="82">
        <v>25000</v>
      </c>
      <c r="Y299" s="82">
        <v>32000</v>
      </c>
      <c r="Z299" s="82">
        <v>35000</v>
      </c>
      <c r="AA299" s="82">
        <v>33000</v>
      </c>
    </row>
    <row r="300" spans="1:27" x14ac:dyDescent="0.35">
      <c r="A300" s="22" t="s">
        <v>88</v>
      </c>
      <c r="B300" s="22" t="s">
        <v>88</v>
      </c>
      <c r="C300" s="22" t="s">
        <v>91</v>
      </c>
      <c r="D300" s="22" t="s">
        <v>71</v>
      </c>
      <c r="E300" s="22" t="s">
        <v>70</v>
      </c>
      <c r="F300" s="22" t="s">
        <v>9</v>
      </c>
      <c r="G300" s="76" t="s">
        <v>68</v>
      </c>
      <c r="H300" s="76" t="s">
        <v>68</v>
      </c>
      <c r="I300" s="76" t="s">
        <v>68</v>
      </c>
      <c r="J300" s="76" t="s">
        <v>68</v>
      </c>
      <c r="K300" s="76" t="s">
        <v>68</v>
      </c>
      <c r="L300" s="76" t="s">
        <v>68</v>
      </c>
      <c r="M300" s="76" t="s">
        <v>68</v>
      </c>
      <c r="N300" s="64" t="s">
        <v>68</v>
      </c>
      <c r="O300" s="64" t="s">
        <v>68</v>
      </c>
      <c r="P300" s="64" t="s">
        <v>68</v>
      </c>
      <c r="Q300" s="64" t="s">
        <v>68</v>
      </c>
      <c r="R300" s="64" t="s">
        <v>68</v>
      </c>
      <c r="S300" s="64" t="s">
        <v>68</v>
      </c>
      <c r="T300" s="64" t="s">
        <v>68</v>
      </c>
      <c r="U300" s="61" t="s">
        <v>68</v>
      </c>
      <c r="V300" s="61" t="s">
        <v>68</v>
      </c>
      <c r="W300" s="61" t="s">
        <v>68</v>
      </c>
      <c r="X300" s="61" t="s">
        <v>68</v>
      </c>
      <c r="Y300" s="61" t="s">
        <v>68</v>
      </c>
      <c r="Z300" s="61" t="s">
        <v>68</v>
      </c>
      <c r="AA300" s="61" t="s">
        <v>68</v>
      </c>
    </row>
    <row r="301" spans="1:27" x14ac:dyDescent="0.35">
      <c r="A301" s="22" t="s">
        <v>88</v>
      </c>
      <c r="B301" s="22" t="s">
        <v>88</v>
      </c>
      <c r="C301" s="22" t="s">
        <v>91</v>
      </c>
      <c r="D301" s="22" t="s">
        <v>72</v>
      </c>
      <c r="E301" s="22" t="s">
        <v>70</v>
      </c>
      <c r="F301" s="22" t="s">
        <v>9</v>
      </c>
      <c r="G301" s="76" t="s">
        <v>68</v>
      </c>
      <c r="H301" s="76" t="s">
        <v>68</v>
      </c>
      <c r="I301" s="76" t="s">
        <v>68</v>
      </c>
      <c r="J301" s="76" t="s">
        <v>68</v>
      </c>
      <c r="K301" s="76" t="s">
        <v>68</v>
      </c>
      <c r="L301" s="76" t="s">
        <v>68</v>
      </c>
      <c r="M301" s="76" t="s">
        <v>68</v>
      </c>
      <c r="N301" s="64" t="s">
        <v>68</v>
      </c>
      <c r="O301" s="64" t="s">
        <v>68</v>
      </c>
      <c r="P301" s="64" t="s">
        <v>68</v>
      </c>
      <c r="Q301" s="64" t="s">
        <v>68</v>
      </c>
      <c r="R301" s="64" t="s">
        <v>68</v>
      </c>
      <c r="S301" s="64" t="s">
        <v>68</v>
      </c>
      <c r="T301" s="64" t="s">
        <v>68</v>
      </c>
      <c r="U301" s="61" t="s">
        <v>68</v>
      </c>
      <c r="V301" s="61" t="s">
        <v>68</v>
      </c>
      <c r="W301" s="61" t="s">
        <v>68</v>
      </c>
      <c r="X301" s="61" t="s">
        <v>68</v>
      </c>
      <c r="Y301" s="61" t="s">
        <v>68</v>
      </c>
      <c r="Z301" s="61" t="s">
        <v>68</v>
      </c>
      <c r="AA301" s="61" t="s">
        <v>68</v>
      </c>
    </row>
    <row r="302" spans="1:27" x14ac:dyDescent="0.35">
      <c r="A302" s="22" t="s">
        <v>88</v>
      </c>
      <c r="B302" s="22" t="s">
        <v>88</v>
      </c>
      <c r="C302" s="22" t="s">
        <v>91</v>
      </c>
      <c r="D302" s="22" t="s">
        <v>15</v>
      </c>
      <c r="E302" s="22" t="s">
        <v>70</v>
      </c>
      <c r="F302" s="22" t="s">
        <v>9</v>
      </c>
      <c r="G302" s="79">
        <f t="shared" ref="G302:M302" si="57">SUM(G299:G301)</f>
        <v>0.3768085106382979</v>
      </c>
      <c r="H302" s="79">
        <f t="shared" si="57"/>
        <v>0.32222222222222219</v>
      </c>
      <c r="I302" s="79">
        <f t="shared" si="57"/>
        <v>0.27849462365591399</v>
      </c>
      <c r="J302" s="79">
        <f t="shared" si="57"/>
        <v>0.2245283018867924</v>
      </c>
      <c r="K302" s="78">
        <f t="shared" si="57"/>
        <v>0.17746478873239438</v>
      </c>
      <c r="L302" s="78">
        <f t="shared" si="57"/>
        <v>0.16229050279329613</v>
      </c>
      <c r="M302" s="78">
        <f t="shared" si="57"/>
        <v>0.17342908438061044</v>
      </c>
      <c r="N302" s="32">
        <f>'Equations and POD'!$D$5/G302</f>
        <v>15127.046866177299</v>
      </c>
      <c r="O302" s="32">
        <f>'Equations and POD'!$D$5/H302</f>
        <v>17689.655172413793</v>
      </c>
      <c r="P302" s="32">
        <f>'Equations and POD'!$D$5/I302</f>
        <v>20467.181467181468</v>
      </c>
      <c r="Q302" s="32">
        <f>'Equations and POD'!$D$5/J302</f>
        <v>25386.554621848743</v>
      </c>
      <c r="R302" s="32">
        <f>'Equations and POD'!$D$5/K302</f>
        <v>32119.047619047618</v>
      </c>
      <c r="S302" s="32">
        <f>'Equations and POD'!$D$5/L302</f>
        <v>35122.203098106707</v>
      </c>
      <c r="T302" s="32">
        <f>'Equations and POD'!$D$5/M302</f>
        <v>32866.45962732919</v>
      </c>
      <c r="U302" s="82">
        <v>15000</v>
      </c>
      <c r="V302" s="82">
        <v>18000</v>
      </c>
      <c r="W302" s="82">
        <v>20000</v>
      </c>
      <c r="X302" s="82">
        <v>25000</v>
      </c>
      <c r="Y302" s="82">
        <v>32000</v>
      </c>
      <c r="Z302" s="82">
        <v>35000</v>
      </c>
      <c r="AA302" s="82">
        <v>33000</v>
      </c>
    </row>
    <row r="303" spans="1:27" x14ac:dyDescent="0.35">
      <c r="A303" s="22" t="s">
        <v>88</v>
      </c>
      <c r="B303" s="22" t="s">
        <v>88</v>
      </c>
      <c r="C303" s="22" t="s">
        <v>91</v>
      </c>
      <c r="D303" s="22" t="s">
        <v>66</v>
      </c>
      <c r="E303" s="22" t="s">
        <v>67</v>
      </c>
      <c r="F303" s="22" t="s">
        <v>13</v>
      </c>
      <c r="G303" s="47">
        <v>1.5072340425531914</v>
      </c>
      <c r="H303" s="47">
        <v>1.2888888888888888</v>
      </c>
      <c r="I303" s="47">
        <v>1.1139784946236557</v>
      </c>
      <c r="J303" s="47">
        <v>0.89811320754716961</v>
      </c>
      <c r="K303" s="47">
        <v>0.70985915492957741</v>
      </c>
      <c r="L303" s="47">
        <v>0.64916201117318451</v>
      </c>
      <c r="M303" s="47">
        <v>0.69371633752244177</v>
      </c>
      <c r="N303" s="32">
        <f>'Equations and POD'!$D$5/G303</f>
        <v>3781.7617165443257</v>
      </c>
      <c r="O303" s="32">
        <f>'Equations and POD'!$D$5/H303</f>
        <v>4422.4137931034484</v>
      </c>
      <c r="P303" s="32">
        <f>'Equations and POD'!$D$5/I303</f>
        <v>5116.795366795368</v>
      </c>
      <c r="Q303" s="32">
        <f>'Equations and POD'!$D$5/J303</f>
        <v>6346.6386554621859</v>
      </c>
      <c r="R303" s="32">
        <f>'Equations and POD'!$D$5/K303</f>
        <v>8029.7619047619055</v>
      </c>
      <c r="S303" s="32">
        <f>'Equations and POD'!$D$5/L303</f>
        <v>8780.5507745266768</v>
      </c>
      <c r="T303" s="32">
        <f>'Equations and POD'!$D$5/M303</f>
        <v>8216.6149068322975</v>
      </c>
      <c r="U303" s="82">
        <v>3800</v>
      </c>
      <c r="V303" s="82">
        <v>4400</v>
      </c>
      <c r="W303" s="82">
        <v>5100</v>
      </c>
      <c r="X303" s="82">
        <v>6300</v>
      </c>
      <c r="Y303" s="82">
        <v>8000</v>
      </c>
      <c r="Z303" s="82">
        <v>8800</v>
      </c>
      <c r="AA303" s="82">
        <v>8200</v>
      </c>
    </row>
    <row r="304" spans="1:27" x14ac:dyDescent="0.35">
      <c r="A304" s="22" t="s">
        <v>88</v>
      </c>
      <c r="B304" s="22" t="s">
        <v>88</v>
      </c>
      <c r="C304" s="22" t="s">
        <v>91</v>
      </c>
      <c r="D304" s="22" t="s">
        <v>71</v>
      </c>
      <c r="E304" s="22" t="s">
        <v>67</v>
      </c>
      <c r="F304" s="22" t="s">
        <v>13</v>
      </c>
      <c r="G304" s="77" t="s">
        <v>68</v>
      </c>
      <c r="H304" s="77" t="s">
        <v>68</v>
      </c>
      <c r="I304" s="77" t="s">
        <v>68</v>
      </c>
      <c r="J304" s="77" t="s">
        <v>68</v>
      </c>
      <c r="K304" s="77" t="s">
        <v>68</v>
      </c>
      <c r="L304" s="77" t="s">
        <v>68</v>
      </c>
      <c r="M304" s="77" t="s">
        <v>68</v>
      </c>
      <c r="N304" s="64" t="s">
        <v>68</v>
      </c>
      <c r="O304" s="64" t="s">
        <v>68</v>
      </c>
      <c r="P304" s="64" t="s">
        <v>68</v>
      </c>
      <c r="Q304" s="64" t="s">
        <v>68</v>
      </c>
      <c r="R304" s="64" t="s">
        <v>68</v>
      </c>
      <c r="S304" s="64" t="s">
        <v>68</v>
      </c>
      <c r="T304" s="64" t="s">
        <v>68</v>
      </c>
      <c r="U304" s="61" t="s">
        <v>68</v>
      </c>
      <c r="V304" s="61" t="s">
        <v>68</v>
      </c>
      <c r="W304" s="61" t="s">
        <v>68</v>
      </c>
      <c r="X304" s="61" t="s">
        <v>68</v>
      </c>
      <c r="Y304" s="61" t="s">
        <v>68</v>
      </c>
      <c r="Z304" s="61" t="s">
        <v>68</v>
      </c>
      <c r="AA304" s="61" t="s">
        <v>68</v>
      </c>
    </row>
    <row r="305" spans="1:27" x14ac:dyDescent="0.35">
      <c r="A305" s="22" t="s">
        <v>88</v>
      </c>
      <c r="B305" s="22" t="s">
        <v>88</v>
      </c>
      <c r="C305" s="22" t="s">
        <v>91</v>
      </c>
      <c r="D305" s="22" t="s">
        <v>72</v>
      </c>
      <c r="E305" s="22" t="s">
        <v>67</v>
      </c>
      <c r="F305" s="22" t="s">
        <v>13</v>
      </c>
      <c r="G305" s="77" t="s">
        <v>68</v>
      </c>
      <c r="H305" s="77" t="s">
        <v>68</v>
      </c>
      <c r="I305" s="77" t="s">
        <v>68</v>
      </c>
      <c r="J305" s="77" t="s">
        <v>68</v>
      </c>
      <c r="K305" s="77" t="s">
        <v>68</v>
      </c>
      <c r="L305" s="77" t="s">
        <v>68</v>
      </c>
      <c r="M305" s="77" t="s">
        <v>68</v>
      </c>
      <c r="N305" s="64" t="s">
        <v>68</v>
      </c>
      <c r="O305" s="64" t="s">
        <v>68</v>
      </c>
      <c r="P305" s="64" t="s">
        <v>68</v>
      </c>
      <c r="Q305" s="64" t="s">
        <v>68</v>
      </c>
      <c r="R305" s="64" t="s">
        <v>68</v>
      </c>
      <c r="S305" s="64" t="s">
        <v>68</v>
      </c>
      <c r="T305" s="64" t="s">
        <v>68</v>
      </c>
      <c r="U305" s="61" t="s">
        <v>68</v>
      </c>
      <c r="V305" s="61" t="s">
        <v>68</v>
      </c>
      <c r="W305" s="61" t="s">
        <v>68</v>
      </c>
      <c r="X305" s="61" t="s">
        <v>68</v>
      </c>
      <c r="Y305" s="61" t="s">
        <v>68</v>
      </c>
      <c r="Z305" s="61" t="s">
        <v>68</v>
      </c>
      <c r="AA305" s="61" t="s">
        <v>68</v>
      </c>
    </row>
    <row r="306" spans="1:27" x14ac:dyDescent="0.35">
      <c r="A306" s="22" t="s">
        <v>88</v>
      </c>
      <c r="B306" s="22" t="s">
        <v>88</v>
      </c>
      <c r="C306" s="22" t="s">
        <v>91</v>
      </c>
      <c r="D306" s="22" t="s">
        <v>15</v>
      </c>
      <c r="E306" s="22" t="s">
        <v>67</v>
      </c>
      <c r="F306" s="22" t="s">
        <v>13</v>
      </c>
      <c r="G306" s="79">
        <f t="shared" ref="G306:M306" si="58">SUM(G303:G305)</f>
        <v>1.5072340425531914</v>
      </c>
      <c r="H306" s="79">
        <f t="shared" si="58"/>
        <v>1.2888888888888888</v>
      </c>
      <c r="I306" s="79">
        <f t="shared" si="58"/>
        <v>1.1139784946236557</v>
      </c>
      <c r="J306" s="79">
        <f t="shared" si="58"/>
        <v>0.89811320754716961</v>
      </c>
      <c r="K306" s="79">
        <f t="shared" si="58"/>
        <v>0.70985915492957741</v>
      </c>
      <c r="L306" s="79">
        <f t="shared" si="58"/>
        <v>0.64916201117318451</v>
      </c>
      <c r="M306" s="79">
        <f t="shared" si="58"/>
        <v>0.69371633752244177</v>
      </c>
      <c r="N306" s="32">
        <f>'Equations and POD'!$D$5/G306</f>
        <v>3781.7617165443257</v>
      </c>
      <c r="O306" s="32">
        <f>'Equations and POD'!$D$5/H306</f>
        <v>4422.4137931034484</v>
      </c>
      <c r="P306" s="32">
        <f>'Equations and POD'!$D$5/I306</f>
        <v>5116.795366795368</v>
      </c>
      <c r="Q306" s="32">
        <f>'Equations and POD'!$D$5/J306</f>
        <v>6346.6386554621859</v>
      </c>
      <c r="R306" s="32">
        <f>'Equations and POD'!$D$5/K306</f>
        <v>8029.7619047619055</v>
      </c>
      <c r="S306" s="32">
        <f>'Equations and POD'!$D$5/L306</f>
        <v>8780.5507745266768</v>
      </c>
      <c r="T306" s="32">
        <f>'Equations and POD'!$D$5/M306</f>
        <v>8216.6149068322975</v>
      </c>
      <c r="U306" s="82">
        <v>3800</v>
      </c>
      <c r="V306" s="82">
        <v>4400</v>
      </c>
      <c r="W306" s="82">
        <v>5100</v>
      </c>
      <c r="X306" s="82">
        <v>6300</v>
      </c>
      <c r="Y306" s="82">
        <v>8000</v>
      </c>
      <c r="Z306" s="82">
        <v>8800</v>
      </c>
      <c r="AA306" s="82">
        <v>8200</v>
      </c>
    </row>
    <row r="307" spans="1:27" x14ac:dyDescent="0.35">
      <c r="A307" s="22" t="s">
        <v>88</v>
      </c>
      <c r="B307" s="22" t="s">
        <v>88</v>
      </c>
      <c r="C307" s="22" t="s">
        <v>91</v>
      </c>
      <c r="D307" s="22" t="s">
        <v>66</v>
      </c>
      <c r="E307" s="22" t="s">
        <v>69</v>
      </c>
      <c r="F307" s="22" t="s">
        <v>13</v>
      </c>
      <c r="G307" s="47">
        <v>0.75361702127659569</v>
      </c>
      <c r="H307" s="47">
        <v>0.64444444444444438</v>
      </c>
      <c r="I307" s="47">
        <v>0.55698924731182786</v>
      </c>
      <c r="J307" s="47">
        <v>0.44905660377358481</v>
      </c>
      <c r="K307" s="47">
        <v>0.3549295774647887</v>
      </c>
      <c r="L307" s="47">
        <v>0.32458100558659225</v>
      </c>
      <c r="M307" s="47">
        <v>0.34685816876122089</v>
      </c>
      <c r="N307" s="32">
        <f>'Equations and POD'!$D$5/G307</f>
        <v>7563.5234330886515</v>
      </c>
      <c r="O307" s="32">
        <f>'Equations and POD'!$D$5/H307</f>
        <v>8844.8275862068967</v>
      </c>
      <c r="P307" s="32">
        <f>'Equations and POD'!$D$5/I307</f>
        <v>10233.590733590736</v>
      </c>
      <c r="Q307" s="32">
        <f>'Equations and POD'!$D$5/J307</f>
        <v>12693.277310924372</v>
      </c>
      <c r="R307" s="32">
        <f>'Equations and POD'!$D$5/K307</f>
        <v>16059.523809523811</v>
      </c>
      <c r="S307" s="32">
        <f>'Equations and POD'!$D$5/L307</f>
        <v>17561.101549053354</v>
      </c>
      <c r="T307" s="32">
        <f>'Equations and POD'!$D$5/M307</f>
        <v>16433.229813664595</v>
      </c>
      <c r="U307" s="82">
        <v>7600</v>
      </c>
      <c r="V307" s="82">
        <v>8800</v>
      </c>
      <c r="W307" s="82">
        <v>10000</v>
      </c>
      <c r="X307" s="82">
        <v>13000</v>
      </c>
      <c r="Y307" s="82">
        <v>16000</v>
      </c>
      <c r="Z307" s="82">
        <v>18000</v>
      </c>
      <c r="AA307" s="82">
        <v>16000</v>
      </c>
    </row>
    <row r="308" spans="1:27" x14ac:dyDescent="0.35">
      <c r="A308" s="22" t="s">
        <v>88</v>
      </c>
      <c r="B308" s="22" t="s">
        <v>88</v>
      </c>
      <c r="C308" s="22" t="s">
        <v>91</v>
      </c>
      <c r="D308" s="22" t="s">
        <v>71</v>
      </c>
      <c r="E308" s="22" t="s">
        <v>69</v>
      </c>
      <c r="F308" s="22" t="s">
        <v>13</v>
      </c>
      <c r="G308" s="77" t="s">
        <v>68</v>
      </c>
      <c r="H308" s="77" t="s">
        <v>68</v>
      </c>
      <c r="I308" s="77" t="s">
        <v>68</v>
      </c>
      <c r="J308" s="77" t="s">
        <v>68</v>
      </c>
      <c r="K308" s="77" t="s">
        <v>68</v>
      </c>
      <c r="L308" s="77" t="s">
        <v>68</v>
      </c>
      <c r="M308" s="77" t="s">
        <v>68</v>
      </c>
      <c r="N308" s="64" t="s">
        <v>68</v>
      </c>
      <c r="O308" s="64" t="s">
        <v>68</v>
      </c>
      <c r="P308" s="64" t="s">
        <v>68</v>
      </c>
      <c r="Q308" s="64" t="s">
        <v>68</v>
      </c>
      <c r="R308" s="64" t="s">
        <v>68</v>
      </c>
      <c r="S308" s="64" t="s">
        <v>68</v>
      </c>
      <c r="T308" s="64" t="s">
        <v>68</v>
      </c>
      <c r="U308" s="61" t="s">
        <v>68</v>
      </c>
      <c r="V308" s="61" t="s">
        <v>68</v>
      </c>
      <c r="W308" s="61" t="s">
        <v>68</v>
      </c>
      <c r="X308" s="61" t="s">
        <v>68</v>
      </c>
      <c r="Y308" s="61" t="s">
        <v>68</v>
      </c>
      <c r="Z308" s="61" t="s">
        <v>68</v>
      </c>
      <c r="AA308" s="61" t="s">
        <v>68</v>
      </c>
    </row>
    <row r="309" spans="1:27" x14ac:dyDescent="0.35">
      <c r="A309" s="22" t="s">
        <v>88</v>
      </c>
      <c r="B309" s="22" t="s">
        <v>88</v>
      </c>
      <c r="C309" s="22" t="s">
        <v>91</v>
      </c>
      <c r="D309" s="22" t="s">
        <v>72</v>
      </c>
      <c r="E309" s="22" t="s">
        <v>69</v>
      </c>
      <c r="F309" s="22" t="s">
        <v>13</v>
      </c>
      <c r="G309" s="77" t="s">
        <v>68</v>
      </c>
      <c r="H309" s="77" t="s">
        <v>68</v>
      </c>
      <c r="I309" s="77" t="s">
        <v>68</v>
      </c>
      <c r="J309" s="77" t="s">
        <v>68</v>
      </c>
      <c r="K309" s="77" t="s">
        <v>68</v>
      </c>
      <c r="L309" s="77" t="s">
        <v>68</v>
      </c>
      <c r="M309" s="77" t="s">
        <v>68</v>
      </c>
      <c r="N309" s="64" t="s">
        <v>68</v>
      </c>
      <c r="O309" s="64" t="s">
        <v>68</v>
      </c>
      <c r="P309" s="64" t="s">
        <v>68</v>
      </c>
      <c r="Q309" s="64" t="s">
        <v>68</v>
      </c>
      <c r="R309" s="64" t="s">
        <v>68</v>
      </c>
      <c r="S309" s="64" t="s">
        <v>68</v>
      </c>
      <c r="T309" s="64" t="s">
        <v>68</v>
      </c>
      <c r="U309" s="61" t="s">
        <v>68</v>
      </c>
      <c r="V309" s="61" t="s">
        <v>68</v>
      </c>
      <c r="W309" s="61" t="s">
        <v>68</v>
      </c>
      <c r="X309" s="61" t="s">
        <v>68</v>
      </c>
      <c r="Y309" s="61" t="s">
        <v>68</v>
      </c>
      <c r="Z309" s="61" t="s">
        <v>68</v>
      </c>
      <c r="AA309" s="61" t="s">
        <v>68</v>
      </c>
    </row>
    <row r="310" spans="1:27" x14ac:dyDescent="0.35">
      <c r="A310" s="22" t="s">
        <v>88</v>
      </c>
      <c r="B310" s="22" t="s">
        <v>88</v>
      </c>
      <c r="C310" s="22" t="s">
        <v>91</v>
      </c>
      <c r="D310" s="22" t="s">
        <v>15</v>
      </c>
      <c r="E310" s="22" t="s">
        <v>69</v>
      </c>
      <c r="F310" s="22" t="s">
        <v>13</v>
      </c>
      <c r="G310" s="79">
        <f t="shared" ref="G310:M310" si="59">SUM(G307:G309)</f>
        <v>0.75361702127659569</v>
      </c>
      <c r="H310" s="79">
        <f t="shared" si="59"/>
        <v>0.64444444444444438</v>
      </c>
      <c r="I310" s="79">
        <f t="shared" si="59"/>
        <v>0.55698924731182786</v>
      </c>
      <c r="J310" s="79">
        <f t="shared" si="59"/>
        <v>0.44905660377358481</v>
      </c>
      <c r="K310" s="79">
        <f t="shared" si="59"/>
        <v>0.3549295774647887</v>
      </c>
      <c r="L310" s="79">
        <f t="shared" si="59"/>
        <v>0.32458100558659225</v>
      </c>
      <c r="M310" s="79">
        <f t="shared" si="59"/>
        <v>0.34685816876122089</v>
      </c>
      <c r="N310" s="32">
        <f>'Equations and POD'!$D$5/G310</f>
        <v>7563.5234330886515</v>
      </c>
      <c r="O310" s="32">
        <f>'Equations and POD'!$D$5/H310</f>
        <v>8844.8275862068967</v>
      </c>
      <c r="P310" s="32">
        <f>'Equations and POD'!$D$5/I310</f>
        <v>10233.590733590736</v>
      </c>
      <c r="Q310" s="32">
        <f>'Equations and POD'!$D$5/J310</f>
        <v>12693.277310924372</v>
      </c>
      <c r="R310" s="32">
        <f>'Equations and POD'!$D$5/K310</f>
        <v>16059.523809523811</v>
      </c>
      <c r="S310" s="32">
        <f>'Equations and POD'!$D$5/L310</f>
        <v>17561.101549053354</v>
      </c>
      <c r="T310" s="32">
        <f>'Equations and POD'!$D$5/M310</f>
        <v>16433.229813664595</v>
      </c>
      <c r="U310" s="82">
        <v>7600</v>
      </c>
      <c r="V310" s="82">
        <v>8800</v>
      </c>
      <c r="W310" s="82">
        <v>10000</v>
      </c>
      <c r="X310" s="82">
        <v>13000</v>
      </c>
      <c r="Y310" s="82">
        <v>16000</v>
      </c>
      <c r="Z310" s="82">
        <v>18000</v>
      </c>
      <c r="AA310" s="82">
        <v>16000</v>
      </c>
    </row>
    <row r="311" spans="1:27" x14ac:dyDescent="0.35">
      <c r="A311" s="22" t="s">
        <v>88</v>
      </c>
      <c r="B311" s="22" t="s">
        <v>88</v>
      </c>
      <c r="C311" s="22" t="s">
        <v>91</v>
      </c>
      <c r="D311" s="22" t="s">
        <v>66</v>
      </c>
      <c r="E311" s="22" t="s">
        <v>70</v>
      </c>
      <c r="F311" s="22" t="s">
        <v>13</v>
      </c>
      <c r="G311" s="47">
        <v>0.37680851063829784</v>
      </c>
      <c r="H311" s="47">
        <v>0.32222222222222219</v>
      </c>
      <c r="I311" s="47">
        <v>0.27849462365591393</v>
      </c>
      <c r="J311" s="47">
        <v>0.2245283018867924</v>
      </c>
      <c r="K311" s="47">
        <v>0.17746478873239435</v>
      </c>
      <c r="L311" s="47">
        <v>0.16229050279329613</v>
      </c>
      <c r="M311" s="47">
        <v>0.17342908438061044</v>
      </c>
      <c r="N311" s="32">
        <f>'Equations and POD'!$D$5/G311</f>
        <v>15127.046866177303</v>
      </c>
      <c r="O311" s="32">
        <f>'Equations and POD'!$D$5/H311</f>
        <v>17689.655172413793</v>
      </c>
      <c r="P311" s="32">
        <f>'Equations and POD'!$D$5/I311</f>
        <v>20467.181467181472</v>
      </c>
      <c r="Q311" s="32">
        <f>'Equations and POD'!$D$5/J311</f>
        <v>25386.554621848743</v>
      </c>
      <c r="R311" s="32">
        <f>'Equations and POD'!$D$5/K311</f>
        <v>32119.047619047622</v>
      </c>
      <c r="S311" s="32">
        <f>'Equations and POD'!$D$5/L311</f>
        <v>35122.203098106707</v>
      </c>
      <c r="T311" s="32">
        <f>'Equations and POD'!$D$5/M311</f>
        <v>32866.45962732919</v>
      </c>
      <c r="U311" s="82">
        <v>15000</v>
      </c>
      <c r="V311" s="82">
        <v>18000</v>
      </c>
      <c r="W311" s="82">
        <v>20000</v>
      </c>
      <c r="X311" s="82">
        <v>25000</v>
      </c>
      <c r="Y311" s="82">
        <v>32000</v>
      </c>
      <c r="Z311" s="82">
        <v>35000</v>
      </c>
      <c r="AA311" s="82">
        <v>33000</v>
      </c>
    </row>
    <row r="312" spans="1:27" x14ac:dyDescent="0.35">
      <c r="A312" s="22" t="s">
        <v>88</v>
      </c>
      <c r="B312" s="22" t="s">
        <v>88</v>
      </c>
      <c r="C312" s="22" t="s">
        <v>91</v>
      </c>
      <c r="D312" s="22" t="s">
        <v>71</v>
      </c>
      <c r="E312" s="22" t="s">
        <v>70</v>
      </c>
      <c r="F312" s="22" t="s">
        <v>13</v>
      </c>
      <c r="G312" s="77" t="s">
        <v>68</v>
      </c>
      <c r="H312" s="77" t="s">
        <v>68</v>
      </c>
      <c r="I312" s="77" t="s">
        <v>68</v>
      </c>
      <c r="J312" s="77" t="s">
        <v>68</v>
      </c>
      <c r="K312" s="77" t="s">
        <v>68</v>
      </c>
      <c r="L312" s="77" t="s">
        <v>68</v>
      </c>
      <c r="M312" s="77" t="s">
        <v>68</v>
      </c>
      <c r="N312" s="64" t="s">
        <v>68</v>
      </c>
      <c r="O312" s="64" t="s">
        <v>68</v>
      </c>
      <c r="P312" s="64" t="s">
        <v>68</v>
      </c>
      <c r="Q312" s="64" t="s">
        <v>68</v>
      </c>
      <c r="R312" s="64" t="s">
        <v>68</v>
      </c>
      <c r="S312" s="64" t="s">
        <v>68</v>
      </c>
      <c r="T312" s="64" t="s">
        <v>68</v>
      </c>
      <c r="U312" s="61" t="s">
        <v>68</v>
      </c>
      <c r="V312" s="61" t="s">
        <v>68</v>
      </c>
      <c r="W312" s="61" t="s">
        <v>68</v>
      </c>
      <c r="X312" s="61" t="s">
        <v>68</v>
      </c>
      <c r="Y312" s="61" t="s">
        <v>68</v>
      </c>
      <c r="Z312" s="61" t="s">
        <v>68</v>
      </c>
      <c r="AA312" s="61" t="s">
        <v>68</v>
      </c>
    </row>
    <row r="313" spans="1:27" x14ac:dyDescent="0.35">
      <c r="A313" s="22" t="s">
        <v>88</v>
      </c>
      <c r="B313" s="22" t="s">
        <v>88</v>
      </c>
      <c r="C313" s="22" t="s">
        <v>91</v>
      </c>
      <c r="D313" s="22" t="s">
        <v>72</v>
      </c>
      <c r="E313" s="22" t="s">
        <v>70</v>
      </c>
      <c r="F313" s="22" t="s">
        <v>13</v>
      </c>
      <c r="G313" s="77" t="s">
        <v>68</v>
      </c>
      <c r="H313" s="77" t="s">
        <v>68</v>
      </c>
      <c r="I313" s="77" t="s">
        <v>68</v>
      </c>
      <c r="J313" s="77" t="s">
        <v>68</v>
      </c>
      <c r="K313" s="77" t="s">
        <v>68</v>
      </c>
      <c r="L313" s="77" t="s">
        <v>68</v>
      </c>
      <c r="M313" s="77" t="s">
        <v>68</v>
      </c>
      <c r="N313" s="64" t="s">
        <v>68</v>
      </c>
      <c r="O313" s="64" t="s">
        <v>68</v>
      </c>
      <c r="P313" s="64" t="s">
        <v>68</v>
      </c>
      <c r="Q313" s="64" t="s">
        <v>68</v>
      </c>
      <c r="R313" s="64" t="s">
        <v>68</v>
      </c>
      <c r="S313" s="64" t="s">
        <v>68</v>
      </c>
      <c r="T313" s="64" t="s">
        <v>68</v>
      </c>
      <c r="U313" s="61" t="s">
        <v>68</v>
      </c>
      <c r="V313" s="61" t="s">
        <v>68</v>
      </c>
      <c r="W313" s="61" t="s">
        <v>68</v>
      </c>
      <c r="X313" s="61" t="s">
        <v>68</v>
      </c>
      <c r="Y313" s="61" t="s">
        <v>68</v>
      </c>
      <c r="Z313" s="61" t="s">
        <v>68</v>
      </c>
      <c r="AA313" s="61" t="s">
        <v>68</v>
      </c>
    </row>
    <row r="314" spans="1:27" x14ac:dyDescent="0.35">
      <c r="A314" s="22" t="s">
        <v>88</v>
      </c>
      <c r="B314" s="22" t="s">
        <v>88</v>
      </c>
      <c r="C314" s="22" t="s">
        <v>91</v>
      </c>
      <c r="D314" s="22" t="s">
        <v>15</v>
      </c>
      <c r="E314" s="22" t="s">
        <v>70</v>
      </c>
      <c r="F314" s="22" t="s">
        <v>13</v>
      </c>
      <c r="G314" s="79">
        <f t="shared" ref="G314:M314" si="60">SUM(G311:G313)</f>
        <v>0.37680851063829784</v>
      </c>
      <c r="H314" s="79">
        <f t="shared" si="60"/>
        <v>0.32222222222222219</v>
      </c>
      <c r="I314" s="79">
        <f t="shared" si="60"/>
        <v>0.27849462365591393</v>
      </c>
      <c r="J314" s="79">
        <f t="shared" si="60"/>
        <v>0.2245283018867924</v>
      </c>
      <c r="K314" s="78">
        <f t="shared" si="60"/>
        <v>0.17746478873239435</v>
      </c>
      <c r="L314" s="78">
        <f t="shared" si="60"/>
        <v>0.16229050279329613</v>
      </c>
      <c r="M314" s="78">
        <f t="shared" si="60"/>
        <v>0.17342908438061044</v>
      </c>
      <c r="N314" s="32">
        <f>'Equations and POD'!$D$5/G314</f>
        <v>15127.046866177303</v>
      </c>
      <c r="O314" s="32">
        <f>'Equations and POD'!$D$5/H314</f>
        <v>17689.655172413793</v>
      </c>
      <c r="P314" s="32">
        <f>'Equations and POD'!$D$5/I314</f>
        <v>20467.181467181472</v>
      </c>
      <c r="Q314" s="32">
        <f>'Equations and POD'!$D$5/J314</f>
        <v>25386.554621848743</v>
      </c>
      <c r="R314" s="32">
        <f>'Equations and POD'!$D$5/K314</f>
        <v>32119.047619047622</v>
      </c>
      <c r="S314" s="32">
        <f>'Equations and POD'!$D$5/L314</f>
        <v>35122.203098106707</v>
      </c>
      <c r="T314" s="32">
        <f>'Equations and POD'!$D$5/M314</f>
        <v>32866.45962732919</v>
      </c>
      <c r="U314" s="82">
        <v>15000</v>
      </c>
      <c r="V314" s="82">
        <v>18000</v>
      </c>
      <c r="W314" s="82">
        <v>20000</v>
      </c>
      <c r="X314" s="82">
        <v>25000</v>
      </c>
      <c r="Y314" s="82">
        <v>32000</v>
      </c>
      <c r="Z314" s="82">
        <v>35000</v>
      </c>
      <c r="AA314" s="82">
        <v>33000</v>
      </c>
    </row>
    <row r="315" spans="1:27" x14ac:dyDescent="0.35">
      <c r="A315" s="22" t="s">
        <v>88</v>
      </c>
      <c r="B315" s="22" t="s">
        <v>88</v>
      </c>
      <c r="C315" s="22" t="s">
        <v>92</v>
      </c>
      <c r="D315" s="22" t="s">
        <v>66</v>
      </c>
      <c r="E315" s="22" t="s">
        <v>67</v>
      </c>
      <c r="F315" s="22" t="s">
        <v>9</v>
      </c>
      <c r="G315" s="47">
        <v>0.47101063829787232</v>
      </c>
      <c r="H315" s="47">
        <v>0.40277777777777768</v>
      </c>
      <c r="I315" s="47">
        <v>0.34811827956989244</v>
      </c>
      <c r="J315" s="47">
        <v>0.28066037735849048</v>
      </c>
      <c r="K315" s="47">
        <v>0.22183098591549294</v>
      </c>
      <c r="L315" s="47">
        <v>0.20286312849162014</v>
      </c>
      <c r="M315" s="47">
        <v>0.21678635547576305</v>
      </c>
      <c r="N315" s="32">
        <f>'Equations and POD'!$D$5/G315</f>
        <v>12101.637492941842</v>
      </c>
      <c r="O315" s="32">
        <f>'Equations and POD'!$D$5/H315</f>
        <v>14151.724137931038</v>
      </c>
      <c r="P315" s="32">
        <f>'Equations and POD'!$D$5/I315</f>
        <v>16373.745173745176</v>
      </c>
      <c r="Q315" s="32">
        <f>'Equations and POD'!$D$5/J315</f>
        <v>20309.243697479</v>
      </c>
      <c r="R315" s="32">
        <f>'Equations and POD'!$D$5/K315</f>
        <v>25695.238095238099</v>
      </c>
      <c r="S315" s="32">
        <f>'Equations and POD'!$D$5/L315</f>
        <v>28097.762478485365</v>
      </c>
      <c r="T315" s="32">
        <f>'Equations and POD'!$D$5/M315</f>
        <v>26293.167701863349</v>
      </c>
      <c r="U315" s="82">
        <v>12000</v>
      </c>
      <c r="V315" s="82">
        <v>14000</v>
      </c>
      <c r="W315" s="82">
        <v>16000</v>
      </c>
      <c r="X315" s="82">
        <v>20000</v>
      </c>
      <c r="Y315" s="82">
        <v>26000</v>
      </c>
      <c r="Z315" s="82">
        <v>28000</v>
      </c>
      <c r="AA315" s="82">
        <v>26000</v>
      </c>
    </row>
    <row r="316" spans="1:27" x14ac:dyDescent="0.35">
      <c r="A316" s="22" t="s">
        <v>88</v>
      </c>
      <c r="B316" s="22" t="s">
        <v>88</v>
      </c>
      <c r="C316" s="22" t="s">
        <v>92</v>
      </c>
      <c r="D316" s="22" t="s">
        <v>71</v>
      </c>
      <c r="E316" s="22" t="s">
        <v>67</v>
      </c>
      <c r="F316" s="22" t="s">
        <v>9</v>
      </c>
      <c r="G316" s="46">
        <v>1.23887489785277E-3</v>
      </c>
      <c r="H316" s="46">
        <v>1.53360449398299E-3</v>
      </c>
      <c r="I316" s="46">
        <v>1.73124691592809E-3</v>
      </c>
      <c r="J316" s="46">
        <v>6.0778461864152299E-4</v>
      </c>
      <c r="K316" s="46">
        <v>3.4033686423004501E-4</v>
      </c>
      <c r="L316" s="46">
        <v>2.7000715043488997E-4</v>
      </c>
      <c r="M316" s="46">
        <v>1.20921220413444E-4</v>
      </c>
      <c r="N316" s="32">
        <f>'Equations and POD'!$D$5/G316</f>
        <v>4600948.8204816282</v>
      </c>
      <c r="O316" s="32">
        <f>'Equations and POD'!$D$5/H316</f>
        <v>3716734.0226007593</v>
      </c>
      <c r="P316" s="32">
        <f>'Equations and POD'!$D$5/I316</f>
        <v>3292424.6377324713</v>
      </c>
      <c r="Q316" s="32">
        <f>'Equations and POD'!$D$5/J316</f>
        <v>9378322.2299047895</v>
      </c>
      <c r="R316" s="32">
        <f>'Equations and POD'!$D$5/K316</f>
        <v>16748112.235491423</v>
      </c>
      <c r="S316" s="32">
        <f>'Equations and POD'!$D$5/L316</f>
        <v>21110552.038415398</v>
      </c>
      <c r="T316" s="32">
        <f>'Equations and POD'!$D$5/M316</f>
        <v>47138128.283117086</v>
      </c>
      <c r="U316" s="82">
        <v>4600000</v>
      </c>
      <c r="V316" s="82">
        <v>3700000</v>
      </c>
      <c r="W316" s="82">
        <v>3300000</v>
      </c>
      <c r="X316" s="82">
        <v>9400000</v>
      </c>
      <c r="Y316" s="82">
        <v>17000000</v>
      </c>
      <c r="Z316" s="82">
        <v>21000000</v>
      </c>
      <c r="AA316" s="82">
        <v>47000000</v>
      </c>
    </row>
    <row r="317" spans="1:27" x14ac:dyDescent="0.35">
      <c r="A317" s="22" t="s">
        <v>88</v>
      </c>
      <c r="B317" s="22" t="s">
        <v>88</v>
      </c>
      <c r="C317" s="22" t="s">
        <v>92</v>
      </c>
      <c r="D317" s="22" t="s">
        <v>72</v>
      </c>
      <c r="E317" s="22" t="s">
        <v>67</v>
      </c>
      <c r="F317" s="22" t="s">
        <v>9</v>
      </c>
      <c r="G317" s="46">
        <v>4.0254883892096603E-2</v>
      </c>
      <c r="H317" s="46">
        <v>3.7921267434583697E-2</v>
      </c>
      <c r="I317" s="46">
        <v>3.08263206242422E-2</v>
      </c>
      <c r="J317" s="46">
        <v>2.1464868359198301E-2</v>
      </c>
      <c r="K317" s="46">
        <v>1.51418018559218E-2</v>
      </c>
      <c r="L317" s="46">
        <v>1.29652601508186E-2</v>
      </c>
      <c r="M317" s="46">
        <v>1.04093879107932E-2</v>
      </c>
      <c r="N317" s="32">
        <f>'Equations and POD'!$D$5/G317</f>
        <v>141597.72551521639</v>
      </c>
      <c r="O317" s="32">
        <f>'Equations and POD'!$D$5/H317</f>
        <v>150311.43170076839</v>
      </c>
      <c r="P317" s="32">
        <f>'Equations and POD'!$D$5/I317</f>
        <v>184906.91994935813</v>
      </c>
      <c r="Q317" s="32">
        <f>'Equations and POD'!$D$5/J317</f>
        <v>265550.19600469107</v>
      </c>
      <c r="R317" s="32">
        <f>'Equations and POD'!$D$5/K317</f>
        <v>376441.32806894375</v>
      </c>
      <c r="S317" s="32">
        <f>'Equations and POD'!$D$5/L317</f>
        <v>439636.37703329185</v>
      </c>
      <c r="T317" s="32">
        <f>'Equations and POD'!$D$5/M317</f>
        <v>547582.62914669851</v>
      </c>
      <c r="U317" s="82">
        <v>140000</v>
      </c>
      <c r="V317" s="82">
        <v>150000</v>
      </c>
      <c r="W317" s="82">
        <v>180000</v>
      </c>
      <c r="X317" s="82">
        <v>270000</v>
      </c>
      <c r="Y317" s="82">
        <v>380000</v>
      </c>
      <c r="Z317" s="82">
        <v>440000</v>
      </c>
      <c r="AA317" s="82">
        <v>550000</v>
      </c>
    </row>
    <row r="318" spans="1:27" x14ac:dyDescent="0.35">
      <c r="A318" s="22" t="s">
        <v>88</v>
      </c>
      <c r="B318" s="22" t="s">
        <v>88</v>
      </c>
      <c r="C318" s="22" t="s">
        <v>92</v>
      </c>
      <c r="D318" s="22" t="s">
        <v>15</v>
      </c>
      <c r="E318" s="22" t="s">
        <v>67</v>
      </c>
      <c r="F318" s="22" t="s">
        <v>9</v>
      </c>
      <c r="G318" s="79">
        <f t="shared" ref="G318:M318" si="61">SUM(G315:G317)</f>
        <v>0.51250439708782169</v>
      </c>
      <c r="H318" s="79">
        <f t="shared" si="61"/>
        <v>0.44223264970634435</v>
      </c>
      <c r="I318" s="79">
        <f t="shared" si="61"/>
        <v>0.38067584711006269</v>
      </c>
      <c r="J318" s="79">
        <f t="shared" si="61"/>
        <v>0.30273303033633031</v>
      </c>
      <c r="K318" s="79">
        <f t="shared" si="61"/>
        <v>0.23731312463564477</v>
      </c>
      <c r="L318" s="79">
        <f t="shared" si="61"/>
        <v>0.21609839579287365</v>
      </c>
      <c r="M318" s="79">
        <f t="shared" si="61"/>
        <v>0.2273166646069697</v>
      </c>
      <c r="N318" s="32">
        <f>'Equations and POD'!$D$5/G318</f>
        <v>11121.855797508913</v>
      </c>
      <c r="O318" s="32">
        <f>'Equations and POD'!$D$5/H318</f>
        <v>12889.143313558983</v>
      </c>
      <c r="P318" s="32">
        <f>'Equations and POD'!$D$5/I318</f>
        <v>14973.369188699777</v>
      </c>
      <c r="Q318" s="32">
        <f>'Equations and POD'!$D$5/J318</f>
        <v>18828.470727714826</v>
      </c>
      <c r="R318" s="32">
        <f>'Equations and POD'!$D$5/K318</f>
        <v>24018.899117996156</v>
      </c>
      <c r="S318" s="32">
        <f>'Equations and POD'!$D$5/L318</f>
        <v>26376.873271485762</v>
      </c>
      <c r="T318" s="32">
        <f>'Equations and POD'!$D$5/M318</f>
        <v>25075.152364457284</v>
      </c>
      <c r="U318" s="82">
        <v>11000</v>
      </c>
      <c r="V318" s="82">
        <v>13000</v>
      </c>
      <c r="W318" s="82">
        <v>15000</v>
      </c>
      <c r="X318" s="82">
        <v>19000</v>
      </c>
      <c r="Y318" s="82">
        <v>24000</v>
      </c>
      <c r="Z318" s="82">
        <v>26000</v>
      </c>
      <c r="AA318" s="82">
        <v>25000</v>
      </c>
    </row>
    <row r="319" spans="1:27" x14ac:dyDescent="0.35">
      <c r="A319" s="22" t="s">
        <v>88</v>
      </c>
      <c r="B319" s="22" t="s">
        <v>88</v>
      </c>
      <c r="C319" s="22" t="s">
        <v>92</v>
      </c>
      <c r="D319" s="22" t="s">
        <v>66</v>
      </c>
      <c r="E319" s="22" t="s">
        <v>69</v>
      </c>
      <c r="F319" s="22" t="s">
        <v>9</v>
      </c>
      <c r="G319" s="47">
        <v>0.23550531914893616</v>
      </c>
      <c r="H319" s="47">
        <v>0.20138888888888884</v>
      </c>
      <c r="I319" s="47">
        <v>0.17405913978494622</v>
      </c>
      <c r="J319" s="47">
        <v>0.14033018867924524</v>
      </c>
      <c r="K319" s="47">
        <v>0.11091549295774647</v>
      </c>
      <c r="L319" s="47">
        <v>0.10143156424581007</v>
      </c>
      <c r="M319" s="47">
        <v>0.10839317773788153</v>
      </c>
      <c r="N319" s="32">
        <f>'Equations and POD'!$D$5/G319</f>
        <v>24203.274985883683</v>
      </c>
      <c r="O319" s="32">
        <f>'Equations and POD'!$D$5/H319</f>
        <v>28303.448275862076</v>
      </c>
      <c r="P319" s="32">
        <f>'Equations and POD'!$D$5/I319</f>
        <v>32747.490347490351</v>
      </c>
      <c r="Q319" s="32">
        <f>'Equations and POD'!$D$5/J319</f>
        <v>40618.487394958</v>
      </c>
      <c r="R319" s="32">
        <f>'Equations and POD'!$D$5/K319</f>
        <v>51390.476190476198</v>
      </c>
      <c r="S319" s="32">
        <f>'Equations and POD'!$D$5/L319</f>
        <v>56195.52495697073</v>
      </c>
      <c r="T319" s="32">
        <f>'Equations and POD'!$D$5/M319</f>
        <v>52586.335403726698</v>
      </c>
      <c r="U319" s="82">
        <v>24000</v>
      </c>
      <c r="V319" s="82">
        <v>28000</v>
      </c>
      <c r="W319" s="82">
        <v>33000</v>
      </c>
      <c r="X319" s="82">
        <v>41000</v>
      </c>
      <c r="Y319" s="82">
        <v>51000</v>
      </c>
      <c r="Z319" s="82">
        <v>56000</v>
      </c>
      <c r="AA319" s="82">
        <v>53000</v>
      </c>
    </row>
    <row r="320" spans="1:27" x14ac:dyDescent="0.35">
      <c r="A320" s="22" t="s">
        <v>88</v>
      </c>
      <c r="B320" s="22" t="s">
        <v>88</v>
      </c>
      <c r="C320" s="22" t="s">
        <v>92</v>
      </c>
      <c r="D320" s="22" t="s">
        <v>71</v>
      </c>
      <c r="E320" s="22" t="s">
        <v>69</v>
      </c>
      <c r="F320" s="22" t="s">
        <v>9</v>
      </c>
      <c r="G320" s="46">
        <v>7.8772393804768699E-4</v>
      </c>
      <c r="H320" s="46">
        <v>9.7512426274997701E-4</v>
      </c>
      <c r="I320" s="46">
        <v>1.1007928570607999E-3</v>
      </c>
      <c r="J320" s="46">
        <v>3.8645265483293301E-4</v>
      </c>
      <c r="K320" s="46">
        <v>2.1639916622628801E-4</v>
      </c>
      <c r="L320" s="46">
        <v>1.7168085027000499E-4</v>
      </c>
      <c r="M320" s="46">
        <v>7.6886326539172203E-5</v>
      </c>
      <c r="N320" s="32">
        <f>'Equations and POD'!$D$5/G320</f>
        <v>7236037.5566686606</v>
      </c>
      <c r="O320" s="32">
        <f>'Equations and POD'!$D$5/H320</f>
        <v>5845408.8547907323</v>
      </c>
      <c r="P320" s="32">
        <f>'Equations and POD'!$D$5/I320</f>
        <v>5178085.9254659684</v>
      </c>
      <c r="Q320" s="32">
        <f>'Equations and POD'!$D$5/J320</f>
        <v>14749542.870818578</v>
      </c>
      <c r="R320" s="32">
        <f>'Equations and POD'!$D$5/K320</f>
        <v>26340212.392683279</v>
      </c>
      <c r="S320" s="32">
        <f>'Equations and POD'!$D$5/L320</f>
        <v>33201140.319584429</v>
      </c>
      <c r="T320" s="32">
        <f>'Equations and POD'!$D$5/M320</f>
        <v>74135418.566212192</v>
      </c>
      <c r="U320" s="82">
        <v>7200000</v>
      </c>
      <c r="V320" s="82">
        <v>5800000</v>
      </c>
      <c r="W320" s="82">
        <v>5200000</v>
      </c>
      <c r="X320" s="82">
        <v>15000000</v>
      </c>
      <c r="Y320" s="82">
        <v>26000000</v>
      </c>
      <c r="Z320" s="82">
        <v>33000000</v>
      </c>
      <c r="AA320" s="82">
        <v>74000000</v>
      </c>
    </row>
    <row r="321" spans="1:27" x14ac:dyDescent="0.35">
      <c r="A321" s="22" t="s">
        <v>88</v>
      </c>
      <c r="B321" s="22" t="s">
        <v>88</v>
      </c>
      <c r="C321" s="22" t="s">
        <v>92</v>
      </c>
      <c r="D321" s="22" t="s">
        <v>72</v>
      </c>
      <c r="E321" s="22" t="s">
        <v>69</v>
      </c>
      <c r="F321" s="22" t="s">
        <v>9</v>
      </c>
      <c r="G321" s="46">
        <v>2.5595590914098201E-2</v>
      </c>
      <c r="H321" s="46">
        <v>2.4111788542266401E-2</v>
      </c>
      <c r="I321" s="46">
        <v>1.9600550685971399E-2</v>
      </c>
      <c r="J321" s="46">
        <v>1.3648182193735699E-2</v>
      </c>
      <c r="K321" s="46">
        <v>9.6277352841303305E-3</v>
      </c>
      <c r="L321" s="46">
        <v>8.2438070323279603E-3</v>
      </c>
      <c r="M321" s="46">
        <v>6.6186859548521297E-3</v>
      </c>
      <c r="N321" s="32">
        <f>'Equations and POD'!$D$5/G321</f>
        <v>222694.60467351065</v>
      </c>
      <c r="O321" s="32">
        <f>'Equations and POD'!$D$5/H321</f>
        <v>236398.88803803458</v>
      </c>
      <c r="P321" s="32">
        <f>'Equations and POD'!$D$5/I321</f>
        <v>290808.15591980441</v>
      </c>
      <c r="Q321" s="32">
        <f>'Equations and POD'!$D$5/J321</f>
        <v>417638.03553386108</v>
      </c>
      <c r="R321" s="32">
        <f>'Equations and POD'!$D$5/K321</f>
        <v>592039.54323458311</v>
      </c>
      <c r="S321" s="32">
        <f>'Equations and POD'!$D$5/L321</f>
        <v>691428.1202419633</v>
      </c>
      <c r="T321" s="32">
        <f>'Equations and POD'!$D$5/M321</f>
        <v>861198.13492908736</v>
      </c>
      <c r="U321" s="82">
        <v>220000</v>
      </c>
      <c r="V321" s="82">
        <v>240000</v>
      </c>
      <c r="W321" s="82">
        <v>290000</v>
      </c>
      <c r="X321" s="82">
        <v>420000</v>
      </c>
      <c r="Y321" s="82">
        <v>590000</v>
      </c>
      <c r="Z321" s="82">
        <v>690000</v>
      </c>
      <c r="AA321" s="82">
        <v>860000</v>
      </c>
    </row>
    <row r="322" spans="1:27" x14ac:dyDescent="0.35">
      <c r="A322" s="22" t="s">
        <v>88</v>
      </c>
      <c r="B322" s="22" t="s">
        <v>88</v>
      </c>
      <c r="C322" s="22" t="s">
        <v>92</v>
      </c>
      <c r="D322" s="22" t="s">
        <v>15</v>
      </c>
      <c r="E322" s="22" t="s">
        <v>69</v>
      </c>
      <c r="F322" s="22" t="s">
        <v>9</v>
      </c>
      <c r="G322" s="79">
        <f t="shared" ref="G322:M322" si="62">SUM(G319:G321)</f>
        <v>0.26188863400108203</v>
      </c>
      <c r="H322" s="79">
        <f t="shared" si="62"/>
        <v>0.22647580169390522</v>
      </c>
      <c r="I322" s="79">
        <f t="shared" si="62"/>
        <v>0.19476048332797841</v>
      </c>
      <c r="J322" s="79">
        <f t="shared" si="62"/>
        <v>0.15436482352781386</v>
      </c>
      <c r="K322" s="79">
        <f t="shared" si="62"/>
        <v>0.12075962740810309</v>
      </c>
      <c r="L322" s="79">
        <f t="shared" si="62"/>
        <v>0.10984705212840803</v>
      </c>
      <c r="M322" s="79">
        <f t="shared" si="62"/>
        <v>0.11508875001927282</v>
      </c>
      <c r="N322" s="32">
        <f>'Equations and POD'!$D$5/G322</f>
        <v>21764.976634978553</v>
      </c>
      <c r="O322" s="32">
        <f>'Equations and POD'!$D$5/H322</f>
        <v>25168.251783931737</v>
      </c>
      <c r="P322" s="32">
        <f>'Equations and POD'!$D$5/I322</f>
        <v>29266.717265232644</v>
      </c>
      <c r="Q322" s="32">
        <f>'Equations and POD'!$D$5/J322</f>
        <v>36925.511070033121</v>
      </c>
      <c r="R322" s="32">
        <f>'Equations and POD'!$D$5/K322</f>
        <v>47201.205587833108</v>
      </c>
      <c r="S322" s="32">
        <f>'Equations and POD'!$D$5/L322</f>
        <v>51890.331962089112</v>
      </c>
      <c r="T322" s="32">
        <f>'Equations and POD'!$D$5/M322</f>
        <v>49526.995462592778</v>
      </c>
      <c r="U322" s="82">
        <v>22000</v>
      </c>
      <c r="V322" s="82">
        <v>25000</v>
      </c>
      <c r="W322" s="82">
        <v>29000</v>
      </c>
      <c r="X322" s="82">
        <v>37000</v>
      </c>
      <c r="Y322" s="82">
        <v>47000</v>
      </c>
      <c r="Z322" s="82">
        <v>52000</v>
      </c>
      <c r="AA322" s="82">
        <v>50000</v>
      </c>
    </row>
    <row r="323" spans="1:27" x14ac:dyDescent="0.35">
      <c r="A323" s="22" t="s">
        <v>88</v>
      </c>
      <c r="B323" s="22" t="s">
        <v>88</v>
      </c>
      <c r="C323" s="22" t="s">
        <v>92</v>
      </c>
      <c r="D323" s="22" t="s">
        <v>66</v>
      </c>
      <c r="E323" s="22" t="s">
        <v>70</v>
      </c>
      <c r="F323" s="22" t="s">
        <v>9</v>
      </c>
      <c r="G323" s="47">
        <v>0.11775265957446808</v>
      </c>
      <c r="H323" s="47">
        <v>0.10069444444444442</v>
      </c>
      <c r="I323" s="47">
        <v>8.702956989247311E-2</v>
      </c>
      <c r="J323" s="47">
        <v>7.0165094339622619E-2</v>
      </c>
      <c r="K323" s="47">
        <v>5.5457746478873235E-2</v>
      </c>
      <c r="L323" s="47">
        <v>5.0715782122905034E-2</v>
      </c>
      <c r="M323" s="47">
        <v>5.4196588868940763E-2</v>
      </c>
      <c r="N323" s="32">
        <f>'Equations and POD'!$D$5/G323</f>
        <v>48406.549971767367</v>
      </c>
      <c r="O323" s="32">
        <f>'Equations and POD'!$D$5/H323</f>
        <v>56606.896551724152</v>
      </c>
      <c r="P323" s="32">
        <f>'Equations and POD'!$D$5/I323</f>
        <v>65494.980694980703</v>
      </c>
      <c r="Q323" s="32">
        <f>'Equations and POD'!$D$5/J323</f>
        <v>81236.974789915999</v>
      </c>
      <c r="R323" s="32">
        <f>'Equations and POD'!$D$5/K323</f>
        <v>102780.9523809524</v>
      </c>
      <c r="S323" s="32">
        <f>'Equations and POD'!$D$5/L323</f>
        <v>112391.04991394146</v>
      </c>
      <c r="T323" s="32">
        <f>'Equations and POD'!$D$5/M323</f>
        <v>105172.6708074534</v>
      </c>
      <c r="U323" s="82">
        <v>48000</v>
      </c>
      <c r="V323" s="82">
        <v>57000</v>
      </c>
      <c r="W323" s="82">
        <v>65000</v>
      </c>
      <c r="X323" s="82">
        <v>81000</v>
      </c>
      <c r="Y323" s="82">
        <v>100000</v>
      </c>
      <c r="Z323" s="82">
        <v>110000</v>
      </c>
      <c r="AA323" s="82">
        <v>110000</v>
      </c>
    </row>
    <row r="324" spans="1:27" x14ac:dyDescent="0.35">
      <c r="A324" s="22" t="s">
        <v>88</v>
      </c>
      <c r="B324" s="22" t="s">
        <v>88</v>
      </c>
      <c r="C324" s="22" t="s">
        <v>92</v>
      </c>
      <c r="D324" s="22" t="s">
        <v>71</v>
      </c>
      <c r="E324" s="22" t="s">
        <v>70</v>
      </c>
      <c r="F324" s="22" t="s">
        <v>9</v>
      </c>
      <c r="G324" s="46">
        <v>4.5831211393076499E-4</v>
      </c>
      <c r="H324" s="46">
        <v>5.6734503119664197E-4</v>
      </c>
      <c r="I324" s="46">
        <v>6.4046130497133198E-4</v>
      </c>
      <c r="J324" s="46">
        <v>2.24845183211802E-4</v>
      </c>
      <c r="K324" s="46">
        <v>1.2590497068283799E-4</v>
      </c>
      <c r="L324" s="46">
        <v>9.9887041142519893E-5</v>
      </c>
      <c r="M324" s="46">
        <v>4.4733863155073702E-5</v>
      </c>
      <c r="N324" s="32">
        <f>'Equations and POD'!$D$5/G324</f>
        <v>12436939.427835137</v>
      </c>
      <c r="O324" s="32">
        <f>'Equations and POD'!$D$5/H324</f>
        <v>10046796.370063525</v>
      </c>
      <c r="P324" s="32">
        <f>'Equations and POD'!$D$5/I324</f>
        <v>8899835.0966029726</v>
      </c>
      <c r="Q324" s="32">
        <f>'Equations and POD'!$D$5/J324</f>
        <v>25350776.559134267</v>
      </c>
      <c r="R324" s="32">
        <f>'Equations and POD'!$D$5/K324</f>
        <v>45272239.603300765</v>
      </c>
      <c r="S324" s="32">
        <f>'Equations and POD'!$D$5/L324</f>
        <v>57064459.361321747</v>
      </c>
      <c r="T324" s="32">
        <f>'Equations and POD'!$D$5/M324</f>
        <v>127420249.40346579</v>
      </c>
      <c r="U324" s="82">
        <v>12000000</v>
      </c>
      <c r="V324" s="82">
        <v>10000000</v>
      </c>
      <c r="W324" s="82">
        <v>8900000</v>
      </c>
      <c r="X324" s="82">
        <v>25000000</v>
      </c>
      <c r="Y324" s="82">
        <v>45000000</v>
      </c>
      <c r="Z324" s="82">
        <v>57000000</v>
      </c>
      <c r="AA324" s="82">
        <v>130000000</v>
      </c>
    </row>
    <row r="325" spans="1:27" x14ac:dyDescent="0.35">
      <c r="A325" s="22" t="s">
        <v>88</v>
      </c>
      <c r="B325" s="22" t="s">
        <v>88</v>
      </c>
      <c r="C325" s="22" t="s">
        <v>92</v>
      </c>
      <c r="D325" s="22" t="s">
        <v>72</v>
      </c>
      <c r="E325" s="22" t="s">
        <v>70</v>
      </c>
      <c r="F325" s="22" t="s">
        <v>9</v>
      </c>
      <c r="G325" s="46">
        <v>1.48919801682275E-2</v>
      </c>
      <c r="H325" s="46">
        <v>1.40286769700694E-2</v>
      </c>
      <c r="I325" s="46">
        <v>1.14039567627661E-2</v>
      </c>
      <c r="J325" s="46">
        <v>7.9407605490958901E-3</v>
      </c>
      <c r="K325" s="46">
        <v>5.6015914380488398E-3</v>
      </c>
      <c r="L325" s="46">
        <v>4.7963968188170303E-3</v>
      </c>
      <c r="M325" s="46">
        <v>3.8508718282840499E-3</v>
      </c>
      <c r="N325" s="32">
        <f>'Equations and POD'!$D$5/G325</f>
        <v>382756.35178195615</v>
      </c>
      <c r="O325" s="32">
        <f>'Equations and POD'!$D$5/H325</f>
        <v>406310.58881469147</v>
      </c>
      <c r="P325" s="32">
        <f>'Equations and POD'!$D$5/I325</f>
        <v>499826.51798632654</v>
      </c>
      <c r="Q325" s="32">
        <f>'Equations and POD'!$D$5/J325</f>
        <v>717815.37357262138</v>
      </c>
      <c r="R325" s="32">
        <f>'Equations and POD'!$D$5/K325</f>
        <v>1017567.9649327367</v>
      </c>
      <c r="S325" s="32">
        <f>'Equations and POD'!$D$5/L325</f>
        <v>1188392.0816638838</v>
      </c>
      <c r="T325" s="32">
        <f>'Equations and POD'!$D$5/M325</f>
        <v>1480184.2944068909</v>
      </c>
      <c r="U325" s="82">
        <v>380000</v>
      </c>
      <c r="V325" s="82">
        <v>410000</v>
      </c>
      <c r="W325" s="82">
        <v>500000</v>
      </c>
      <c r="X325" s="82">
        <v>720000</v>
      </c>
      <c r="Y325" s="82">
        <v>1000000</v>
      </c>
      <c r="Z325" s="82">
        <v>1200000</v>
      </c>
      <c r="AA325" s="82">
        <v>1500000</v>
      </c>
    </row>
    <row r="326" spans="1:27" x14ac:dyDescent="0.35">
      <c r="A326" s="22" t="s">
        <v>88</v>
      </c>
      <c r="B326" s="22" t="s">
        <v>88</v>
      </c>
      <c r="C326" s="22" t="s">
        <v>92</v>
      </c>
      <c r="D326" s="22" t="s">
        <v>15</v>
      </c>
      <c r="E326" s="22" t="s">
        <v>70</v>
      </c>
      <c r="F326" s="22" t="s">
        <v>9</v>
      </c>
      <c r="G326" s="79">
        <f t="shared" ref="G326:M326" si="63">SUM(G323:G325)</f>
        <v>0.13310295185662635</v>
      </c>
      <c r="H326" s="79">
        <f t="shared" si="63"/>
        <v>0.11529046644571046</v>
      </c>
      <c r="I326" s="79">
        <f t="shared" si="63"/>
        <v>9.9073987960210552E-2</v>
      </c>
      <c r="J326" s="79">
        <f t="shared" si="63"/>
        <v>7.8330700071930312E-2</v>
      </c>
      <c r="K326" s="78">
        <f t="shared" si="63"/>
        <v>6.1185242887604907E-2</v>
      </c>
      <c r="L326" s="78">
        <f t="shared" si="63"/>
        <v>5.5612065982864584E-2</v>
      </c>
      <c r="M326" s="78">
        <f t="shared" si="63"/>
        <v>5.8092194560379888E-2</v>
      </c>
      <c r="N326" s="32">
        <f>'Equations and POD'!$D$5/G326</f>
        <v>42823.993912169826</v>
      </c>
      <c r="O326" s="32">
        <f>'Equations and POD'!$D$5/H326</f>
        <v>49440.34121575953</v>
      </c>
      <c r="P326" s="32">
        <f>'Equations and POD'!$D$5/I326</f>
        <v>57532.760287081575</v>
      </c>
      <c r="Q326" s="32">
        <f>'Equations and POD'!$D$5/J326</f>
        <v>72768.403636961579</v>
      </c>
      <c r="R326" s="32">
        <f>'Equations and POD'!$D$5/K326</f>
        <v>93159.718438491705</v>
      </c>
      <c r="S326" s="32">
        <f>'Equations and POD'!$D$5/L326</f>
        <v>102495.74259219765</v>
      </c>
      <c r="T326" s="32">
        <f>'Equations and POD'!$D$5/M326</f>
        <v>98119.894473525725</v>
      </c>
      <c r="U326" s="82">
        <v>43000</v>
      </c>
      <c r="V326" s="82">
        <v>49000</v>
      </c>
      <c r="W326" s="82">
        <v>58000</v>
      </c>
      <c r="X326" s="82">
        <v>73000</v>
      </c>
      <c r="Y326" s="82">
        <v>93000</v>
      </c>
      <c r="Z326" s="82">
        <v>100000</v>
      </c>
      <c r="AA326" s="82">
        <v>98000</v>
      </c>
    </row>
    <row r="327" spans="1:27" x14ac:dyDescent="0.35">
      <c r="A327" s="22" t="s">
        <v>88</v>
      </c>
      <c r="B327" s="22" t="s">
        <v>88</v>
      </c>
      <c r="C327" s="22" t="s">
        <v>92</v>
      </c>
      <c r="D327" s="22" t="s">
        <v>66</v>
      </c>
      <c r="E327" s="22" t="s">
        <v>67</v>
      </c>
      <c r="F327" s="22" t="s">
        <v>13</v>
      </c>
      <c r="G327" s="47">
        <v>0.47101063829787237</v>
      </c>
      <c r="H327" s="47">
        <v>0.40277777777777768</v>
      </c>
      <c r="I327" s="47">
        <v>0.34811827956989244</v>
      </c>
      <c r="J327" s="47">
        <v>0.28066037735849053</v>
      </c>
      <c r="K327" s="47">
        <v>0.22183098591549297</v>
      </c>
      <c r="L327" s="47">
        <v>0.20286312849162011</v>
      </c>
      <c r="M327" s="47">
        <v>0.21678635547576308</v>
      </c>
      <c r="N327" s="32">
        <f>'Equations and POD'!$D$5/G327</f>
        <v>12101.63749294184</v>
      </c>
      <c r="O327" s="32">
        <f>'Equations and POD'!$D$5/H327</f>
        <v>14151.724137931038</v>
      </c>
      <c r="P327" s="32">
        <f>'Equations and POD'!$D$5/I327</f>
        <v>16373.745173745176</v>
      </c>
      <c r="Q327" s="32">
        <f>'Equations and POD'!$D$5/J327</f>
        <v>20309.243697478993</v>
      </c>
      <c r="R327" s="32">
        <f>'Equations and POD'!$D$5/K327</f>
        <v>25695.238095238095</v>
      </c>
      <c r="S327" s="32">
        <f>'Equations and POD'!$D$5/L327</f>
        <v>28097.762478485369</v>
      </c>
      <c r="T327" s="32">
        <f>'Equations and POD'!$D$5/M327</f>
        <v>26293.167701863345</v>
      </c>
      <c r="U327" s="82">
        <v>12000</v>
      </c>
      <c r="V327" s="82">
        <v>14000</v>
      </c>
      <c r="W327" s="82">
        <v>16000</v>
      </c>
      <c r="X327" s="82">
        <v>20000</v>
      </c>
      <c r="Y327" s="82">
        <v>26000</v>
      </c>
      <c r="Z327" s="82">
        <v>28000</v>
      </c>
      <c r="AA327" s="82">
        <v>26000</v>
      </c>
    </row>
    <row r="328" spans="1:27" x14ac:dyDescent="0.35">
      <c r="A328" s="22" t="s">
        <v>88</v>
      </c>
      <c r="B328" s="22" t="s">
        <v>88</v>
      </c>
      <c r="C328" s="22" t="s">
        <v>92</v>
      </c>
      <c r="D328" s="22" t="s">
        <v>71</v>
      </c>
      <c r="E328" s="22" t="s">
        <v>67</v>
      </c>
      <c r="F328" s="22" t="s">
        <v>13</v>
      </c>
      <c r="G328" s="46">
        <v>1.02784789248639E-3</v>
      </c>
      <c r="H328" s="46">
        <v>1.27238568137964E-3</v>
      </c>
      <c r="I328" s="46">
        <v>1.43637547713145E-3</v>
      </c>
      <c r="J328" s="46">
        <v>5.0425434105283602E-4</v>
      </c>
      <c r="K328" s="46">
        <v>2.8236066979279301E-4</v>
      </c>
      <c r="L328" s="46">
        <v>2.2401064521782401E-4</v>
      </c>
      <c r="M328" s="46">
        <v>1.00317404087152E-4</v>
      </c>
      <c r="N328" s="32">
        <f>'Equations and POD'!$D$5/G328</f>
        <v>5545567.6288945395</v>
      </c>
      <c r="O328" s="32">
        <f>'Equations and POD'!$D$5/H328</f>
        <v>4479773.7693963395</v>
      </c>
      <c r="P328" s="32">
        <f>'Equations and POD'!$D$5/I328</f>
        <v>3968321.7172318548</v>
      </c>
      <c r="Q328" s="32">
        <f>'Equations and POD'!$D$5/J328</f>
        <v>11303819.394194866</v>
      </c>
      <c r="R328" s="32">
        <f>'Equations and POD'!$D$5/K328</f>
        <v>20186947.439184349</v>
      </c>
      <c r="S328" s="32">
        <f>'Equations and POD'!$D$5/L328</f>
        <v>25445219.330793053</v>
      </c>
      <c r="T328" s="32">
        <f>'Equations and POD'!$D$5/M328</f>
        <v>56819652.101922952</v>
      </c>
      <c r="U328" s="82">
        <v>5500000</v>
      </c>
      <c r="V328" s="82">
        <v>4500000</v>
      </c>
      <c r="W328" s="82">
        <v>4000000</v>
      </c>
      <c r="X328" s="82">
        <v>11000000</v>
      </c>
      <c r="Y328" s="82">
        <v>20000000</v>
      </c>
      <c r="Z328" s="82">
        <v>25000000</v>
      </c>
      <c r="AA328" s="82">
        <v>57000000</v>
      </c>
    </row>
    <row r="329" spans="1:27" x14ac:dyDescent="0.35">
      <c r="A329" s="22" t="s">
        <v>88</v>
      </c>
      <c r="B329" s="22" t="s">
        <v>88</v>
      </c>
      <c r="C329" s="22" t="s">
        <v>92</v>
      </c>
      <c r="D329" s="22" t="s">
        <v>72</v>
      </c>
      <c r="E329" s="22" t="s">
        <v>67</v>
      </c>
      <c r="F329" s="22" t="s">
        <v>13</v>
      </c>
      <c r="G329" s="46">
        <v>3.2578802128735797E-2</v>
      </c>
      <c r="H329" s="46">
        <v>3.06901759183742E-2</v>
      </c>
      <c r="I329" s="46">
        <v>2.4948143004613899E-2</v>
      </c>
      <c r="J329" s="46">
        <v>1.73717976896458E-2</v>
      </c>
      <c r="K329" s="46">
        <v>1.2254457567407199E-2</v>
      </c>
      <c r="L329" s="46">
        <v>1.04929540011425E-2</v>
      </c>
      <c r="M329" s="46">
        <v>8.4244532895937398E-3</v>
      </c>
      <c r="N329" s="32">
        <f>'Equations and POD'!$D$5/G329</f>
        <v>174960.39226599966</v>
      </c>
      <c r="O329" s="32">
        <f>'Equations and POD'!$D$5/H329</f>
        <v>185727.18563621564</v>
      </c>
      <c r="P329" s="32">
        <f>'Equations and POD'!$D$5/I329</f>
        <v>228473.9188382015</v>
      </c>
      <c r="Q329" s="32">
        <f>'Equations and POD'!$D$5/J329</f>
        <v>328118.02795731381</v>
      </c>
      <c r="R329" s="32">
        <f>'Equations and POD'!$D$5/K329</f>
        <v>465136.86702544166</v>
      </c>
      <c r="S329" s="32">
        <f>'Equations and POD'!$D$5/L329</f>
        <v>543221.6704065766</v>
      </c>
      <c r="T329" s="32">
        <f>'Equations and POD'!$D$5/M329</f>
        <v>676601.76916653977</v>
      </c>
      <c r="U329" s="82">
        <v>170000</v>
      </c>
      <c r="V329" s="82">
        <v>190000</v>
      </c>
      <c r="W329" s="82">
        <v>230000</v>
      </c>
      <c r="X329" s="82">
        <v>330000</v>
      </c>
      <c r="Y329" s="82">
        <v>470000</v>
      </c>
      <c r="Z329" s="82">
        <v>540000</v>
      </c>
      <c r="AA329" s="82">
        <v>680000</v>
      </c>
    </row>
    <row r="330" spans="1:27" x14ac:dyDescent="0.35">
      <c r="A330" s="22" t="s">
        <v>88</v>
      </c>
      <c r="B330" s="22" t="s">
        <v>88</v>
      </c>
      <c r="C330" s="22" t="s">
        <v>92</v>
      </c>
      <c r="D330" s="22" t="s">
        <v>15</v>
      </c>
      <c r="E330" s="22" t="s">
        <v>67</v>
      </c>
      <c r="F330" s="22" t="s">
        <v>13</v>
      </c>
      <c r="G330" s="79">
        <f t="shared" ref="G330:M330" si="64">SUM(G327:G329)</f>
        <v>0.50461728831909458</v>
      </c>
      <c r="H330" s="79">
        <f t="shared" si="64"/>
        <v>0.43474033937753154</v>
      </c>
      <c r="I330" s="79">
        <f t="shared" si="64"/>
        <v>0.37450279805163778</v>
      </c>
      <c r="J330" s="79">
        <f t="shared" si="64"/>
        <v>0.29853642938918917</v>
      </c>
      <c r="K330" s="79">
        <f t="shared" si="64"/>
        <v>0.23436780415269295</v>
      </c>
      <c r="L330" s="79">
        <f t="shared" si="64"/>
        <v>0.21358009313798043</v>
      </c>
      <c r="M330" s="79">
        <f t="shared" si="64"/>
        <v>0.22531112616944396</v>
      </c>
      <c r="N330" s="32">
        <f>'Equations and POD'!$D$5/G330</f>
        <v>11295.68909338597</v>
      </c>
      <c r="O330" s="32">
        <f>'Equations and POD'!$D$5/H330</f>
        <v>13111.27467067205</v>
      </c>
      <c r="P330" s="32">
        <f>'Equations and POD'!$D$5/I330</f>
        <v>15220.180008412284</v>
      </c>
      <c r="Q330" s="32">
        <f>'Equations and POD'!$D$5/J330</f>
        <v>19093.147230514885</v>
      </c>
      <c r="R330" s="32">
        <f>'Equations and POD'!$D$5/K330</f>
        <v>24320.7467024199</v>
      </c>
      <c r="S330" s="32">
        <f>'Equations and POD'!$D$5/L330</f>
        <v>26687.880486678103</v>
      </c>
      <c r="T330" s="32">
        <f>'Equations and POD'!$D$5/M330</f>
        <v>25298.351203985138</v>
      </c>
      <c r="U330" s="82">
        <v>11000</v>
      </c>
      <c r="V330" s="82">
        <v>13000</v>
      </c>
      <c r="W330" s="82">
        <v>15000</v>
      </c>
      <c r="X330" s="82">
        <v>19000</v>
      </c>
      <c r="Y330" s="82">
        <v>24000</v>
      </c>
      <c r="Z330" s="82">
        <v>27000</v>
      </c>
      <c r="AA330" s="82">
        <v>25000</v>
      </c>
    </row>
    <row r="331" spans="1:27" x14ac:dyDescent="0.35">
      <c r="A331" s="22" t="s">
        <v>88</v>
      </c>
      <c r="B331" s="22" t="s">
        <v>88</v>
      </c>
      <c r="C331" s="22" t="s">
        <v>92</v>
      </c>
      <c r="D331" s="22" t="s">
        <v>66</v>
      </c>
      <c r="E331" s="22" t="s">
        <v>69</v>
      </c>
      <c r="F331" s="22" t="s">
        <v>13</v>
      </c>
      <c r="G331" s="47">
        <v>0.23550531914893619</v>
      </c>
      <c r="H331" s="47">
        <v>0.20138888888888884</v>
      </c>
      <c r="I331" s="47">
        <v>0.17405913978494622</v>
      </c>
      <c r="J331" s="47">
        <v>0.14033018867924527</v>
      </c>
      <c r="K331" s="47">
        <v>0.11091549295774648</v>
      </c>
      <c r="L331" s="47">
        <v>0.10143156424581005</v>
      </c>
      <c r="M331" s="47">
        <v>0.10839317773788154</v>
      </c>
      <c r="N331" s="32">
        <f>'Equations and POD'!$D$5/G331</f>
        <v>24203.27498588368</v>
      </c>
      <c r="O331" s="32">
        <f>'Equations and POD'!$D$5/H331</f>
        <v>28303.448275862076</v>
      </c>
      <c r="P331" s="32">
        <f>'Equations and POD'!$D$5/I331</f>
        <v>32747.490347490351</v>
      </c>
      <c r="Q331" s="32">
        <f>'Equations and POD'!$D$5/J331</f>
        <v>40618.487394957985</v>
      </c>
      <c r="R331" s="32">
        <f>'Equations and POD'!$D$5/K331</f>
        <v>51390.476190476191</v>
      </c>
      <c r="S331" s="32">
        <f>'Equations and POD'!$D$5/L331</f>
        <v>56195.524956970738</v>
      </c>
      <c r="T331" s="32">
        <f>'Equations and POD'!$D$5/M331</f>
        <v>52586.335403726691</v>
      </c>
      <c r="U331" s="82">
        <v>24000</v>
      </c>
      <c r="V331" s="82">
        <v>28000</v>
      </c>
      <c r="W331" s="82">
        <v>33000</v>
      </c>
      <c r="X331" s="82">
        <v>41000</v>
      </c>
      <c r="Y331" s="82">
        <v>51000</v>
      </c>
      <c r="Z331" s="82">
        <v>56000</v>
      </c>
      <c r="AA331" s="82">
        <v>53000</v>
      </c>
    </row>
    <row r="332" spans="1:27" x14ac:dyDescent="0.35">
      <c r="A332" s="22" t="s">
        <v>88</v>
      </c>
      <c r="B332" s="22" t="s">
        <v>88</v>
      </c>
      <c r="C332" s="22" t="s">
        <v>92</v>
      </c>
      <c r="D332" s="22" t="s">
        <v>71</v>
      </c>
      <c r="E332" s="22" t="s">
        <v>69</v>
      </c>
      <c r="F332" s="22" t="s">
        <v>13</v>
      </c>
      <c r="G332" s="46">
        <v>6.5354490678812304E-4</v>
      </c>
      <c r="H332" s="46">
        <v>8.0903136311798196E-4</v>
      </c>
      <c r="I332" s="46">
        <v>9.1330233216188204E-4</v>
      </c>
      <c r="J332" s="46">
        <v>3.2062414947762899E-4</v>
      </c>
      <c r="K332" s="46">
        <v>1.7953568710816299E-4</v>
      </c>
      <c r="L332" s="46">
        <v>1.4243451518311401E-4</v>
      </c>
      <c r="M332" s="46">
        <v>6.3785633051738905E-5</v>
      </c>
      <c r="N332" s="32">
        <f>'Equations and POD'!$D$5/G332</f>
        <v>8721665.3986531943</v>
      </c>
      <c r="O332" s="32">
        <f>'Equations and POD'!$D$5/H332</f>
        <v>7045462.3391018808</v>
      </c>
      <c r="P332" s="32">
        <f>'Equations and POD'!$D$5/I332</f>
        <v>6241087.7529541664</v>
      </c>
      <c r="Q332" s="32">
        <f>'Equations and POD'!$D$5/J332</f>
        <v>17777824.937038027</v>
      </c>
      <c r="R332" s="32">
        <f>'Equations and POD'!$D$5/K332</f>
        <v>31748562.593942564</v>
      </c>
      <c r="S332" s="32">
        <f>'Equations and POD'!$D$5/L332</f>
        <v>40018390.154044278</v>
      </c>
      <c r="T332" s="32">
        <f>'Equations and POD'!$D$5/M332</f>
        <v>89361815.933950484</v>
      </c>
      <c r="U332" s="82">
        <v>8700000</v>
      </c>
      <c r="V332" s="82">
        <v>7000000</v>
      </c>
      <c r="W332" s="82">
        <v>6200000</v>
      </c>
      <c r="X332" s="82">
        <v>18000000</v>
      </c>
      <c r="Y332" s="82">
        <v>32000000</v>
      </c>
      <c r="Z332" s="82">
        <v>40000000</v>
      </c>
      <c r="AA332" s="82">
        <v>89000000</v>
      </c>
    </row>
    <row r="333" spans="1:27" x14ac:dyDescent="0.35">
      <c r="A333" s="22" t="s">
        <v>88</v>
      </c>
      <c r="B333" s="22" t="s">
        <v>88</v>
      </c>
      <c r="C333" s="22" t="s">
        <v>92</v>
      </c>
      <c r="D333" s="22" t="s">
        <v>72</v>
      </c>
      <c r="E333" s="22" t="s">
        <v>69</v>
      </c>
      <c r="F333" s="22" t="s">
        <v>13</v>
      </c>
      <c r="G333" s="46">
        <v>2.0714845283982201E-2</v>
      </c>
      <c r="H333" s="46">
        <v>1.9513984687809301E-2</v>
      </c>
      <c r="I333" s="46">
        <v>1.58629811010579E-2</v>
      </c>
      <c r="J333" s="46">
        <v>1.1045651710080699E-2</v>
      </c>
      <c r="K333" s="46">
        <v>7.7918516323858301E-3</v>
      </c>
      <c r="L333" s="46">
        <v>6.6718204630945802E-3</v>
      </c>
      <c r="M333" s="46">
        <v>5.3565887968036498E-3</v>
      </c>
      <c r="N333" s="32">
        <f>'Equations and POD'!$D$5/G333</f>
        <v>275164.98056625784</v>
      </c>
      <c r="O333" s="32">
        <f>'Equations and POD'!$D$5/H333</f>
        <v>292098.21013956628</v>
      </c>
      <c r="P333" s="32">
        <f>'Equations and POD'!$D$5/I333</f>
        <v>359327.16326692642</v>
      </c>
      <c r="Q333" s="32">
        <f>'Equations and POD'!$D$5/J333</f>
        <v>516040.17124656885</v>
      </c>
      <c r="R333" s="32">
        <f>'Equations and POD'!$D$5/K333</f>
        <v>731533.43632836675</v>
      </c>
      <c r="S333" s="32">
        <f>'Equations and POD'!$D$5/L333</f>
        <v>854339.5361925218</v>
      </c>
      <c r="T333" s="32">
        <f>'Equations and POD'!$D$5/M333</f>
        <v>1064110.0551532477</v>
      </c>
      <c r="U333" s="82">
        <v>280000</v>
      </c>
      <c r="V333" s="82">
        <v>290000</v>
      </c>
      <c r="W333" s="82">
        <v>360000</v>
      </c>
      <c r="X333" s="82">
        <v>520000</v>
      </c>
      <c r="Y333" s="82">
        <v>730000</v>
      </c>
      <c r="Z333" s="82">
        <v>850000</v>
      </c>
      <c r="AA333" s="82">
        <v>1100000</v>
      </c>
    </row>
    <row r="334" spans="1:27" x14ac:dyDescent="0.35">
      <c r="A334" s="22" t="s">
        <v>88</v>
      </c>
      <c r="B334" s="22" t="s">
        <v>88</v>
      </c>
      <c r="C334" s="22" t="s">
        <v>92</v>
      </c>
      <c r="D334" s="22" t="s">
        <v>15</v>
      </c>
      <c r="E334" s="22" t="s">
        <v>69</v>
      </c>
      <c r="F334" s="22" t="s">
        <v>13</v>
      </c>
      <c r="G334" s="79">
        <f t="shared" ref="G334:M334" si="65">SUM(G331:G333)</f>
        <v>0.25687370933970649</v>
      </c>
      <c r="H334" s="79">
        <f t="shared" si="65"/>
        <v>0.22171190493981613</v>
      </c>
      <c r="I334" s="79">
        <f t="shared" si="65"/>
        <v>0.19083542321816602</v>
      </c>
      <c r="J334" s="79">
        <f t="shared" si="65"/>
        <v>0.15169646453880359</v>
      </c>
      <c r="K334" s="79">
        <f t="shared" si="65"/>
        <v>0.11888688027724047</v>
      </c>
      <c r="L334" s="79">
        <f t="shared" si="65"/>
        <v>0.10824581922408776</v>
      </c>
      <c r="M334" s="79">
        <f t="shared" si="65"/>
        <v>0.11381355216773692</v>
      </c>
      <c r="N334" s="32">
        <f>'Equations and POD'!$D$5/G334</f>
        <v>22189.892514309238</v>
      </c>
      <c r="O334" s="32">
        <f>'Equations and POD'!$D$5/H334</f>
        <v>25709.038951008381</v>
      </c>
      <c r="P334" s="32">
        <f>'Equations and POD'!$D$5/I334</f>
        <v>29868.66853059912</v>
      </c>
      <c r="Q334" s="32">
        <f>'Equations and POD'!$D$5/J334</f>
        <v>37575.035234535433</v>
      </c>
      <c r="R334" s="32">
        <f>'Equations and POD'!$D$5/K334</f>
        <v>47944.735253442428</v>
      </c>
      <c r="S334" s="32">
        <f>'Equations and POD'!$D$5/L334</f>
        <v>52657.92287275321</v>
      </c>
      <c r="T334" s="32">
        <f>'Equations and POD'!$D$5/M334</f>
        <v>50081.909328332134</v>
      </c>
      <c r="U334" s="82">
        <v>22000</v>
      </c>
      <c r="V334" s="82">
        <v>26000</v>
      </c>
      <c r="W334" s="82">
        <v>30000</v>
      </c>
      <c r="X334" s="82">
        <v>38000</v>
      </c>
      <c r="Y334" s="82">
        <v>48000</v>
      </c>
      <c r="Z334" s="82">
        <v>53000</v>
      </c>
      <c r="AA334" s="82">
        <v>50000</v>
      </c>
    </row>
    <row r="335" spans="1:27" x14ac:dyDescent="0.35">
      <c r="A335" s="22" t="s">
        <v>88</v>
      </c>
      <c r="B335" s="22" t="s">
        <v>88</v>
      </c>
      <c r="C335" s="22" t="s">
        <v>92</v>
      </c>
      <c r="D335" s="22" t="s">
        <v>66</v>
      </c>
      <c r="E335" s="22" t="s">
        <v>70</v>
      </c>
      <c r="F335" s="22" t="s">
        <v>13</v>
      </c>
      <c r="G335" s="47">
        <v>0.11775265957446809</v>
      </c>
      <c r="H335" s="47">
        <v>0.10069444444444442</v>
      </c>
      <c r="I335" s="47">
        <v>8.702956989247311E-2</v>
      </c>
      <c r="J335" s="47">
        <v>7.0165094339622633E-2</v>
      </c>
      <c r="K335" s="47">
        <v>5.5457746478873242E-2</v>
      </c>
      <c r="L335" s="47">
        <v>5.0715782122905027E-2</v>
      </c>
      <c r="M335" s="47">
        <v>5.419658886894077E-2</v>
      </c>
      <c r="N335" s="32">
        <f>'Equations and POD'!$D$5/G335</f>
        <v>48406.549971767359</v>
      </c>
      <c r="O335" s="32">
        <f>'Equations and POD'!$D$5/H335</f>
        <v>56606.896551724152</v>
      </c>
      <c r="P335" s="32">
        <f>'Equations and POD'!$D$5/I335</f>
        <v>65494.980694980703</v>
      </c>
      <c r="Q335" s="32">
        <f>'Equations and POD'!$D$5/J335</f>
        <v>81236.97478991597</v>
      </c>
      <c r="R335" s="32">
        <f>'Equations and POD'!$D$5/K335</f>
        <v>102780.95238095238</v>
      </c>
      <c r="S335" s="32">
        <f>'Equations and POD'!$D$5/L335</f>
        <v>112391.04991394148</v>
      </c>
      <c r="T335" s="32">
        <f>'Equations and POD'!$D$5/M335</f>
        <v>105172.67080745338</v>
      </c>
      <c r="U335" s="82">
        <v>48000</v>
      </c>
      <c r="V335" s="82">
        <v>57000</v>
      </c>
      <c r="W335" s="82">
        <v>65000</v>
      </c>
      <c r="X335" s="82">
        <v>81000</v>
      </c>
      <c r="Y335" s="82">
        <v>100000</v>
      </c>
      <c r="Z335" s="82">
        <v>110000</v>
      </c>
      <c r="AA335" s="82">
        <v>110000</v>
      </c>
    </row>
    <row r="336" spans="1:27" x14ac:dyDescent="0.35">
      <c r="A336" s="22" t="s">
        <v>88</v>
      </c>
      <c r="B336" s="22" t="s">
        <v>88</v>
      </c>
      <c r="C336" s="22" t="s">
        <v>92</v>
      </c>
      <c r="D336" s="22" t="s">
        <v>71</v>
      </c>
      <c r="E336" s="22" t="s">
        <v>70</v>
      </c>
      <c r="F336" s="22" t="s">
        <v>13</v>
      </c>
      <c r="G336" s="46">
        <v>3.8024431267084301E-4</v>
      </c>
      <c r="H336" s="46">
        <v>4.7070916076767802E-4</v>
      </c>
      <c r="I336" s="46">
        <v>5.3137590691491301E-4</v>
      </c>
      <c r="J336" s="46">
        <v>1.8654496129870299E-4</v>
      </c>
      <c r="K336" s="46">
        <v>1.04457127942041E-4</v>
      </c>
      <c r="L336" s="46">
        <v>8.2870991363826098E-5</v>
      </c>
      <c r="M336" s="46">
        <v>3.7111641366897198E-5</v>
      </c>
      <c r="N336" s="32">
        <f>'Equations and POD'!$D$5/G336</f>
        <v>14990362.27514646</v>
      </c>
      <c r="O336" s="32">
        <f>'Equations and POD'!$D$5/H336</f>
        <v>12109388.291283494</v>
      </c>
      <c r="P336" s="32">
        <f>'Equations and POD'!$D$5/I336</f>
        <v>10726869.483212601</v>
      </c>
      <c r="Q336" s="32">
        <f>'Equations and POD'!$D$5/J336</f>
        <v>30555636.348027326</v>
      </c>
      <c r="R336" s="32">
        <f>'Equations and POD'!$D$5/K336</f>
        <v>54567841.489598468</v>
      </c>
      <c r="S336" s="32">
        <f>'Equations and POD'!$D$5/L336</f>
        <v>68781607.486453936</v>
      </c>
      <c r="T336" s="32">
        <f>'Equations and POD'!$D$5/M336</f>
        <v>153590619.8178634</v>
      </c>
      <c r="U336" s="82">
        <v>15000000</v>
      </c>
      <c r="V336" s="82">
        <v>12000000</v>
      </c>
      <c r="W336" s="82">
        <v>11000000</v>
      </c>
      <c r="X336" s="82">
        <v>31000000</v>
      </c>
      <c r="Y336" s="82">
        <v>55000000</v>
      </c>
      <c r="Z336" s="82">
        <v>69000000</v>
      </c>
      <c r="AA336" s="82">
        <v>150000000</v>
      </c>
    </row>
    <row r="337" spans="1:27" x14ac:dyDescent="0.35">
      <c r="A337" s="22" t="s">
        <v>88</v>
      </c>
      <c r="B337" s="22" t="s">
        <v>88</v>
      </c>
      <c r="C337" s="22" t="s">
        <v>92</v>
      </c>
      <c r="D337" s="22" t="s">
        <v>72</v>
      </c>
      <c r="E337" s="22" t="s">
        <v>70</v>
      </c>
      <c r="F337" s="22" t="s">
        <v>13</v>
      </c>
      <c r="G337" s="46">
        <v>1.20522736198854E-2</v>
      </c>
      <c r="H337" s="46">
        <v>1.1353591091196401E-2</v>
      </c>
      <c r="I337" s="46">
        <v>9.2293708225209391E-3</v>
      </c>
      <c r="J337" s="46">
        <v>6.4265609950168298E-3</v>
      </c>
      <c r="K337" s="46">
        <v>4.5334409497946202E-3</v>
      </c>
      <c r="L337" s="46">
        <v>3.88178645129173E-3</v>
      </c>
      <c r="M337" s="46">
        <v>3.1165607545334101E-3</v>
      </c>
      <c r="N337" s="32">
        <f>'Equations and POD'!$D$5/G337</f>
        <v>472939.81034378463</v>
      </c>
      <c r="O337" s="32">
        <f>'Equations and POD'!$D$5/H337</f>
        <v>502043.79867263255</v>
      </c>
      <c r="P337" s="32">
        <f>'Equations and POD'!$D$5/I337</f>
        <v>617593.56185919116</v>
      </c>
      <c r="Q337" s="32">
        <f>'Equations and POD'!$D$5/J337</f>
        <v>886944.04432165087</v>
      </c>
      <c r="R337" s="32">
        <f>'Equations and POD'!$D$5/K337</f>
        <v>1257323.0936774921</v>
      </c>
      <c r="S337" s="32">
        <f>'Equations and POD'!$D$5/L337</f>
        <v>1468396.0778170135</v>
      </c>
      <c r="T337" s="32">
        <f>'Equations and POD'!$D$5/M337</f>
        <v>1828939.157277351</v>
      </c>
      <c r="U337" s="82">
        <v>470000</v>
      </c>
      <c r="V337" s="82">
        <v>500000</v>
      </c>
      <c r="W337" s="82">
        <v>620000</v>
      </c>
      <c r="X337" s="82">
        <v>890000</v>
      </c>
      <c r="Y337" s="82">
        <v>1300000</v>
      </c>
      <c r="Z337" s="82">
        <v>1500000</v>
      </c>
      <c r="AA337" s="82">
        <v>1800000</v>
      </c>
    </row>
    <row r="338" spans="1:27" x14ac:dyDescent="0.35">
      <c r="A338" s="22" t="s">
        <v>88</v>
      </c>
      <c r="B338" s="22" t="s">
        <v>88</v>
      </c>
      <c r="C338" s="22" t="s">
        <v>92</v>
      </c>
      <c r="D338" s="22" t="s">
        <v>15</v>
      </c>
      <c r="E338" s="22" t="s">
        <v>70</v>
      </c>
      <c r="F338" s="22" t="s">
        <v>13</v>
      </c>
      <c r="G338" s="79">
        <f t="shared" ref="G338:M338" si="66">SUM(G335:G337)</f>
        <v>0.13018517750702435</v>
      </c>
      <c r="H338" s="79">
        <f t="shared" si="66"/>
        <v>0.11251874469640849</v>
      </c>
      <c r="I338" s="79">
        <f t="shared" si="66"/>
        <v>9.679031662190897E-2</v>
      </c>
      <c r="J338" s="78">
        <f t="shared" si="66"/>
        <v>7.6778200295938168E-2</v>
      </c>
      <c r="K338" s="78">
        <f t="shared" si="66"/>
        <v>6.0095644556609901E-2</v>
      </c>
      <c r="L338" s="78">
        <f t="shared" si="66"/>
        <v>5.4680439565560582E-2</v>
      </c>
      <c r="M338" s="78">
        <f t="shared" si="66"/>
        <v>5.7350261264841079E-2</v>
      </c>
      <c r="N338" s="32">
        <f>'Equations and POD'!$D$5/G338</f>
        <v>43783.786366097229</v>
      </c>
      <c r="O338" s="32">
        <f>'Equations and POD'!$D$5/H338</f>
        <v>50658.226017179688</v>
      </c>
      <c r="P338" s="32">
        <f>'Equations and POD'!$D$5/I338</f>
        <v>58890.188594648906</v>
      </c>
      <c r="Q338" s="32">
        <f>'Equations and POD'!$D$5/J338</f>
        <v>74239.822997017414</v>
      </c>
      <c r="R338" s="32">
        <f>'Equations and POD'!$D$5/K338</f>
        <v>94848.803803587114</v>
      </c>
      <c r="S338" s="32">
        <f>'Equations and POD'!$D$5/L338</f>
        <v>104242.02960486138</v>
      </c>
      <c r="T338" s="32">
        <f>'Equations and POD'!$D$5/M338</f>
        <v>99389.259513180616</v>
      </c>
      <c r="U338" s="82">
        <v>44000</v>
      </c>
      <c r="V338" s="82">
        <v>51000</v>
      </c>
      <c r="W338" s="82">
        <v>59000</v>
      </c>
      <c r="X338" s="82">
        <v>74000</v>
      </c>
      <c r="Y338" s="82">
        <v>95000</v>
      </c>
      <c r="Z338" s="82">
        <v>100000</v>
      </c>
      <c r="AA338" s="82">
        <v>99000</v>
      </c>
    </row>
    <row r="339" spans="1:27" x14ac:dyDescent="0.35">
      <c r="A339" s="22" t="s">
        <v>88</v>
      </c>
      <c r="B339" s="22" t="s">
        <v>88</v>
      </c>
      <c r="C339" s="22" t="s">
        <v>93</v>
      </c>
      <c r="D339" s="22" t="s">
        <v>66</v>
      </c>
      <c r="E339" s="22" t="s">
        <v>67</v>
      </c>
      <c r="F339" s="22" t="s">
        <v>9</v>
      </c>
      <c r="G339" s="47">
        <v>3.7680851063829786</v>
      </c>
      <c r="H339" s="47">
        <v>3.2222222222222214</v>
      </c>
      <c r="I339" s="47">
        <v>2.7849462365591395</v>
      </c>
      <c r="J339" s="47">
        <v>2.2452830188679238</v>
      </c>
      <c r="K339" s="47">
        <v>1.7746478873239435</v>
      </c>
      <c r="L339" s="47">
        <v>1.6229050279329611</v>
      </c>
      <c r="M339" s="47">
        <v>1.7342908438061044</v>
      </c>
      <c r="N339" s="32">
        <f>'Equations and POD'!$D$5/G339</f>
        <v>1512.7046866177302</v>
      </c>
      <c r="O339" s="32">
        <f>'Equations and POD'!$D$5/H339</f>
        <v>1768.9655172413798</v>
      </c>
      <c r="P339" s="32">
        <f>'Equations and POD'!$D$5/I339</f>
        <v>2046.718146718147</v>
      </c>
      <c r="Q339" s="32">
        <f>'Equations and POD'!$D$5/J339</f>
        <v>2538.655462184875</v>
      </c>
      <c r="R339" s="32">
        <f>'Equations and POD'!$D$5/K339</f>
        <v>3211.9047619047624</v>
      </c>
      <c r="S339" s="32">
        <f>'Equations and POD'!$D$5/L339</f>
        <v>3512.2203098106706</v>
      </c>
      <c r="T339" s="32">
        <f>'Equations and POD'!$D$5/M339</f>
        <v>3286.6459627329186</v>
      </c>
      <c r="U339" s="82">
        <v>1500</v>
      </c>
      <c r="V339" s="82">
        <v>1800</v>
      </c>
      <c r="W339" s="82">
        <v>2000</v>
      </c>
      <c r="X339" s="82">
        <v>2500</v>
      </c>
      <c r="Y339" s="82">
        <v>3200</v>
      </c>
      <c r="Z339" s="82">
        <v>3500</v>
      </c>
      <c r="AA339" s="82">
        <v>3300</v>
      </c>
    </row>
    <row r="340" spans="1:27" x14ac:dyDescent="0.35">
      <c r="A340" s="22" t="s">
        <v>88</v>
      </c>
      <c r="B340" s="22" t="s">
        <v>88</v>
      </c>
      <c r="C340" s="22" t="s">
        <v>93</v>
      </c>
      <c r="D340" s="22" t="s">
        <v>71</v>
      </c>
      <c r="E340" s="22" t="s">
        <v>67</v>
      </c>
      <c r="F340" s="22" t="s">
        <v>9</v>
      </c>
      <c r="G340" s="76" t="s">
        <v>68</v>
      </c>
      <c r="H340" s="76" t="s">
        <v>68</v>
      </c>
      <c r="I340" s="76" t="s">
        <v>68</v>
      </c>
      <c r="J340" s="76" t="s">
        <v>68</v>
      </c>
      <c r="K340" s="76" t="s">
        <v>68</v>
      </c>
      <c r="L340" s="76" t="s">
        <v>68</v>
      </c>
      <c r="M340" s="76" t="s">
        <v>68</v>
      </c>
      <c r="N340" s="64" t="s">
        <v>68</v>
      </c>
      <c r="O340" s="64" t="s">
        <v>68</v>
      </c>
      <c r="P340" s="64" t="s">
        <v>68</v>
      </c>
      <c r="Q340" s="64" t="s">
        <v>68</v>
      </c>
      <c r="R340" s="64" t="s">
        <v>68</v>
      </c>
      <c r="S340" s="64" t="s">
        <v>68</v>
      </c>
      <c r="T340" s="64" t="s">
        <v>68</v>
      </c>
      <c r="U340" s="61" t="s">
        <v>68</v>
      </c>
      <c r="V340" s="61" t="s">
        <v>68</v>
      </c>
      <c r="W340" s="61" t="s">
        <v>68</v>
      </c>
      <c r="X340" s="61" t="s">
        <v>68</v>
      </c>
      <c r="Y340" s="61" t="s">
        <v>68</v>
      </c>
      <c r="Z340" s="61" t="s">
        <v>68</v>
      </c>
      <c r="AA340" s="61" t="s">
        <v>68</v>
      </c>
    </row>
    <row r="341" spans="1:27" x14ac:dyDescent="0.35">
      <c r="A341" s="22" t="s">
        <v>88</v>
      </c>
      <c r="B341" s="22" t="s">
        <v>88</v>
      </c>
      <c r="C341" s="22" t="s">
        <v>93</v>
      </c>
      <c r="D341" s="22" t="s">
        <v>72</v>
      </c>
      <c r="E341" s="22" t="s">
        <v>67</v>
      </c>
      <c r="F341" s="22" t="s">
        <v>9</v>
      </c>
      <c r="G341" s="76" t="s">
        <v>68</v>
      </c>
      <c r="H341" s="76" t="s">
        <v>68</v>
      </c>
      <c r="I341" s="76" t="s">
        <v>68</v>
      </c>
      <c r="J341" s="76" t="s">
        <v>68</v>
      </c>
      <c r="K341" s="76" t="s">
        <v>68</v>
      </c>
      <c r="L341" s="76" t="s">
        <v>68</v>
      </c>
      <c r="M341" s="76" t="s">
        <v>68</v>
      </c>
      <c r="N341" s="64" t="s">
        <v>68</v>
      </c>
      <c r="O341" s="64" t="s">
        <v>68</v>
      </c>
      <c r="P341" s="64" t="s">
        <v>68</v>
      </c>
      <c r="Q341" s="64" t="s">
        <v>68</v>
      </c>
      <c r="R341" s="64" t="s">
        <v>68</v>
      </c>
      <c r="S341" s="64" t="s">
        <v>68</v>
      </c>
      <c r="T341" s="64" t="s">
        <v>68</v>
      </c>
      <c r="U341" s="61" t="s">
        <v>68</v>
      </c>
      <c r="V341" s="61" t="s">
        <v>68</v>
      </c>
      <c r="W341" s="61" t="s">
        <v>68</v>
      </c>
      <c r="X341" s="61" t="s">
        <v>68</v>
      </c>
      <c r="Y341" s="61" t="s">
        <v>68</v>
      </c>
      <c r="Z341" s="61" t="s">
        <v>68</v>
      </c>
      <c r="AA341" s="61" t="s">
        <v>68</v>
      </c>
    </row>
    <row r="342" spans="1:27" x14ac:dyDescent="0.35">
      <c r="A342" s="22" t="s">
        <v>88</v>
      </c>
      <c r="B342" s="22" t="s">
        <v>88</v>
      </c>
      <c r="C342" s="22" t="s">
        <v>93</v>
      </c>
      <c r="D342" s="22" t="s">
        <v>15</v>
      </c>
      <c r="E342" s="22" t="s">
        <v>67</v>
      </c>
      <c r="F342" s="22" t="s">
        <v>9</v>
      </c>
      <c r="G342" s="76">
        <f t="shared" ref="G342:M342" si="67">SUM(G339:G341)</f>
        <v>3.7680851063829786</v>
      </c>
      <c r="H342" s="76">
        <f t="shared" si="67"/>
        <v>3.2222222222222214</v>
      </c>
      <c r="I342" s="76">
        <f t="shared" si="67"/>
        <v>2.7849462365591395</v>
      </c>
      <c r="J342" s="76">
        <f t="shared" si="67"/>
        <v>2.2452830188679238</v>
      </c>
      <c r="K342" s="79">
        <f t="shared" si="67"/>
        <v>1.7746478873239435</v>
      </c>
      <c r="L342" s="79">
        <f t="shared" si="67"/>
        <v>1.6229050279329611</v>
      </c>
      <c r="M342" s="79">
        <f t="shared" si="67"/>
        <v>1.7342908438061044</v>
      </c>
      <c r="N342" s="32">
        <f>'Equations and POD'!$D$5/G342</f>
        <v>1512.7046866177302</v>
      </c>
      <c r="O342" s="32">
        <f>'Equations and POD'!$D$5/H342</f>
        <v>1768.9655172413798</v>
      </c>
      <c r="P342" s="32">
        <f>'Equations and POD'!$D$5/I342</f>
        <v>2046.718146718147</v>
      </c>
      <c r="Q342" s="32">
        <f>'Equations and POD'!$D$5/J342</f>
        <v>2538.655462184875</v>
      </c>
      <c r="R342" s="32">
        <f>'Equations and POD'!$D$5/K342</f>
        <v>3211.9047619047624</v>
      </c>
      <c r="S342" s="32">
        <f>'Equations and POD'!$D$5/L342</f>
        <v>3512.2203098106706</v>
      </c>
      <c r="T342" s="32">
        <f>'Equations and POD'!$D$5/M342</f>
        <v>3286.6459627329186</v>
      </c>
      <c r="U342" s="82">
        <v>1500</v>
      </c>
      <c r="V342" s="82">
        <v>1800</v>
      </c>
      <c r="W342" s="82">
        <v>2000</v>
      </c>
      <c r="X342" s="82">
        <v>2500</v>
      </c>
      <c r="Y342" s="82">
        <v>3200</v>
      </c>
      <c r="Z342" s="82">
        <v>3500</v>
      </c>
      <c r="AA342" s="82">
        <v>3300</v>
      </c>
    </row>
    <row r="343" spans="1:27" x14ac:dyDescent="0.35">
      <c r="A343" s="22" t="s">
        <v>88</v>
      </c>
      <c r="B343" s="22" t="s">
        <v>88</v>
      </c>
      <c r="C343" s="22" t="s">
        <v>93</v>
      </c>
      <c r="D343" s="22" t="s">
        <v>66</v>
      </c>
      <c r="E343" s="22" t="s">
        <v>69</v>
      </c>
      <c r="F343" s="22" t="s">
        <v>9</v>
      </c>
      <c r="G343" s="47">
        <v>0.94202127659574464</v>
      </c>
      <c r="H343" s="47">
        <v>0.80555555555555536</v>
      </c>
      <c r="I343" s="47">
        <v>0.69623655913978488</v>
      </c>
      <c r="J343" s="47">
        <v>0.56132075471698095</v>
      </c>
      <c r="K343" s="47">
        <v>0.44366197183098588</v>
      </c>
      <c r="L343" s="47">
        <v>0.40572625698324027</v>
      </c>
      <c r="M343" s="47">
        <v>0.43357271095152611</v>
      </c>
      <c r="N343" s="32">
        <f>'Equations and POD'!$D$5/G343</f>
        <v>6050.8187464709208</v>
      </c>
      <c r="O343" s="32">
        <f>'Equations and POD'!$D$5/H343</f>
        <v>7075.862068965519</v>
      </c>
      <c r="P343" s="32">
        <f>'Equations and POD'!$D$5/I343</f>
        <v>8186.8725868725878</v>
      </c>
      <c r="Q343" s="32">
        <f>'Equations and POD'!$D$5/J343</f>
        <v>10154.6218487395</v>
      </c>
      <c r="R343" s="32">
        <f>'Equations and POD'!$D$5/K343</f>
        <v>12847.61904761905</v>
      </c>
      <c r="S343" s="32">
        <f>'Equations and POD'!$D$5/L343</f>
        <v>14048.881239242683</v>
      </c>
      <c r="T343" s="32">
        <f>'Equations and POD'!$D$5/M343</f>
        <v>13146.583850931675</v>
      </c>
      <c r="U343" s="82">
        <v>6100</v>
      </c>
      <c r="V343" s="82">
        <v>7100</v>
      </c>
      <c r="W343" s="82">
        <v>8200</v>
      </c>
      <c r="X343" s="82">
        <v>10000</v>
      </c>
      <c r="Y343" s="82">
        <v>13000</v>
      </c>
      <c r="Z343" s="82">
        <v>14000</v>
      </c>
      <c r="AA343" s="82">
        <v>13000</v>
      </c>
    </row>
    <row r="344" spans="1:27" x14ac:dyDescent="0.35">
      <c r="A344" s="22" t="s">
        <v>88</v>
      </c>
      <c r="B344" s="22" t="s">
        <v>88</v>
      </c>
      <c r="C344" s="22" t="s">
        <v>93</v>
      </c>
      <c r="D344" s="22" t="s">
        <v>71</v>
      </c>
      <c r="E344" s="22" t="s">
        <v>69</v>
      </c>
      <c r="F344" s="22" t="s">
        <v>9</v>
      </c>
      <c r="G344" s="76" t="s">
        <v>68</v>
      </c>
      <c r="H344" s="76" t="s">
        <v>68</v>
      </c>
      <c r="I344" s="76" t="s">
        <v>68</v>
      </c>
      <c r="J344" s="76" t="s">
        <v>68</v>
      </c>
      <c r="K344" s="76" t="s">
        <v>68</v>
      </c>
      <c r="L344" s="76" t="s">
        <v>68</v>
      </c>
      <c r="M344" s="76" t="s">
        <v>68</v>
      </c>
      <c r="N344" s="64" t="s">
        <v>68</v>
      </c>
      <c r="O344" s="64" t="s">
        <v>68</v>
      </c>
      <c r="P344" s="64" t="s">
        <v>68</v>
      </c>
      <c r="Q344" s="64" t="s">
        <v>68</v>
      </c>
      <c r="R344" s="64" t="s">
        <v>68</v>
      </c>
      <c r="S344" s="64" t="s">
        <v>68</v>
      </c>
      <c r="T344" s="64" t="s">
        <v>68</v>
      </c>
      <c r="U344" s="61" t="s">
        <v>68</v>
      </c>
      <c r="V344" s="61" t="s">
        <v>68</v>
      </c>
      <c r="W344" s="61" t="s">
        <v>68</v>
      </c>
      <c r="X344" s="61" t="s">
        <v>68</v>
      </c>
      <c r="Y344" s="61" t="s">
        <v>68</v>
      </c>
      <c r="Z344" s="61" t="s">
        <v>68</v>
      </c>
      <c r="AA344" s="61" t="s">
        <v>68</v>
      </c>
    </row>
    <row r="345" spans="1:27" x14ac:dyDescent="0.35">
      <c r="A345" s="22" t="s">
        <v>88</v>
      </c>
      <c r="B345" s="22" t="s">
        <v>88</v>
      </c>
      <c r="C345" s="22" t="s">
        <v>93</v>
      </c>
      <c r="D345" s="22" t="s">
        <v>72</v>
      </c>
      <c r="E345" s="22" t="s">
        <v>69</v>
      </c>
      <c r="F345" s="22" t="s">
        <v>9</v>
      </c>
      <c r="G345" s="76" t="s">
        <v>68</v>
      </c>
      <c r="H345" s="76" t="s">
        <v>68</v>
      </c>
      <c r="I345" s="76" t="s">
        <v>68</v>
      </c>
      <c r="J345" s="76" t="s">
        <v>68</v>
      </c>
      <c r="K345" s="76" t="s">
        <v>68</v>
      </c>
      <c r="L345" s="76" t="s">
        <v>68</v>
      </c>
      <c r="M345" s="76" t="s">
        <v>68</v>
      </c>
      <c r="N345" s="64" t="s">
        <v>68</v>
      </c>
      <c r="O345" s="64" t="s">
        <v>68</v>
      </c>
      <c r="P345" s="64" t="s">
        <v>68</v>
      </c>
      <c r="Q345" s="64" t="s">
        <v>68</v>
      </c>
      <c r="R345" s="64" t="s">
        <v>68</v>
      </c>
      <c r="S345" s="64" t="s">
        <v>68</v>
      </c>
      <c r="T345" s="64" t="s">
        <v>68</v>
      </c>
      <c r="U345" s="61" t="s">
        <v>68</v>
      </c>
      <c r="V345" s="61" t="s">
        <v>68</v>
      </c>
      <c r="W345" s="61" t="s">
        <v>68</v>
      </c>
      <c r="X345" s="61" t="s">
        <v>68</v>
      </c>
      <c r="Y345" s="61" t="s">
        <v>68</v>
      </c>
      <c r="Z345" s="61" t="s">
        <v>68</v>
      </c>
      <c r="AA345" s="61" t="s">
        <v>68</v>
      </c>
    </row>
    <row r="346" spans="1:27" x14ac:dyDescent="0.35">
      <c r="A346" s="22" t="s">
        <v>88</v>
      </c>
      <c r="B346" s="22" t="s">
        <v>88</v>
      </c>
      <c r="C346" s="22" t="s">
        <v>93</v>
      </c>
      <c r="D346" s="22" t="s">
        <v>15</v>
      </c>
      <c r="E346" s="22" t="s">
        <v>69</v>
      </c>
      <c r="F346" s="22" t="s">
        <v>9</v>
      </c>
      <c r="G346" s="79">
        <f t="shared" ref="G346:M346" si="68">SUM(G343:G345)</f>
        <v>0.94202127659574464</v>
      </c>
      <c r="H346" s="79">
        <f t="shared" si="68"/>
        <v>0.80555555555555536</v>
      </c>
      <c r="I346" s="79">
        <f t="shared" si="68"/>
        <v>0.69623655913978488</v>
      </c>
      <c r="J346" s="79">
        <f t="shared" si="68"/>
        <v>0.56132075471698095</v>
      </c>
      <c r="K346" s="79">
        <f t="shared" si="68"/>
        <v>0.44366197183098588</v>
      </c>
      <c r="L346" s="79">
        <f t="shared" si="68"/>
        <v>0.40572625698324027</v>
      </c>
      <c r="M346" s="79">
        <f t="shared" si="68"/>
        <v>0.43357271095152611</v>
      </c>
      <c r="N346" s="32">
        <f>'Equations and POD'!$D$5/G346</f>
        <v>6050.8187464709208</v>
      </c>
      <c r="O346" s="32">
        <f>'Equations and POD'!$D$5/H346</f>
        <v>7075.862068965519</v>
      </c>
      <c r="P346" s="32">
        <f>'Equations and POD'!$D$5/I346</f>
        <v>8186.8725868725878</v>
      </c>
      <c r="Q346" s="32">
        <f>'Equations and POD'!$D$5/J346</f>
        <v>10154.6218487395</v>
      </c>
      <c r="R346" s="32">
        <f>'Equations and POD'!$D$5/K346</f>
        <v>12847.61904761905</v>
      </c>
      <c r="S346" s="32">
        <f>'Equations and POD'!$D$5/L346</f>
        <v>14048.881239242683</v>
      </c>
      <c r="T346" s="32">
        <f>'Equations and POD'!$D$5/M346</f>
        <v>13146.583850931675</v>
      </c>
      <c r="U346" s="82">
        <v>6100</v>
      </c>
      <c r="V346" s="82">
        <v>7100</v>
      </c>
      <c r="W346" s="82">
        <v>8200</v>
      </c>
      <c r="X346" s="82">
        <v>10000</v>
      </c>
      <c r="Y346" s="82">
        <v>13000</v>
      </c>
      <c r="Z346" s="82">
        <v>14000</v>
      </c>
      <c r="AA346" s="82">
        <v>13000</v>
      </c>
    </row>
    <row r="347" spans="1:27" x14ac:dyDescent="0.35">
      <c r="A347" s="22" t="s">
        <v>88</v>
      </c>
      <c r="B347" s="22" t="s">
        <v>88</v>
      </c>
      <c r="C347" s="22" t="s">
        <v>93</v>
      </c>
      <c r="D347" s="22" t="s">
        <v>66</v>
      </c>
      <c r="E347" s="22" t="s">
        <v>70</v>
      </c>
      <c r="F347" s="22" t="s">
        <v>9</v>
      </c>
      <c r="G347" s="47">
        <v>9.4202127659574475E-2</v>
      </c>
      <c r="H347" s="47">
        <v>8.0555555555555547E-2</v>
      </c>
      <c r="I347" s="47">
        <v>6.9623655913978497E-2</v>
      </c>
      <c r="J347" s="47">
        <v>5.6132075471698101E-2</v>
      </c>
      <c r="K347" s="47">
        <v>4.4366197183098595E-2</v>
      </c>
      <c r="L347" s="47">
        <v>4.0572625698324032E-2</v>
      </c>
      <c r="M347" s="47">
        <v>4.3357271095152611E-2</v>
      </c>
      <c r="N347" s="32">
        <f>'Equations and POD'!$D$5/G347</f>
        <v>60508.187464709197</v>
      </c>
      <c r="O347" s="32">
        <f>'Equations and POD'!$D$5/H347</f>
        <v>70758.620689655174</v>
      </c>
      <c r="P347" s="32">
        <f>'Equations and POD'!$D$5/I347</f>
        <v>81868.725868725873</v>
      </c>
      <c r="Q347" s="32">
        <f>'Equations and POD'!$D$5/J347</f>
        <v>101546.21848739497</v>
      </c>
      <c r="R347" s="32">
        <f>'Equations and POD'!$D$5/K347</f>
        <v>128476.19047619047</v>
      </c>
      <c r="S347" s="32">
        <f>'Equations and POD'!$D$5/L347</f>
        <v>140488.81239242683</v>
      </c>
      <c r="T347" s="32">
        <f>'Equations and POD'!$D$5/M347</f>
        <v>131465.83850931676</v>
      </c>
      <c r="U347" s="82">
        <v>61000</v>
      </c>
      <c r="V347" s="82">
        <v>71000</v>
      </c>
      <c r="W347" s="82">
        <v>82000</v>
      </c>
      <c r="X347" s="82">
        <v>100000</v>
      </c>
      <c r="Y347" s="82">
        <v>130000</v>
      </c>
      <c r="Z347" s="82">
        <v>140000</v>
      </c>
      <c r="AA347" s="82">
        <v>130000</v>
      </c>
    </row>
    <row r="348" spans="1:27" x14ac:dyDescent="0.35">
      <c r="A348" s="22" t="s">
        <v>88</v>
      </c>
      <c r="B348" s="22" t="s">
        <v>88</v>
      </c>
      <c r="C348" s="22" t="s">
        <v>93</v>
      </c>
      <c r="D348" s="22" t="s">
        <v>71</v>
      </c>
      <c r="E348" s="22" t="s">
        <v>70</v>
      </c>
      <c r="F348" s="22" t="s">
        <v>9</v>
      </c>
      <c r="G348" s="76" t="s">
        <v>68</v>
      </c>
      <c r="H348" s="76" t="s">
        <v>68</v>
      </c>
      <c r="I348" s="76" t="s">
        <v>68</v>
      </c>
      <c r="J348" s="76" t="s">
        <v>68</v>
      </c>
      <c r="K348" s="76" t="s">
        <v>68</v>
      </c>
      <c r="L348" s="76" t="s">
        <v>68</v>
      </c>
      <c r="M348" s="76" t="s">
        <v>68</v>
      </c>
      <c r="N348" s="64" t="s">
        <v>68</v>
      </c>
      <c r="O348" s="64" t="s">
        <v>68</v>
      </c>
      <c r="P348" s="64" t="s">
        <v>68</v>
      </c>
      <c r="Q348" s="64" t="s">
        <v>68</v>
      </c>
      <c r="R348" s="64" t="s">
        <v>68</v>
      </c>
      <c r="S348" s="64" t="s">
        <v>68</v>
      </c>
      <c r="T348" s="64" t="s">
        <v>68</v>
      </c>
      <c r="U348" s="61" t="s">
        <v>68</v>
      </c>
      <c r="V348" s="61" t="s">
        <v>68</v>
      </c>
      <c r="W348" s="61" t="s">
        <v>68</v>
      </c>
      <c r="X348" s="61" t="s">
        <v>68</v>
      </c>
      <c r="Y348" s="61" t="s">
        <v>68</v>
      </c>
      <c r="Z348" s="61" t="s">
        <v>68</v>
      </c>
      <c r="AA348" s="61" t="s">
        <v>68</v>
      </c>
    </row>
    <row r="349" spans="1:27" x14ac:dyDescent="0.35">
      <c r="A349" s="22" t="s">
        <v>88</v>
      </c>
      <c r="B349" s="22" t="s">
        <v>88</v>
      </c>
      <c r="C349" s="22" t="s">
        <v>93</v>
      </c>
      <c r="D349" s="22" t="s">
        <v>72</v>
      </c>
      <c r="E349" s="22" t="s">
        <v>70</v>
      </c>
      <c r="F349" s="22" t="s">
        <v>9</v>
      </c>
      <c r="G349" s="76" t="s">
        <v>68</v>
      </c>
      <c r="H349" s="76" t="s">
        <v>68</v>
      </c>
      <c r="I349" s="76" t="s">
        <v>68</v>
      </c>
      <c r="J349" s="76" t="s">
        <v>68</v>
      </c>
      <c r="K349" s="76" t="s">
        <v>68</v>
      </c>
      <c r="L349" s="76" t="s">
        <v>68</v>
      </c>
      <c r="M349" s="76" t="s">
        <v>68</v>
      </c>
      <c r="N349" s="64" t="s">
        <v>68</v>
      </c>
      <c r="O349" s="64" t="s">
        <v>68</v>
      </c>
      <c r="P349" s="64" t="s">
        <v>68</v>
      </c>
      <c r="Q349" s="64" t="s">
        <v>68</v>
      </c>
      <c r="R349" s="64" t="s">
        <v>68</v>
      </c>
      <c r="S349" s="64" t="s">
        <v>68</v>
      </c>
      <c r="T349" s="64" t="s">
        <v>68</v>
      </c>
      <c r="U349" s="61" t="s">
        <v>68</v>
      </c>
      <c r="V349" s="61" t="s">
        <v>68</v>
      </c>
      <c r="W349" s="61" t="s">
        <v>68</v>
      </c>
      <c r="X349" s="61" t="s">
        <v>68</v>
      </c>
      <c r="Y349" s="61" t="s">
        <v>68</v>
      </c>
      <c r="Z349" s="61" t="s">
        <v>68</v>
      </c>
      <c r="AA349" s="61" t="s">
        <v>68</v>
      </c>
    </row>
    <row r="350" spans="1:27" x14ac:dyDescent="0.35">
      <c r="A350" s="22" t="s">
        <v>88</v>
      </c>
      <c r="B350" s="22" t="s">
        <v>88</v>
      </c>
      <c r="C350" s="22" t="s">
        <v>93</v>
      </c>
      <c r="D350" s="22" t="s">
        <v>15</v>
      </c>
      <c r="E350" s="22" t="s">
        <v>70</v>
      </c>
      <c r="F350" s="22" t="s">
        <v>9</v>
      </c>
      <c r="G350" s="78">
        <f t="shared" ref="G350:M350" si="69">SUM(G347:G349)</f>
        <v>9.4202127659574475E-2</v>
      </c>
      <c r="H350" s="78">
        <f t="shared" si="69"/>
        <v>8.0555555555555547E-2</v>
      </c>
      <c r="I350" s="78">
        <f t="shared" si="69"/>
        <v>6.9623655913978497E-2</v>
      </c>
      <c r="J350" s="78">
        <f t="shared" si="69"/>
        <v>5.6132075471698101E-2</v>
      </c>
      <c r="K350" s="78">
        <f t="shared" si="69"/>
        <v>4.4366197183098595E-2</v>
      </c>
      <c r="L350" s="78">
        <f t="shared" si="69"/>
        <v>4.0572625698324032E-2</v>
      </c>
      <c r="M350" s="78">
        <f t="shared" si="69"/>
        <v>4.3357271095152611E-2</v>
      </c>
      <c r="N350" s="32">
        <f>'Equations and POD'!$D$5/G350</f>
        <v>60508.187464709197</v>
      </c>
      <c r="O350" s="32">
        <f>'Equations and POD'!$D$5/H350</f>
        <v>70758.620689655174</v>
      </c>
      <c r="P350" s="32">
        <f>'Equations and POD'!$D$5/I350</f>
        <v>81868.725868725873</v>
      </c>
      <c r="Q350" s="32">
        <f>'Equations and POD'!$D$5/J350</f>
        <v>101546.21848739497</v>
      </c>
      <c r="R350" s="32">
        <f>'Equations and POD'!$D$5/K350</f>
        <v>128476.19047619047</v>
      </c>
      <c r="S350" s="32">
        <f>'Equations and POD'!$D$5/L350</f>
        <v>140488.81239242683</v>
      </c>
      <c r="T350" s="32">
        <f>'Equations and POD'!$D$5/M350</f>
        <v>131465.83850931676</v>
      </c>
      <c r="U350" s="82">
        <v>61000</v>
      </c>
      <c r="V350" s="82">
        <v>71000</v>
      </c>
      <c r="W350" s="82">
        <v>82000</v>
      </c>
      <c r="X350" s="82">
        <v>100000</v>
      </c>
      <c r="Y350" s="82">
        <v>130000</v>
      </c>
      <c r="Z350" s="82">
        <v>140000</v>
      </c>
      <c r="AA350" s="82">
        <v>130000</v>
      </c>
    </row>
    <row r="351" spans="1:27" x14ac:dyDescent="0.35">
      <c r="A351" s="22" t="s">
        <v>88</v>
      </c>
      <c r="B351" s="22" t="s">
        <v>88</v>
      </c>
      <c r="C351" s="22" t="s">
        <v>93</v>
      </c>
      <c r="D351" s="22" t="s">
        <v>66</v>
      </c>
      <c r="E351" s="22" t="s">
        <v>67</v>
      </c>
      <c r="F351" s="22" t="s">
        <v>13</v>
      </c>
      <c r="G351" s="47">
        <v>3.768085106382979</v>
      </c>
      <c r="H351" s="47">
        <v>3.2222222222222214</v>
      </c>
      <c r="I351" s="47">
        <v>2.7849462365591395</v>
      </c>
      <c r="J351" s="47">
        <v>2.2452830188679243</v>
      </c>
      <c r="K351" s="47">
        <v>1.7746478873239437</v>
      </c>
      <c r="L351" s="47">
        <v>1.6229050279329609</v>
      </c>
      <c r="M351" s="47">
        <v>1.7342908438061047</v>
      </c>
      <c r="N351" s="32">
        <f>'Equations and POD'!$D$5/G351</f>
        <v>1512.70468661773</v>
      </c>
      <c r="O351" s="32">
        <f>'Equations and POD'!$D$5/H351</f>
        <v>1768.9655172413798</v>
      </c>
      <c r="P351" s="32">
        <f>'Equations and POD'!$D$5/I351</f>
        <v>2046.718146718147</v>
      </c>
      <c r="Q351" s="32">
        <f>'Equations and POD'!$D$5/J351</f>
        <v>2538.6554621848741</v>
      </c>
      <c r="R351" s="32">
        <f>'Equations and POD'!$D$5/K351</f>
        <v>3211.9047619047619</v>
      </c>
      <c r="S351" s="32">
        <f>'Equations and POD'!$D$5/L351</f>
        <v>3512.2203098106711</v>
      </c>
      <c r="T351" s="32">
        <f>'Equations and POD'!$D$5/M351</f>
        <v>3286.6459627329182</v>
      </c>
      <c r="U351" s="82">
        <v>1500</v>
      </c>
      <c r="V351" s="82">
        <v>1800</v>
      </c>
      <c r="W351" s="82">
        <v>2000</v>
      </c>
      <c r="X351" s="82">
        <v>2500</v>
      </c>
      <c r="Y351" s="82">
        <v>3200</v>
      </c>
      <c r="Z351" s="82">
        <v>3500</v>
      </c>
      <c r="AA351" s="82">
        <v>3300</v>
      </c>
    </row>
    <row r="352" spans="1:27" x14ac:dyDescent="0.35">
      <c r="A352" s="22" t="s">
        <v>88</v>
      </c>
      <c r="B352" s="22" t="s">
        <v>88</v>
      </c>
      <c r="C352" s="22" t="s">
        <v>93</v>
      </c>
      <c r="D352" s="22" t="s">
        <v>71</v>
      </c>
      <c r="E352" s="22" t="s">
        <v>67</v>
      </c>
      <c r="F352" s="22" t="s">
        <v>13</v>
      </c>
      <c r="G352" s="77" t="s">
        <v>68</v>
      </c>
      <c r="H352" s="77" t="s">
        <v>68</v>
      </c>
      <c r="I352" s="77" t="s">
        <v>68</v>
      </c>
      <c r="J352" s="77" t="s">
        <v>68</v>
      </c>
      <c r="K352" s="77" t="s">
        <v>68</v>
      </c>
      <c r="L352" s="77" t="s">
        <v>68</v>
      </c>
      <c r="M352" s="77" t="s">
        <v>68</v>
      </c>
      <c r="N352" s="64" t="s">
        <v>68</v>
      </c>
      <c r="O352" s="64" t="s">
        <v>68</v>
      </c>
      <c r="P352" s="64" t="s">
        <v>68</v>
      </c>
      <c r="Q352" s="64" t="s">
        <v>68</v>
      </c>
      <c r="R352" s="64" t="s">
        <v>68</v>
      </c>
      <c r="S352" s="64" t="s">
        <v>68</v>
      </c>
      <c r="T352" s="64" t="s">
        <v>68</v>
      </c>
      <c r="U352" s="61" t="s">
        <v>68</v>
      </c>
      <c r="V352" s="61" t="s">
        <v>68</v>
      </c>
      <c r="W352" s="61" t="s">
        <v>68</v>
      </c>
      <c r="X352" s="61" t="s">
        <v>68</v>
      </c>
      <c r="Y352" s="61" t="s">
        <v>68</v>
      </c>
      <c r="Z352" s="61" t="s">
        <v>68</v>
      </c>
      <c r="AA352" s="61" t="s">
        <v>68</v>
      </c>
    </row>
    <row r="353" spans="1:27" x14ac:dyDescent="0.35">
      <c r="A353" s="22" t="s">
        <v>88</v>
      </c>
      <c r="B353" s="22" t="s">
        <v>88</v>
      </c>
      <c r="C353" s="22" t="s">
        <v>93</v>
      </c>
      <c r="D353" s="22" t="s">
        <v>72</v>
      </c>
      <c r="E353" s="22" t="s">
        <v>67</v>
      </c>
      <c r="F353" s="22" t="s">
        <v>13</v>
      </c>
      <c r="G353" s="77" t="s">
        <v>68</v>
      </c>
      <c r="H353" s="77" t="s">
        <v>68</v>
      </c>
      <c r="I353" s="77" t="s">
        <v>68</v>
      </c>
      <c r="J353" s="77" t="s">
        <v>68</v>
      </c>
      <c r="K353" s="77" t="s">
        <v>68</v>
      </c>
      <c r="L353" s="77" t="s">
        <v>68</v>
      </c>
      <c r="M353" s="77" t="s">
        <v>68</v>
      </c>
      <c r="N353" s="64" t="s">
        <v>68</v>
      </c>
      <c r="O353" s="64" t="s">
        <v>68</v>
      </c>
      <c r="P353" s="64" t="s">
        <v>68</v>
      </c>
      <c r="Q353" s="64" t="s">
        <v>68</v>
      </c>
      <c r="R353" s="64" t="s">
        <v>68</v>
      </c>
      <c r="S353" s="64" t="s">
        <v>68</v>
      </c>
      <c r="T353" s="64" t="s">
        <v>68</v>
      </c>
      <c r="U353" s="61" t="s">
        <v>68</v>
      </c>
      <c r="V353" s="61" t="s">
        <v>68</v>
      </c>
      <c r="W353" s="61" t="s">
        <v>68</v>
      </c>
      <c r="X353" s="61" t="s">
        <v>68</v>
      </c>
      <c r="Y353" s="61" t="s">
        <v>68</v>
      </c>
      <c r="Z353" s="61" t="s">
        <v>68</v>
      </c>
      <c r="AA353" s="61" t="s">
        <v>68</v>
      </c>
    </row>
    <row r="354" spans="1:27" x14ac:dyDescent="0.35">
      <c r="A354" s="22" t="s">
        <v>88</v>
      </c>
      <c r="B354" s="22" t="s">
        <v>88</v>
      </c>
      <c r="C354" s="22" t="s">
        <v>93</v>
      </c>
      <c r="D354" s="22" t="s">
        <v>15</v>
      </c>
      <c r="E354" s="22" t="s">
        <v>67</v>
      </c>
      <c r="F354" s="22" t="s">
        <v>13</v>
      </c>
      <c r="G354" s="76">
        <f t="shared" ref="G354:M354" si="70">SUM(G351:G353)</f>
        <v>3.768085106382979</v>
      </c>
      <c r="H354" s="76">
        <f t="shared" si="70"/>
        <v>3.2222222222222214</v>
      </c>
      <c r="I354" s="76">
        <f t="shared" si="70"/>
        <v>2.7849462365591395</v>
      </c>
      <c r="J354" s="76">
        <f t="shared" si="70"/>
        <v>2.2452830188679243</v>
      </c>
      <c r="K354" s="79">
        <f t="shared" si="70"/>
        <v>1.7746478873239437</v>
      </c>
      <c r="L354" s="79">
        <f t="shared" si="70"/>
        <v>1.6229050279329609</v>
      </c>
      <c r="M354" s="79">
        <f t="shared" si="70"/>
        <v>1.7342908438061047</v>
      </c>
      <c r="N354" s="32">
        <f>'Equations and POD'!$D$5/G354</f>
        <v>1512.70468661773</v>
      </c>
      <c r="O354" s="32">
        <f>'Equations and POD'!$D$5/H354</f>
        <v>1768.9655172413798</v>
      </c>
      <c r="P354" s="32">
        <f>'Equations and POD'!$D$5/I354</f>
        <v>2046.718146718147</v>
      </c>
      <c r="Q354" s="32">
        <f>'Equations and POD'!$D$5/J354</f>
        <v>2538.6554621848741</v>
      </c>
      <c r="R354" s="32">
        <f>'Equations and POD'!$D$5/K354</f>
        <v>3211.9047619047619</v>
      </c>
      <c r="S354" s="32">
        <f>'Equations and POD'!$D$5/L354</f>
        <v>3512.2203098106711</v>
      </c>
      <c r="T354" s="32">
        <f>'Equations and POD'!$D$5/M354</f>
        <v>3286.6459627329182</v>
      </c>
      <c r="U354" s="82">
        <v>1500</v>
      </c>
      <c r="V354" s="82">
        <v>1800</v>
      </c>
      <c r="W354" s="82">
        <v>2000</v>
      </c>
      <c r="X354" s="82">
        <v>2500</v>
      </c>
      <c r="Y354" s="82">
        <v>3200</v>
      </c>
      <c r="Z354" s="82">
        <v>3500</v>
      </c>
      <c r="AA354" s="82">
        <v>3300</v>
      </c>
    </row>
    <row r="355" spans="1:27" x14ac:dyDescent="0.35">
      <c r="A355" s="22" t="s">
        <v>88</v>
      </c>
      <c r="B355" s="22" t="s">
        <v>88</v>
      </c>
      <c r="C355" s="22" t="s">
        <v>93</v>
      </c>
      <c r="D355" s="22" t="s">
        <v>66</v>
      </c>
      <c r="E355" s="22" t="s">
        <v>69</v>
      </c>
      <c r="F355" s="22" t="s">
        <v>13</v>
      </c>
      <c r="G355" s="47">
        <v>0.94202127659574475</v>
      </c>
      <c r="H355" s="47">
        <v>0.80555555555555536</v>
      </c>
      <c r="I355" s="47">
        <v>0.69623655913978488</v>
      </c>
      <c r="J355" s="47">
        <v>0.56132075471698106</v>
      </c>
      <c r="K355" s="47">
        <v>0.44366197183098594</v>
      </c>
      <c r="L355" s="47">
        <v>0.40572625698324022</v>
      </c>
      <c r="M355" s="47">
        <v>0.43357271095152616</v>
      </c>
      <c r="N355" s="32">
        <f>'Equations and POD'!$D$5/G355</f>
        <v>6050.8187464709199</v>
      </c>
      <c r="O355" s="32">
        <f>'Equations and POD'!$D$5/H355</f>
        <v>7075.862068965519</v>
      </c>
      <c r="P355" s="32">
        <f>'Equations and POD'!$D$5/I355</f>
        <v>8186.8725868725878</v>
      </c>
      <c r="Q355" s="32">
        <f>'Equations and POD'!$D$5/J355</f>
        <v>10154.621848739496</v>
      </c>
      <c r="R355" s="32">
        <f>'Equations and POD'!$D$5/K355</f>
        <v>12847.619047619048</v>
      </c>
      <c r="S355" s="32">
        <f>'Equations and POD'!$D$5/L355</f>
        <v>14048.881239242684</v>
      </c>
      <c r="T355" s="32">
        <f>'Equations and POD'!$D$5/M355</f>
        <v>13146.583850931673</v>
      </c>
      <c r="U355" s="82">
        <v>6100</v>
      </c>
      <c r="V355" s="82">
        <v>7100</v>
      </c>
      <c r="W355" s="82">
        <v>8200</v>
      </c>
      <c r="X355" s="82">
        <v>10000</v>
      </c>
      <c r="Y355" s="82">
        <v>13000</v>
      </c>
      <c r="Z355" s="82">
        <v>14000</v>
      </c>
      <c r="AA355" s="82">
        <v>13000</v>
      </c>
    </row>
    <row r="356" spans="1:27" x14ac:dyDescent="0.35">
      <c r="A356" s="22" t="s">
        <v>88</v>
      </c>
      <c r="B356" s="22" t="s">
        <v>88</v>
      </c>
      <c r="C356" s="22" t="s">
        <v>93</v>
      </c>
      <c r="D356" s="22" t="s">
        <v>71</v>
      </c>
      <c r="E356" s="22" t="s">
        <v>69</v>
      </c>
      <c r="F356" s="22" t="s">
        <v>13</v>
      </c>
      <c r="G356" s="77" t="s">
        <v>68</v>
      </c>
      <c r="H356" s="77" t="s">
        <v>68</v>
      </c>
      <c r="I356" s="77" t="s">
        <v>68</v>
      </c>
      <c r="J356" s="77" t="s">
        <v>68</v>
      </c>
      <c r="K356" s="77" t="s">
        <v>68</v>
      </c>
      <c r="L356" s="77" t="s">
        <v>68</v>
      </c>
      <c r="M356" s="77" t="s">
        <v>68</v>
      </c>
      <c r="N356" s="64" t="s">
        <v>68</v>
      </c>
      <c r="O356" s="64" t="s">
        <v>68</v>
      </c>
      <c r="P356" s="64" t="s">
        <v>68</v>
      </c>
      <c r="Q356" s="64" t="s">
        <v>68</v>
      </c>
      <c r="R356" s="64" t="s">
        <v>68</v>
      </c>
      <c r="S356" s="64" t="s">
        <v>68</v>
      </c>
      <c r="T356" s="64" t="s">
        <v>68</v>
      </c>
      <c r="U356" s="61" t="s">
        <v>68</v>
      </c>
      <c r="V356" s="61" t="s">
        <v>68</v>
      </c>
      <c r="W356" s="61" t="s">
        <v>68</v>
      </c>
      <c r="X356" s="61" t="s">
        <v>68</v>
      </c>
      <c r="Y356" s="61" t="s">
        <v>68</v>
      </c>
      <c r="Z356" s="61" t="s">
        <v>68</v>
      </c>
      <c r="AA356" s="61" t="s">
        <v>68</v>
      </c>
    </row>
    <row r="357" spans="1:27" x14ac:dyDescent="0.35">
      <c r="A357" s="22" t="s">
        <v>88</v>
      </c>
      <c r="B357" s="22" t="s">
        <v>88</v>
      </c>
      <c r="C357" s="22" t="s">
        <v>93</v>
      </c>
      <c r="D357" s="22" t="s">
        <v>72</v>
      </c>
      <c r="E357" s="22" t="s">
        <v>69</v>
      </c>
      <c r="F357" s="22" t="s">
        <v>13</v>
      </c>
      <c r="G357" s="77" t="s">
        <v>68</v>
      </c>
      <c r="H357" s="77" t="s">
        <v>68</v>
      </c>
      <c r="I357" s="77" t="s">
        <v>68</v>
      </c>
      <c r="J357" s="77" t="s">
        <v>68</v>
      </c>
      <c r="K357" s="77" t="s">
        <v>68</v>
      </c>
      <c r="L357" s="77" t="s">
        <v>68</v>
      </c>
      <c r="M357" s="77" t="s">
        <v>68</v>
      </c>
      <c r="N357" s="64" t="s">
        <v>68</v>
      </c>
      <c r="O357" s="64" t="s">
        <v>68</v>
      </c>
      <c r="P357" s="64" t="s">
        <v>68</v>
      </c>
      <c r="Q357" s="64" t="s">
        <v>68</v>
      </c>
      <c r="R357" s="64" t="s">
        <v>68</v>
      </c>
      <c r="S357" s="64" t="s">
        <v>68</v>
      </c>
      <c r="T357" s="64" t="s">
        <v>68</v>
      </c>
      <c r="U357" s="61" t="s">
        <v>68</v>
      </c>
      <c r="V357" s="61" t="s">
        <v>68</v>
      </c>
      <c r="W357" s="61" t="s">
        <v>68</v>
      </c>
      <c r="X357" s="61" t="s">
        <v>68</v>
      </c>
      <c r="Y357" s="61" t="s">
        <v>68</v>
      </c>
      <c r="Z357" s="61" t="s">
        <v>68</v>
      </c>
      <c r="AA357" s="61" t="s">
        <v>68</v>
      </c>
    </row>
    <row r="358" spans="1:27" x14ac:dyDescent="0.35">
      <c r="A358" s="22" t="s">
        <v>88</v>
      </c>
      <c r="B358" s="22" t="s">
        <v>88</v>
      </c>
      <c r="C358" s="22" t="s">
        <v>93</v>
      </c>
      <c r="D358" s="22" t="s">
        <v>15</v>
      </c>
      <c r="E358" s="22" t="s">
        <v>69</v>
      </c>
      <c r="F358" s="22" t="s">
        <v>13</v>
      </c>
      <c r="G358" s="79">
        <f t="shared" ref="G358:M358" si="71">SUM(G355:G357)</f>
        <v>0.94202127659574475</v>
      </c>
      <c r="H358" s="79">
        <f t="shared" si="71"/>
        <v>0.80555555555555536</v>
      </c>
      <c r="I358" s="79">
        <f t="shared" si="71"/>
        <v>0.69623655913978488</v>
      </c>
      <c r="J358" s="79">
        <f t="shared" si="71"/>
        <v>0.56132075471698106</v>
      </c>
      <c r="K358" s="79">
        <f t="shared" si="71"/>
        <v>0.44366197183098594</v>
      </c>
      <c r="L358" s="79">
        <f t="shared" si="71"/>
        <v>0.40572625698324022</v>
      </c>
      <c r="M358" s="79">
        <f t="shared" si="71"/>
        <v>0.43357271095152616</v>
      </c>
      <c r="N358" s="32">
        <f>'Equations and POD'!$D$5/G358</f>
        <v>6050.8187464709199</v>
      </c>
      <c r="O358" s="32">
        <f>'Equations and POD'!$D$5/H358</f>
        <v>7075.862068965519</v>
      </c>
      <c r="P358" s="32">
        <f>'Equations and POD'!$D$5/I358</f>
        <v>8186.8725868725878</v>
      </c>
      <c r="Q358" s="32">
        <f>'Equations and POD'!$D$5/J358</f>
        <v>10154.621848739496</v>
      </c>
      <c r="R358" s="32">
        <f>'Equations and POD'!$D$5/K358</f>
        <v>12847.619047619048</v>
      </c>
      <c r="S358" s="32">
        <f>'Equations and POD'!$D$5/L358</f>
        <v>14048.881239242684</v>
      </c>
      <c r="T358" s="32">
        <f>'Equations and POD'!$D$5/M358</f>
        <v>13146.583850931673</v>
      </c>
      <c r="U358" s="82">
        <v>6100</v>
      </c>
      <c r="V358" s="82">
        <v>7100</v>
      </c>
      <c r="W358" s="82">
        <v>8200</v>
      </c>
      <c r="X358" s="82">
        <v>10000</v>
      </c>
      <c r="Y358" s="82">
        <v>13000</v>
      </c>
      <c r="Z358" s="82">
        <v>14000</v>
      </c>
      <c r="AA358" s="82">
        <v>13000</v>
      </c>
    </row>
    <row r="359" spans="1:27" x14ac:dyDescent="0.35">
      <c r="A359" s="22" t="s">
        <v>88</v>
      </c>
      <c r="B359" s="22" t="s">
        <v>88</v>
      </c>
      <c r="C359" s="22" t="s">
        <v>93</v>
      </c>
      <c r="D359" s="22" t="s">
        <v>66</v>
      </c>
      <c r="E359" s="22" t="s">
        <v>70</v>
      </c>
      <c r="F359" s="22" t="s">
        <v>13</v>
      </c>
      <c r="G359" s="47">
        <v>9.4202127659574461E-2</v>
      </c>
      <c r="H359" s="47">
        <v>8.0555555555555547E-2</v>
      </c>
      <c r="I359" s="47">
        <v>6.9623655913978483E-2</v>
      </c>
      <c r="J359" s="47">
        <v>5.6132075471698101E-2</v>
      </c>
      <c r="K359" s="47">
        <v>4.4366197183098588E-2</v>
      </c>
      <c r="L359" s="47">
        <v>4.0572625698324032E-2</v>
      </c>
      <c r="M359" s="47">
        <v>4.3357271095152611E-2</v>
      </c>
      <c r="N359" s="32">
        <f>'Equations and POD'!$D$5/G359</f>
        <v>60508.187464709212</v>
      </c>
      <c r="O359" s="32">
        <f>'Equations and POD'!$D$5/H359</f>
        <v>70758.620689655174</v>
      </c>
      <c r="P359" s="32">
        <f>'Equations and POD'!$D$5/I359</f>
        <v>81868.725868725887</v>
      </c>
      <c r="Q359" s="32">
        <f>'Equations and POD'!$D$5/J359</f>
        <v>101546.21848739497</v>
      </c>
      <c r="R359" s="32">
        <f>'Equations and POD'!$D$5/K359</f>
        <v>128476.19047619049</v>
      </c>
      <c r="S359" s="32">
        <f>'Equations and POD'!$D$5/L359</f>
        <v>140488.81239242683</v>
      </c>
      <c r="T359" s="32">
        <f>'Equations and POD'!$D$5/M359</f>
        <v>131465.83850931676</v>
      </c>
      <c r="U359" s="82">
        <v>61000</v>
      </c>
      <c r="V359" s="82">
        <v>71000</v>
      </c>
      <c r="W359" s="82">
        <v>82000</v>
      </c>
      <c r="X359" s="82">
        <v>100000</v>
      </c>
      <c r="Y359" s="82">
        <v>130000</v>
      </c>
      <c r="Z359" s="82">
        <v>140000</v>
      </c>
      <c r="AA359" s="82">
        <v>130000</v>
      </c>
    </row>
    <row r="360" spans="1:27" x14ac:dyDescent="0.35">
      <c r="A360" s="22" t="s">
        <v>88</v>
      </c>
      <c r="B360" s="22" t="s">
        <v>88</v>
      </c>
      <c r="C360" s="22" t="s">
        <v>93</v>
      </c>
      <c r="D360" s="22" t="s">
        <v>71</v>
      </c>
      <c r="E360" s="22" t="s">
        <v>70</v>
      </c>
      <c r="F360" s="22" t="s">
        <v>13</v>
      </c>
      <c r="G360" s="77" t="s">
        <v>68</v>
      </c>
      <c r="H360" s="77" t="s">
        <v>68</v>
      </c>
      <c r="I360" s="77" t="s">
        <v>68</v>
      </c>
      <c r="J360" s="77" t="s">
        <v>68</v>
      </c>
      <c r="K360" s="77" t="s">
        <v>68</v>
      </c>
      <c r="L360" s="77" t="s">
        <v>68</v>
      </c>
      <c r="M360" s="77" t="s">
        <v>68</v>
      </c>
      <c r="N360" s="64" t="s">
        <v>68</v>
      </c>
      <c r="O360" s="64" t="s">
        <v>68</v>
      </c>
      <c r="P360" s="64" t="s">
        <v>68</v>
      </c>
      <c r="Q360" s="64" t="s">
        <v>68</v>
      </c>
      <c r="R360" s="64" t="s">
        <v>68</v>
      </c>
      <c r="S360" s="64" t="s">
        <v>68</v>
      </c>
      <c r="T360" s="64" t="s">
        <v>68</v>
      </c>
      <c r="U360" s="61" t="s">
        <v>68</v>
      </c>
      <c r="V360" s="61" t="s">
        <v>68</v>
      </c>
      <c r="W360" s="61" t="s">
        <v>68</v>
      </c>
      <c r="X360" s="61" t="s">
        <v>68</v>
      </c>
      <c r="Y360" s="61" t="s">
        <v>68</v>
      </c>
      <c r="Z360" s="61" t="s">
        <v>68</v>
      </c>
      <c r="AA360" s="61" t="s">
        <v>68</v>
      </c>
    </row>
    <row r="361" spans="1:27" x14ac:dyDescent="0.35">
      <c r="A361" s="22" t="s">
        <v>88</v>
      </c>
      <c r="B361" s="22" t="s">
        <v>88</v>
      </c>
      <c r="C361" s="22" t="s">
        <v>93</v>
      </c>
      <c r="D361" s="22" t="s">
        <v>72</v>
      </c>
      <c r="E361" s="22" t="s">
        <v>70</v>
      </c>
      <c r="F361" s="22" t="s">
        <v>13</v>
      </c>
      <c r="G361" s="77" t="s">
        <v>68</v>
      </c>
      <c r="H361" s="77" t="s">
        <v>68</v>
      </c>
      <c r="I361" s="77" t="s">
        <v>68</v>
      </c>
      <c r="J361" s="77" t="s">
        <v>68</v>
      </c>
      <c r="K361" s="77" t="s">
        <v>68</v>
      </c>
      <c r="L361" s="77" t="s">
        <v>68</v>
      </c>
      <c r="M361" s="77" t="s">
        <v>68</v>
      </c>
      <c r="N361" s="64" t="s">
        <v>68</v>
      </c>
      <c r="O361" s="64" t="s">
        <v>68</v>
      </c>
      <c r="P361" s="64" t="s">
        <v>68</v>
      </c>
      <c r="Q361" s="64" t="s">
        <v>68</v>
      </c>
      <c r="R361" s="64" t="s">
        <v>68</v>
      </c>
      <c r="S361" s="64" t="s">
        <v>68</v>
      </c>
      <c r="T361" s="64" t="s">
        <v>68</v>
      </c>
      <c r="U361" s="61" t="s">
        <v>68</v>
      </c>
      <c r="V361" s="61" t="s">
        <v>68</v>
      </c>
      <c r="W361" s="61" t="s">
        <v>68</v>
      </c>
      <c r="X361" s="61" t="s">
        <v>68</v>
      </c>
      <c r="Y361" s="61" t="s">
        <v>68</v>
      </c>
      <c r="Z361" s="61" t="s">
        <v>68</v>
      </c>
      <c r="AA361" s="61" t="s">
        <v>68</v>
      </c>
    </row>
    <row r="362" spans="1:27" x14ac:dyDescent="0.35">
      <c r="A362" s="22" t="s">
        <v>88</v>
      </c>
      <c r="B362" s="22" t="s">
        <v>88</v>
      </c>
      <c r="C362" s="22" t="s">
        <v>93</v>
      </c>
      <c r="D362" s="22" t="s">
        <v>15</v>
      </c>
      <c r="E362" s="22" t="s">
        <v>70</v>
      </c>
      <c r="F362" s="22" t="s">
        <v>13</v>
      </c>
      <c r="G362" s="78">
        <f t="shared" ref="G362:M362" si="72">SUM(G359:G361)</f>
        <v>9.4202127659574461E-2</v>
      </c>
      <c r="H362" s="78">
        <f t="shared" si="72"/>
        <v>8.0555555555555547E-2</v>
      </c>
      <c r="I362" s="78">
        <f t="shared" si="72"/>
        <v>6.9623655913978483E-2</v>
      </c>
      <c r="J362" s="78">
        <f t="shared" si="72"/>
        <v>5.6132075471698101E-2</v>
      </c>
      <c r="K362" s="78">
        <f t="shared" si="72"/>
        <v>4.4366197183098588E-2</v>
      </c>
      <c r="L362" s="78">
        <f t="shared" si="72"/>
        <v>4.0572625698324032E-2</v>
      </c>
      <c r="M362" s="78">
        <f t="shared" si="72"/>
        <v>4.3357271095152611E-2</v>
      </c>
      <c r="N362" s="32">
        <f>'Equations and POD'!$D$5/G362</f>
        <v>60508.187464709212</v>
      </c>
      <c r="O362" s="32">
        <f>'Equations and POD'!$D$5/H362</f>
        <v>70758.620689655174</v>
      </c>
      <c r="P362" s="32">
        <f>'Equations and POD'!$D$5/I362</f>
        <v>81868.725868725887</v>
      </c>
      <c r="Q362" s="32">
        <f>'Equations and POD'!$D$5/J362</f>
        <v>101546.21848739497</v>
      </c>
      <c r="R362" s="32">
        <f>'Equations and POD'!$D$5/K362</f>
        <v>128476.19047619049</v>
      </c>
      <c r="S362" s="32">
        <f>'Equations and POD'!$D$5/L362</f>
        <v>140488.81239242683</v>
      </c>
      <c r="T362" s="32">
        <f>'Equations and POD'!$D$5/M362</f>
        <v>131465.83850931676</v>
      </c>
      <c r="U362" s="82">
        <v>61000</v>
      </c>
      <c r="V362" s="82">
        <v>71000</v>
      </c>
      <c r="W362" s="82">
        <v>82000</v>
      </c>
      <c r="X362" s="82">
        <v>100000</v>
      </c>
      <c r="Y362" s="82">
        <v>130000</v>
      </c>
      <c r="Z362" s="82">
        <v>140000</v>
      </c>
      <c r="AA362" s="82">
        <v>130000</v>
      </c>
    </row>
    <row r="363" spans="1:27" x14ac:dyDescent="0.35">
      <c r="A363" s="22" t="s">
        <v>88</v>
      </c>
      <c r="B363" s="22" t="s">
        <v>88</v>
      </c>
      <c r="C363" s="22" t="s">
        <v>94</v>
      </c>
      <c r="D363" s="22" t="s">
        <v>66</v>
      </c>
      <c r="E363" s="22" t="s">
        <v>67</v>
      </c>
      <c r="F363" s="22" t="s">
        <v>9</v>
      </c>
      <c r="G363" s="31" t="s">
        <v>68</v>
      </c>
      <c r="H363" s="31" t="s">
        <v>68</v>
      </c>
      <c r="I363" s="67">
        <v>1.7100127016129001</v>
      </c>
      <c r="J363" s="67">
        <v>1.6107471933962301</v>
      </c>
      <c r="K363" s="67">
        <v>1.2581079005281699</v>
      </c>
      <c r="L363" s="67">
        <v>1.1089197905027901</v>
      </c>
      <c r="M363" s="67">
        <v>1.1392335703125001</v>
      </c>
      <c r="N363" s="64" t="s">
        <v>68</v>
      </c>
      <c r="O363" s="64" t="s">
        <v>68</v>
      </c>
      <c r="P363" s="32">
        <f>'Equations and POD'!$D$5/I363</f>
        <v>3333.3085740379042</v>
      </c>
      <c r="Q363" s="32">
        <f>'Equations and POD'!$D$5/J363</f>
        <v>3538.730362758949</v>
      </c>
      <c r="R363" s="32">
        <f>'Equations and POD'!$D$5/K363</f>
        <v>4530.6129924206552</v>
      </c>
      <c r="S363" s="32">
        <f>'Equations and POD'!$D$5/L363</f>
        <v>5140.1373199549353</v>
      </c>
      <c r="T363" s="32">
        <f>'Equations and POD'!$D$5/M363</f>
        <v>5003.3637952193149</v>
      </c>
      <c r="U363" s="61" t="s">
        <v>68</v>
      </c>
      <c r="V363" s="61" t="s">
        <v>68</v>
      </c>
      <c r="W363" s="82">
        <v>3300</v>
      </c>
      <c r="X363" s="82">
        <v>3500</v>
      </c>
      <c r="Y363" s="82">
        <v>4500</v>
      </c>
      <c r="Z363" s="82">
        <v>5100</v>
      </c>
      <c r="AA363" s="82">
        <v>5000</v>
      </c>
    </row>
    <row r="364" spans="1:27" x14ac:dyDescent="0.35">
      <c r="A364" s="22" t="s">
        <v>88</v>
      </c>
      <c r="B364" s="22" t="s">
        <v>88</v>
      </c>
      <c r="C364" s="22" t="s">
        <v>94</v>
      </c>
      <c r="D364" s="22" t="s">
        <v>71</v>
      </c>
      <c r="E364" s="22" t="s">
        <v>67</v>
      </c>
      <c r="F364" s="22" t="s">
        <v>9</v>
      </c>
      <c r="G364" s="76" t="s">
        <v>68</v>
      </c>
      <c r="H364" s="76" t="s">
        <v>68</v>
      </c>
      <c r="I364" s="74">
        <v>5.8064516129032297E-3</v>
      </c>
      <c r="J364" s="74">
        <v>2.5471698113207499E-3</v>
      </c>
      <c r="K364" s="74">
        <v>1.4260563380281701E-3</v>
      </c>
      <c r="L364" s="74">
        <v>5.65642458100559E-4</v>
      </c>
      <c r="M364" s="74">
        <v>5.0624999999999997E-4</v>
      </c>
      <c r="N364" s="64" t="s">
        <v>68</v>
      </c>
      <c r="O364" s="64" t="s">
        <v>68</v>
      </c>
      <c r="P364" s="32">
        <f>'Equations and POD'!$D$5/I364</f>
        <v>981666.66666666605</v>
      </c>
      <c r="Q364" s="32">
        <f>'Equations and POD'!$D$5/J364</f>
        <v>2237777.7777777822</v>
      </c>
      <c r="R364" s="32">
        <f>'Equations and POD'!$D$5/K364</f>
        <v>3997037.0370370341</v>
      </c>
      <c r="S364" s="32">
        <f>'Equations and POD'!$D$5/L364</f>
        <v>10077037.037037032</v>
      </c>
      <c r="T364" s="32">
        <f>'Equations and POD'!$D$5/M364</f>
        <v>11259259.259259259</v>
      </c>
      <c r="U364" s="61" t="s">
        <v>68</v>
      </c>
      <c r="V364" s="61" t="s">
        <v>68</v>
      </c>
      <c r="W364" s="82">
        <v>980000</v>
      </c>
      <c r="X364" s="82">
        <v>2200000</v>
      </c>
      <c r="Y364" s="82">
        <v>4000000</v>
      </c>
      <c r="Z364" s="82">
        <v>10000000</v>
      </c>
      <c r="AA364" s="82">
        <v>11000000</v>
      </c>
    </row>
    <row r="365" spans="1:27" x14ac:dyDescent="0.35">
      <c r="A365" s="22" t="s">
        <v>88</v>
      </c>
      <c r="B365" s="22" t="s">
        <v>88</v>
      </c>
      <c r="C365" s="22" t="s">
        <v>94</v>
      </c>
      <c r="D365" s="22" t="s">
        <v>72</v>
      </c>
      <c r="E365" s="22" t="s">
        <v>67</v>
      </c>
      <c r="F365" s="22" t="s">
        <v>9</v>
      </c>
      <c r="G365" s="76" t="s">
        <v>68</v>
      </c>
      <c r="H365" s="76" t="s">
        <v>68</v>
      </c>
      <c r="I365" s="74">
        <v>6.2661290322580604E-3</v>
      </c>
      <c r="J365" s="74">
        <v>4.1603773584905704E-3</v>
      </c>
      <c r="K365" s="74">
        <v>8.1522887323943593E-3</v>
      </c>
      <c r="L365" s="74">
        <v>4.31145251396648E-3</v>
      </c>
      <c r="M365" s="74">
        <v>3.9532500000000002E-3</v>
      </c>
      <c r="N365" s="64" t="s">
        <v>68</v>
      </c>
      <c r="O365" s="64" t="s">
        <v>68</v>
      </c>
      <c r="P365" s="32">
        <f>'Equations and POD'!$D$5/I365</f>
        <v>909652.50965251029</v>
      </c>
      <c r="Q365" s="32">
        <f>'Equations and POD'!$D$5/J365</f>
        <v>1370068.0272108829</v>
      </c>
      <c r="R365" s="32">
        <f>'Equations and POD'!$D$5/K365</f>
        <v>699190.15225137735</v>
      </c>
      <c r="S365" s="32">
        <f>'Equations and POD'!$D$5/L365</f>
        <v>1322060.2526724976</v>
      </c>
      <c r="T365" s="32">
        <f>'Equations and POD'!$D$5/M365</f>
        <v>1441851.6410548282</v>
      </c>
      <c r="U365" s="61" t="s">
        <v>68</v>
      </c>
      <c r="V365" s="61" t="s">
        <v>68</v>
      </c>
      <c r="W365" s="82">
        <v>910000</v>
      </c>
      <c r="X365" s="82">
        <v>1400000</v>
      </c>
      <c r="Y365" s="82">
        <v>700000</v>
      </c>
      <c r="Z365" s="82">
        <v>1300000</v>
      </c>
      <c r="AA365" s="82">
        <v>1400000</v>
      </c>
    </row>
    <row r="366" spans="1:27" x14ac:dyDescent="0.35">
      <c r="A366" s="22" t="s">
        <v>88</v>
      </c>
      <c r="B366" s="22" t="s">
        <v>88</v>
      </c>
      <c r="C366" s="22" t="s">
        <v>94</v>
      </c>
      <c r="D366" s="22" t="s">
        <v>15</v>
      </c>
      <c r="E366" s="22" t="s">
        <v>67</v>
      </c>
      <c r="F366" s="22" t="s">
        <v>9</v>
      </c>
      <c r="G366" s="77" t="s">
        <v>68</v>
      </c>
      <c r="H366" s="77" t="s">
        <v>68</v>
      </c>
      <c r="I366" s="79">
        <f>SUM(I363:I365)</f>
        <v>1.7220852822580615</v>
      </c>
      <c r="J366" s="79">
        <f>SUM(J363:J365)</f>
        <v>1.6174547405660415</v>
      </c>
      <c r="K366" s="79">
        <f>SUM(K363:K365)</f>
        <v>1.2676862455985924</v>
      </c>
      <c r="L366" s="79">
        <f>SUM(L363:L365)</f>
        <v>1.1137968854748572</v>
      </c>
      <c r="M366" s="79">
        <f>SUM(M363:M365)</f>
        <v>1.1436930703124999</v>
      </c>
      <c r="N366" s="64" t="s">
        <v>68</v>
      </c>
      <c r="O366" s="64" t="s">
        <v>68</v>
      </c>
      <c r="P366" s="32">
        <f>'Equations and POD'!$D$5/I366</f>
        <v>3309.9406044083662</v>
      </c>
      <c r="Q366" s="32">
        <f>'Equations and POD'!$D$5/J366</f>
        <v>3524.0553302933463</v>
      </c>
      <c r="R366" s="32">
        <f>'Equations and POD'!$D$5/K366</f>
        <v>4496.3807249549363</v>
      </c>
      <c r="S366" s="32">
        <f>'Equations and POD'!$D$5/L366</f>
        <v>5117.6296812590354</v>
      </c>
      <c r="T366" s="32">
        <f>'Equations and POD'!$D$5/M366</f>
        <v>4983.8546266985304</v>
      </c>
      <c r="U366" s="61" t="s">
        <v>68</v>
      </c>
      <c r="V366" s="61" t="s">
        <v>68</v>
      </c>
      <c r="W366" s="82">
        <v>3300</v>
      </c>
      <c r="X366" s="82">
        <v>3500</v>
      </c>
      <c r="Y366" s="82">
        <v>4500</v>
      </c>
      <c r="Z366" s="82">
        <v>5100</v>
      </c>
      <c r="AA366" s="82">
        <v>5000</v>
      </c>
    </row>
    <row r="367" spans="1:27" x14ac:dyDescent="0.35">
      <c r="A367" s="22" t="s">
        <v>88</v>
      </c>
      <c r="B367" s="22" t="s">
        <v>88</v>
      </c>
      <c r="C367" s="22" t="s">
        <v>94</v>
      </c>
      <c r="D367" s="22" t="s">
        <v>66</v>
      </c>
      <c r="E367" s="22" t="s">
        <v>69</v>
      </c>
      <c r="F367" s="22" t="s">
        <v>9</v>
      </c>
      <c r="G367" s="31" t="s">
        <v>68</v>
      </c>
      <c r="H367" s="31" t="s">
        <v>68</v>
      </c>
      <c r="I367" s="67">
        <v>2.2615335483870999E-2</v>
      </c>
      <c r="J367" s="67">
        <v>2.0276886792452799E-2</v>
      </c>
      <c r="K367" s="67">
        <v>1.53273485915493E-2</v>
      </c>
      <c r="L367" s="67">
        <v>1.34825229050279E-2</v>
      </c>
      <c r="M367" s="67">
        <v>1.3906766250000001E-2</v>
      </c>
      <c r="N367" s="64" t="s">
        <v>68</v>
      </c>
      <c r="O367" s="64" t="s">
        <v>68</v>
      </c>
      <c r="P367" s="32">
        <f>'Equations and POD'!$D$5/I367</f>
        <v>252041.36388183033</v>
      </c>
      <c r="Q367" s="32">
        <f>'Equations and POD'!$D$5/J367</f>
        <v>281108.24202665966</v>
      </c>
      <c r="R367" s="32">
        <f>'Equations and POD'!$D$5/K367</f>
        <v>371884.28030812077</v>
      </c>
      <c r="S367" s="32">
        <f>'Equations and POD'!$D$5/L367</f>
        <v>422769.53951061761</v>
      </c>
      <c r="T367" s="32">
        <f>'Equations and POD'!$D$5/M367</f>
        <v>409872.42451134173</v>
      </c>
      <c r="U367" s="61" t="s">
        <v>68</v>
      </c>
      <c r="V367" s="61" t="s">
        <v>68</v>
      </c>
      <c r="W367" s="82">
        <v>250000</v>
      </c>
      <c r="X367" s="82">
        <v>280000</v>
      </c>
      <c r="Y367" s="82">
        <v>370000</v>
      </c>
      <c r="Z367" s="82">
        <v>420000</v>
      </c>
      <c r="AA367" s="82">
        <v>410000</v>
      </c>
    </row>
    <row r="368" spans="1:27" x14ac:dyDescent="0.35">
      <c r="A368" s="22" t="s">
        <v>88</v>
      </c>
      <c r="B368" s="22" t="s">
        <v>88</v>
      </c>
      <c r="C368" s="22" t="s">
        <v>94</v>
      </c>
      <c r="D368" s="22" t="s">
        <v>71</v>
      </c>
      <c r="E368" s="22" t="s">
        <v>69</v>
      </c>
      <c r="F368" s="22" t="s">
        <v>9</v>
      </c>
      <c r="G368" s="76" t="s">
        <v>68</v>
      </c>
      <c r="H368" s="76" t="s">
        <v>68</v>
      </c>
      <c r="I368" s="74">
        <v>3.29032258064516E-3</v>
      </c>
      <c r="J368" s="74">
        <v>1.44339622641509E-3</v>
      </c>
      <c r="K368" s="74">
        <v>8.0809859154929603E-4</v>
      </c>
      <c r="L368" s="74">
        <v>3.2053072625698301E-4</v>
      </c>
      <c r="M368" s="74">
        <v>2.8687500000000002E-4</v>
      </c>
      <c r="N368" s="64" t="s">
        <v>68</v>
      </c>
      <c r="O368" s="64" t="s">
        <v>68</v>
      </c>
      <c r="P368" s="32">
        <f>'Equations and POD'!$D$5/I368</f>
        <v>1732352.9411764713</v>
      </c>
      <c r="Q368" s="32">
        <f>'Equations and POD'!$D$5/J368</f>
        <v>3949019.607843149</v>
      </c>
      <c r="R368" s="32">
        <f>'Equations and POD'!$D$5/K368</f>
        <v>7053594.7712418279</v>
      </c>
      <c r="S368" s="32">
        <f>'Equations and POD'!$D$5/L368</f>
        <v>17783006.535947725</v>
      </c>
      <c r="T368" s="32">
        <f>'Equations and POD'!$D$5/M368</f>
        <v>19869281.045751631</v>
      </c>
      <c r="U368" s="61" t="s">
        <v>68</v>
      </c>
      <c r="V368" s="61" t="s">
        <v>68</v>
      </c>
      <c r="W368" s="82">
        <v>1700000</v>
      </c>
      <c r="X368" s="82">
        <v>3900000</v>
      </c>
      <c r="Y368" s="82">
        <v>7100000</v>
      </c>
      <c r="Z368" s="82">
        <v>18000000</v>
      </c>
      <c r="AA368" s="82">
        <v>20000000</v>
      </c>
    </row>
    <row r="369" spans="1:27" x14ac:dyDescent="0.35">
      <c r="A369" s="22" t="s">
        <v>88</v>
      </c>
      <c r="B369" s="22" t="s">
        <v>88</v>
      </c>
      <c r="C369" s="22" t="s">
        <v>94</v>
      </c>
      <c r="D369" s="22" t="s">
        <v>72</v>
      </c>
      <c r="E369" s="22" t="s">
        <v>69</v>
      </c>
      <c r="F369" s="22" t="s">
        <v>9</v>
      </c>
      <c r="G369" s="76" t="s">
        <v>68</v>
      </c>
      <c r="H369" s="76" t="s">
        <v>68</v>
      </c>
      <c r="I369" s="74">
        <v>6.60032258064516E-4</v>
      </c>
      <c r="J369" s="74">
        <v>4.3822641509433998E-4</v>
      </c>
      <c r="K369" s="74">
        <v>8.5870774647887297E-4</v>
      </c>
      <c r="L369" s="74">
        <v>4.5413966480446901E-4</v>
      </c>
      <c r="M369" s="74">
        <v>4.1640900000000002E-4</v>
      </c>
      <c r="N369" s="64" t="s">
        <v>68</v>
      </c>
      <c r="O369" s="64" t="s">
        <v>68</v>
      </c>
      <c r="P369" s="32">
        <f>'Equations and POD'!$D$5/I369</f>
        <v>8635941.5473339539</v>
      </c>
      <c r="Q369" s="32">
        <f>'Equations and POD'!$D$5/J369</f>
        <v>13006974.941875475</v>
      </c>
      <c r="R369" s="32">
        <f>'Equations and POD'!$D$5/K369</f>
        <v>6637881.1922599077</v>
      </c>
      <c r="S369" s="32">
        <f>'Equations and POD'!$D$5/L369</f>
        <v>12551204.93043511</v>
      </c>
      <c r="T369" s="32">
        <f>'Equations and POD'!$D$5/M369</f>
        <v>13688464.946723053</v>
      </c>
      <c r="U369" s="61" t="s">
        <v>68</v>
      </c>
      <c r="V369" s="61" t="s">
        <v>68</v>
      </c>
      <c r="W369" s="82">
        <v>8600000</v>
      </c>
      <c r="X369" s="82">
        <v>13000000</v>
      </c>
      <c r="Y369" s="82">
        <v>6600000</v>
      </c>
      <c r="Z369" s="82">
        <v>13000000</v>
      </c>
      <c r="AA369" s="82">
        <v>14000000</v>
      </c>
    </row>
    <row r="370" spans="1:27" x14ac:dyDescent="0.35">
      <c r="A370" s="22" t="s">
        <v>88</v>
      </c>
      <c r="B370" s="22" t="s">
        <v>88</v>
      </c>
      <c r="C370" s="22" t="s">
        <v>94</v>
      </c>
      <c r="D370" s="22" t="s">
        <v>15</v>
      </c>
      <c r="E370" s="22" t="s">
        <v>69</v>
      </c>
      <c r="F370" s="22" t="s">
        <v>9</v>
      </c>
      <c r="G370" s="77" t="s">
        <v>68</v>
      </c>
      <c r="H370" s="77" t="s">
        <v>68</v>
      </c>
      <c r="I370" s="78">
        <f>SUM(I367:I369)</f>
        <v>2.6565690322580673E-2</v>
      </c>
      <c r="J370" s="78">
        <f>SUM(J367:J369)</f>
        <v>2.2158509433962231E-2</v>
      </c>
      <c r="K370" s="78">
        <f>SUM(K367:K369)</f>
        <v>1.6994154929577468E-2</v>
      </c>
      <c r="L370" s="78">
        <f>SUM(L367:L369)</f>
        <v>1.4257193296089352E-2</v>
      </c>
      <c r="M370" s="78">
        <f>SUM(M367:M369)</f>
        <v>1.4610050250000001E-2</v>
      </c>
      <c r="N370" s="64" t="s">
        <v>68</v>
      </c>
      <c r="O370" s="64" t="s">
        <v>68</v>
      </c>
      <c r="P370" s="32">
        <f>'Equations and POD'!$D$5/I370</f>
        <v>214562.46499851107</v>
      </c>
      <c r="Q370" s="32">
        <f>'Equations and POD'!$D$5/J370</f>
        <v>257237.51938222162</v>
      </c>
      <c r="R370" s="32">
        <f>'Equations and POD'!$D$5/K370</f>
        <v>335409.44069419056</v>
      </c>
      <c r="S370" s="32">
        <f>'Equations and POD'!$D$5/L370</f>
        <v>399798.18479163566</v>
      </c>
      <c r="T370" s="32">
        <f>'Equations and POD'!$D$5/M370</f>
        <v>390142.39530079643</v>
      </c>
      <c r="U370" s="61" t="s">
        <v>68</v>
      </c>
      <c r="V370" s="61" t="s">
        <v>68</v>
      </c>
      <c r="W370" s="82">
        <v>210000</v>
      </c>
      <c r="X370" s="82">
        <v>260000</v>
      </c>
      <c r="Y370" s="82">
        <v>340000</v>
      </c>
      <c r="Z370" s="82">
        <v>400000</v>
      </c>
      <c r="AA370" s="82">
        <v>390000</v>
      </c>
    </row>
    <row r="371" spans="1:27" x14ac:dyDescent="0.35">
      <c r="A371" s="22" t="s">
        <v>88</v>
      </c>
      <c r="B371" s="22" t="s">
        <v>88</v>
      </c>
      <c r="C371" s="22" t="s">
        <v>94</v>
      </c>
      <c r="D371" s="22" t="s">
        <v>66</v>
      </c>
      <c r="E371" s="22" t="s">
        <v>70</v>
      </c>
      <c r="F371" s="22" t="s">
        <v>9</v>
      </c>
      <c r="G371" s="75" t="s">
        <v>68</v>
      </c>
      <c r="H371" s="75" t="s">
        <v>68</v>
      </c>
      <c r="I371" s="67">
        <v>0.24831488709677399</v>
      </c>
      <c r="J371" s="67">
        <v>0.227526877358491</v>
      </c>
      <c r="K371" s="67">
        <v>0.17473165669014101</v>
      </c>
      <c r="L371" s="67">
        <v>0.15390731564245799</v>
      </c>
      <c r="M371" s="67">
        <v>0.158027675625</v>
      </c>
      <c r="N371" s="64" t="s">
        <v>68</v>
      </c>
      <c r="O371" s="64" t="s">
        <v>68</v>
      </c>
      <c r="P371" s="32">
        <f>'Equations and POD'!$D$5/I371</f>
        <v>22954.725214596496</v>
      </c>
      <c r="Q371" s="32">
        <f>'Equations and POD'!$D$5/J371</f>
        <v>25051.985357400605</v>
      </c>
      <c r="R371" s="32">
        <f>'Equations and POD'!$D$5/K371</f>
        <v>32621.449987783551</v>
      </c>
      <c r="S371" s="32">
        <f>'Equations and POD'!$D$5/L371</f>
        <v>37035.276563731815</v>
      </c>
      <c r="T371" s="32">
        <f>'Equations and POD'!$D$5/M371</f>
        <v>36069.631331704906</v>
      </c>
      <c r="U371" s="61" t="s">
        <v>68</v>
      </c>
      <c r="V371" s="61" t="s">
        <v>68</v>
      </c>
      <c r="W371" s="82">
        <v>23000</v>
      </c>
      <c r="X371" s="82">
        <v>25000</v>
      </c>
      <c r="Y371" s="82">
        <v>33000</v>
      </c>
      <c r="Z371" s="82">
        <v>37000</v>
      </c>
      <c r="AA371" s="82">
        <v>36000</v>
      </c>
    </row>
    <row r="372" spans="1:27" x14ac:dyDescent="0.35">
      <c r="A372" s="22" t="s">
        <v>88</v>
      </c>
      <c r="B372" s="22" t="s">
        <v>88</v>
      </c>
      <c r="C372" s="22" t="s">
        <v>94</v>
      </c>
      <c r="D372" s="22" t="s">
        <v>71</v>
      </c>
      <c r="E372" s="22" t="s">
        <v>70</v>
      </c>
      <c r="F372" s="22" t="s">
        <v>9</v>
      </c>
      <c r="G372" s="76" t="s">
        <v>68</v>
      </c>
      <c r="H372" s="76" t="s">
        <v>68</v>
      </c>
      <c r="I372" s="74">
        <v>7.7419354838709697E-4</v>
      </c>
      <c r="J372" s="74">
        <v>3.3962264150943399E-4</v>
      </c>
      <c r="K372" s="74">
        <v>1.90140845070423E-4</v>
      </c>
      <c r="L372" s="74">
        <v>7.5418994413407794E-5</v>
      </c>
      <c r="M372" s="74">
        <v>6.7500000000000001E-5</v>
      </c>
      <c r="N372" s="64" t="s">
        <v>68</v>
      </c>
      <c r="O372" s="64" t="s">
        <v>68</v>
      </c>
      <c r="P372" s="32">
        <f>'Equations and POD'!$D$5/I372</f>
        <v>7362499.9999999981</v>
      </c>
      <c r="Q372" s="32">
        <f>'Equations and POD'!$D$5/J372</f>
        <v>16783333.333333332</v>
      </c>
      <c r="R372" s="32">
        <f>'Equations and POD'!$D$5/K372</f>
        <v>29977777.777777705</v>
      </c>
      <c r="S372" s="32">
        <f>'Equations and POD'!$D$5/L372</f>
        <v>75577777.777777806</v>
      </c>
      <c r="T372" s="32">
        <f>'Equations and POD'!$D$5/M372</f>
        <v>84444444.444444448</v>
      </c>
      <c r="U372" s="61" t="s">
        <v>68</v>
      </c>
      <c r="V372" s="61" t="s">
        <v>68</v>
      </c>
      <c r="W372" s="82">
        <v>7400000</v>
      </c>
      <c r="X372" s="82">
        <v>17000000</v>
      </c>
      <c r="Y372" s="82">
        <v>30000000</v>
      </c>
      <c r="Z372" s="82">
        <v>76000000</v>
      </c>
      <c r="AA372" s="82">
        <v>84000000</v>
      </c>
    </row>
    <row r="373" spans="1:27" x14ac:dyDescent="0.35">
      <c r="A373" s="22" t="s">
        <v>88</v>
      </c>
      <c r="B373" s="22" t="s">
        <v>88</v>
      </c>
      <c r="C373" s="22" t="s">
        <v>94</v>
      </c>
      <c r="D373" s="22" t="s">
        <v>72</v>
      </c>
      <c r="E373" s="22" t="s">
        <v>70</v>
      </c>
      <c r="F373" s="22" t="s">
        <v>9</v>
      </c>
      <c r="G373" s="76" t="s">
        <v>68</v>
      </c>
      <c r="H373" s="76" t="s">
        <v>68</v>
      </c>
      <c r="I373" s="74">
        <v>4.01032258064516E-4</v>
      </c>
      <c r="J373" s="74">
        <v>2.6626415094339602E-4</v>
      </c>
      <c r="K373" s="74">
        <v>5.2174647887323904E-4</v>
      </c>
      <c r="L373" s="74">
        <v>2.7593296089385499E-4</v>
      </c>
      <c r="M373" s="74">
        <v>2.5300799999999999E-4</v>
      </c>
      <c r="N373" s="64" t="s">
        <v>68</v>
      </c>
      <c r="O373" s="64" t="s">
        <v>68</v>
      </c>
      <c r="P373" s="32">
        <f>'Equations and POD'!$D$5/I373</f>
        <v>14213320.463320468</v>
      </c>
      <c r="Q373" s="32">
        <f>'Equations and POD'!$D$5/J373</f>
        <v>21407312.925170086</v>
      </c>
      <c r="R373" s="32">
        <f>'Equations and POD'!$D$5/K373</f>
        <v>10924846.128927769</v>
      </c>
      <c r="S373" s="32">
        <f>'Equations and POD'!$D$5/L373</f>
        <v>20657191.448007755</v>
      </c>
      <c r="T373" s="32">
        <f>'Equations and POD'!$D$5/M373</f>
        <v>22528931.891481694</v>
      </c>
      <c r="U373" s="61" t="s">
        <v>68</v>
      </c>
      <c r="V373" s="61" t="s">
        <v>68</v>
      </c>
      <c r="W373" s="82">
        <v>14000000</v>
      </c>
      <c r="X373" s="82">
        <v>21000000</v>
      </c>
      <c r="Y373" s="82">
        <v>11000000</v>
      </c>
      <c r="Z373" s="82">
        <v>21000000</v>
      </c>
      <c r="AA373" s="82">
        <v>23000000</v>
      </c>
    </row>
    <row r="374" spans="1:27" x14ac:dyDescent="0.35">
      <c r="A374" s="22" t="s">
        <v>88</v>
      </c>
      <c r="B374" s="22" t="s">
        <v>88</v>
      </c>
      <c r="C374" s="22" t="s">
        <v>94</v>
      </c>
      <c r="D374" s="22" t="s">
        <v>15</v>
      </c>
      <c r="E374" s="22" t="s">
        <v>70</v>
      </c>
      <c r="F374" s="22" t="s">
        <v>9</v>
      </c>
      <c r="G374" s="77" t="s">
        <v>68</v>
      </c>
      <c r="H374" s="77" t="s">
        <v>68</v>
      </c>
      <c r="I374" s="78">
        <f>SUM(I371:I373)</f>
        <v>0.24949011290322559</v>
      </c>
      <c r="J374" s="78">
        <f>SUM(J371:J373)</f>
        <v>0.22813276415094383</v>
      </c>
      <c r="K374" s="78">
        <f>SUM(K371:K373)</f>
        <v>0.17544354401408468</v>
      </c>
      <c r="L374" s="78">
        <f>SUM(L371:L373)</f>
        <v>0.15425866759776524</v>
      </c>
      <c r="M374" s="78">
        <f>SUM(M371:M373)</f>
        <v>0.158348183625</v>
      </c>
      <c r="N374" s="64" t="s">
        <v>68</v>
      </c>
      <c r="O374" s="64" t="s">
        <v>68</v>
      </c>
      <c r="P374" s="32">
        <f>'Equations and POD'!$D$5/I374</f>
        <v>22846.596739530782</v>
      </c>
      <c r="Q374" s="32">
        <f>'Equations and POD'!$D$5/J374</f>
        <v>24985.450999176079</v>
      </c>
      <c r="R374" s="32">
        <f>'Equations and POD'!$D$5/K374</f>
        <v>32489.083779237848</v>
      </c>
      <c r="S374" s="32">
        <f>'Equations and POD'!$D$5/L374</f>
        <v>36950.92203741151</v>
      </c>
      <c r="T374" s="32">
        <f>'Equations and POD'!$D$5/M374</f>
        <v>35996.623829287069</v>
      </c>
      <c r="U374" s="61" t="s">
        <v>68</v>
      </c>
      <c r="V374" s="61" t="s">
        <v>68</v>
      </c>
      <c r="W374" s="82">
        <v>23000</v>
      </c>
      <c r="X374" s="82">
        <v>25000</v>
      </c>
      <c r="Y374" s="82">
        <v>32000</v>
      </c>
      <c r="Z374" s="82">
        <v>37000</v>
      </c>
      <c r="AA374" s="82">
        <v>36000</v>
      </c>
    </row>
    <row r="375" spans="1:27" x14ac:dyDescent="0.35">
      <c r="A375" s="22" t="s">
        <v>88</v>
      </c>
      <c r="B375" s="22" t="s">
        <v>88</v>
      </c>
      <c r="C375" s="22" t="s">
        <v>94</v>
      </c>
      <c r="D375" s="22" t="s">
        <v>66</v>
      </c>
      <c r="E375" s="22" t="s">
        <v>67</v>
      </c>
      <c r="F375" s="22" t="s">
        <v>13</v>
      </c>
      <c r="G375" s="75" t="s">
        <v>68</v>
      </c>
      <c r="H375" s="75" t="s">
        <v>68</v>
      </c>
      <c r="I375" s="67">
        <v>0.36542737185152402</v>
      </c>
      <c r="J375" s="67">
        <v>0.344214468725769</v>
      </c>
      <c r="K375" s="67">
        <v>0.47566819252845799</v>
      </c>
      <c r="L375" s="67">
        <v>0.419262824902426</v>
      </c>
      <c r="M375" s="67">
        <v>0.24345265338184899</v>
      </c>
      <c r="N375" s="64" t="s">
        <v>68</v>
      </c>
      <c r="O375" s="64" t="s">
        <v>68</v>
      </c>
      <c r="P375" s="32">
        <f>'Equations and POD'!$D$5/I375</f>
        <v>15598.174737485057</v>
      </c>
      <c r="Q375" s="32">
        <f>'Equations and POD'!$D$5/J375</f>
        <v>16559.443364192553</v>
      </c>
      <c r="R375" s="32">
        <f>'Equations and POD'!$D$5/K375</f>
        <v>11983.143059663347</v>
      </c>
      <c r="S375" s="32">
        <f>'Equations and POD'!$D$5/L375</f>
        <v>13595.290737561927</v>
      </c>
      <c r="T375" s="32">
        <f>'Equations and POD'!$D$5/M375</f>
        <v>23413.176734039131</v>
      </c>
      <c r="U375" s="61" t="s">
        <v>68</v>
      </c>
      <c r="V375" s="61" t="s">
        <v>68</v>
      </c>
      <c r="W375" s="82">
        <v>16000</v>
      </c>
      <c r="X375" s="82">
        <v>17000</v>
      </c>
      <c r="Y375" s="82">
        <v>12000</v>
      </c>
      <c r="Z375" s="82">
        <v>14000</v>
      </c>
      <c r="AA375" s="82">
        <v>23000</v>
      </c>
    </row>
    <row r="376" spans="1:27" x14ac:dyDescent="0.35">
      <c r="A376" s="22" t="s">
        <v>88</v>
      </c>
      <c r="B376" s="22" t="s">
        <v>88</v>
      </c>
      <c r="C376" s="22" t="s">
        <v>94</v>
      </c>
      <c r="D376" s="22" t="s">
        <v>71</v>
      </c>
      <c r="E376" s="22" t="s">
        <v>67</v>
      </c>
      <c r="F376" s="22" t="s">
        <v>13</v>
      </c>
      <c r="G376" s="77" t="s">
        <v>68</v>
      </c>
      <c r="H376" s="77" t="s">
        <v>68</v>
      </c>
      <c r="I376" s="74">
        <v>1.24083075563411E-3</v>
      </c>
      <c r="J376" s="74">
        <v>5.4432669940553103E-4</v>
      </c>
      <c r="K376" s="74">
        <v>5.3916650588462303E-4</v>
      </c>
      <c r="L376" s="74">
        <v>2.13859340322951E-4</v>
      </c>
      <c r="M376" s="74">
        <v>1.08184931506849E-4</v>
      </c>
      <c r="N376" s="64" t="s">
        <v>68</v>
      </c>
      <c r="O376" s="64" t="s">
        <v>68</v>
      </c>
      <c r="P376" s="32">
        <f>'Equations and POD'!$D$5/I376</f>
        <v>4593696.5811965959</v>
      </c>
      <c r="Q376" s="32">
        <f>'Equations and POD'!$D$5/J376</f>
        <v>10471652.421652423</v>
      </c>
      <c r="R376" s="32">
        <f>'Equations and POD'!$D$5/K376</f>
        <v>10571873.322597956</v>
      </c>
      <c r="S376" s="32">
        <f>'Equations and POD'!$D$5/L376</f>
        <v>26653032.74288781</v>
      </c>
      <c r="T376" s="32">
        <f>'Equations and POD'!$D$5/M376</f>
        <v>52687559.354226172</v>
      </c>
      <c r="U376" s="61" t="s">
        <v>68</v>
      </c>
      <c r="V376" s="61" t="s">
        <v>68</v>
      </c>
      <c r="W376" s="82">
        <v>4600000</v>
      </c>
      <c r="X376" s="82">
        <v>10000000</v>
      </c>
      <c r="Y376" s="82">
        <v>11000000</v>
      </c>
      <c r="Z376" s="82">
        <v>27000000</v>
      </c>
      <c r="AA376" s="82">
        <v>53000000</v>
      </c>
    </row>
    <row r="377" spans="1:27" x14ac:dyDescent="0.35">
      <c r="A377" s="22" t="s">
        <v>88</v>
      </c>
      <c r="B377" s="22" t="s">
        <v>88</v>
      </c>
      <c r="C377" s="22" t="s">
        <v>94</v>
      </c>
      <c r="D377" s="22" t="s">
        <v>72</v>
      </c>
      <c r="E377" s="22" t="s">
        <v>67</v>
      </c>
      <c r="F377" s="22" t="s">
        <v>13</v>
      </c>
      <c r="G377" s="77" t="s">
        <v>68</v>
      </c>
      <c r="H377" s="77" t="s">
        <v>68</v>
      </c>
      <c r="I377" s="74">
        <v>1.3390631904551501E-3</v>
      </c>
      <c r="J377" s="74">
        <v>8.8906694236236695E-4</v>
      </c>
      <c r="K377" s="74">
        <v>3.0822351919737598E-3</v>
      </c>
      <c r="L377" s="74">
        <v>1.63008341623938E-3</v>
      </c>
      <c r="M377" s="74">
        <v>8.4480410958904096E-4</v>
      </c>
      <c r="N377" s="64" t="s">
        <v>68</v>
      </c>
      <c r="O377" s="64" t="s">
        <v>68</v>
      </c>
      <c r="P377" s="32">
        <f>'Equations and POD'!$D$5/I377</f>
        <v>4256707.2567072501</v>
      </c>
      <c r="Q377" s="32">
        <f>'Equations and POD'!$D$5/J377</f>
        <v>6411215.7683586301</v>
      </c>
      <c r="R377" s="32">
        <f>'Equations and POD'!$D$5/K377</f>
        <v>1849307.28675183</v>
      </c>
      <c r="S377" s="32">
        <f>'Equations and POD'!$D$5/L377</f>
        <v>3496753.5668511745</v>
      </c>
      <c r="T377" s="32">
        <f>'Equations and POD'!$D$5/M377</f>
        <v>6747126.2690386204</v>
      </c>
      <c r="U377" s="61" t="s">
        <v>68</v>
      </c>
      <c r="V377" s="61" t="s">
        <v>68</v>
      </c>
      <c r="W377" s="82">
        <v>4300000</v>
      </c>
      <c r="X377" s="82">
        <v>6400000</v>
      </c>
      <c r="Y377" s="82">
        <v>1800000</v>
      </c>
      <c r="Z377" s="82">
        <v>3500000</v>
      </c>
      <c r="AA377" s="82">
        <v>6700000</v>
      </c>
    </row>
    <row r="378" spans="1:27" x14ac:dyDescent="0.35">
      <c r="A378" s="22" t="s">
        <v>88</v>
      </c>
      <c r="B378" s="22" t="s">
        <v>88</v>
      </c>
      <c r="C378" s="22" t="s">
        <v>94</v>
      </c>
      <c r="D378" s="22" t="s">
        <v>15</v>
      </c>
      <c r="E378" s="22" t="s">
        <v>67</v>
      </c>
      <c r="F378" s="22" t="s">
        <v>13</v>
      </c>
      <c r="G378" s="77" t="s">
        <v>68</v>
      </c>
      <c r="H378" s="77" t="s">
        <v>68</v>
      </c>
      <c r="I378" s="78">
        <f>SUM(I375:I377)</f>
        <v>0.36800726579761328</v>
      </c>
      <c r="J378" s="78">
        <f>SUM(J375:J377)</f>
        <v>0.34564786236753686</v>
      </c>
      <c r="K378" s="78">
        <f>SUM(K375:K377)</f>
        <v>0.4792895942263164</v>
      </c>
      <c r="L378" s="78">
        <f>SUM(L375:L377)</f>
        <v>0.42110676765898836</v>
      </c>
      <c r="M378" s="78">
        <f>SUM(M375:M377)</f>
        <v>0.24440564242294488</v>
      </c>
      <c r="N378" s="64" t="s">
        <v>68</v>
      </c>
      <c r="O378" s="64" t="s">
        <v>68</v>
      </c>
      <c r="P378" s="32">
        <f>'Equations and POD'!$D$5/I378</f>
        <v>15488.82462319299</v>
      </c>
      <c r="Q378" s="32">
        <f>'Equations and POD'!$D$5/J378</f>
        <v>16490.771737911207</v>
      </c>
      <c r="R378" s="32">
        <f>'Equations and POD'!$D$5/K378</f>
        <v>11892.601192815609</v>
      </c>
      <c r="S378" s="32">
        <f>'Equations and POD'!$D$5/L378</f>
        <v>13535.759664199582</v>
      </c>
      <c r="T378" s="32">
        <f>'Equations and POD'!$D$5/M378</f>
        <v>23321.883830063663</v>
      </c>
      <c r="U378" s="61" t="s">
        <v>68</v>
      </c>
      <c r="V378" s="61" t="s">
        <v>68</v>
      </c>
      <c r="W378" s="82">
        <v>15000</v>
      </c>
      <c r="X378" s="82">
        <v>16000</v>
      </c>
      <c r="Y378" s="82">
        <v>12000</v>
      </c>
      <c r="Z378" s="82">
        <v>14000</v>
      </c>
      <c r="AA378" s="82">
        <v>23000</v>
      </c>
    </row>
    <row r="379" spans="1:27" x14ac:dyDescent="0.35">
      <c r="A379" s="22" t="s">
        <v>88</v>
      </c>
      <c r="B379" s="22" t="s">
        <v>88</v>
      </c>
      <c r="C379" s="22" t="s">
        <v>94</v>
      </c>
      <c r="D379" s="22" t="s">
        <v>66</v>
      </c>
      <c r="E379" s="22" t="s">
        <v>69</v>
      </c>
      <c r="F379" s="22" t="s">
        <v>13</v>
      </c>
      <c r="G379" s="75" t="s">
        <v>68</v>
      </c>
      <c r="H379" s="75" t="s">
        <v>68</v>
      </c>
      <c r="I379" s="67">
        <v>4.8328662129915999E-3</v>
      </c>
      <c r="J379" s="67">
        <v>4.3331429309899196E-3</v>
      </c>
      <c r="K379" s="67">
        <v>5.7949975496816497E-3</v>
      </c>
      <c r="L379" s="67">
        <v>5.0975018106681003E-3</v>
      </c>
      <c r="M379" s="67">
        <v>2.9718568972602701E-3</v>
      </c>
      <c r="N379" s="64" t="s">
        <v>68</v>
      </c>
      <c r="O379" s="64" t="s">
        <v>68</v>
      </c>
      <c r="P379" s="32">
        <f>'Equations and POD'!$D$5/I379</f>
        <v>1179424.3309854907</v>
      </c>
      <c r="Q379" s="32">
        <f>'Equations and POD'!$D$5/J379</f>
        <v>1315442.414611931</v>
      </c>
      <c r="R379" s="32">
        <f>'Equations and POD'!$D$5/K379</f>
        <v>983606.97327872587</v>
      </c>
      <c r="S379" s="32">
        <f>'Equations and POD'!$D$5/L379</f>
        <v>1118194.7965317022</v>
      </c>
      <c r="T379" s="32">
        <f>'Equations and POD'!$D$5/M379</f>
        <v>1917992.7557261528</v>
      </c>
      <c r="U379" s="61" t="s">
        <v>68</v>
      </c>
      <c r="V379" s="61" t="s">
        <v>68</v>
      </c>
      <c r="W379" s="82">
        <v>1200000</v>
      </c>
      <c r="X379" s="82">
        <v>1300000</v>
      </c>
      <c r="Y379" s="82">
        <v>980000</v>
      </c>
      <c r="Z379" s="82">
        <v>1100000</v>
      </c>
      <c r="AA379" s="82">
        <v>1900000</v>
      </c>
    </row>
    <row r="380" spans="1:27" x14ac:dyDescent="0.35">
      <c r="A380" s="22" t="s">
        <v>88</v>
      </c>
      <c r="B380" s="22" t="s">
        <v>88</v>
      </c>
      <c r="C380" s="22" t="s">
        <v>94</v>
      </c>
      <c r="D380" s="22" t="s">
        <v>71</v>
      </c>
      <c r="E380" s="22" t="s">
        <v>69</v>
      </c>
      <c r="F380" s="22" t="s">
        <v>13</v>
      </c>
      <c r="G380" s="77" t="s">
        <v>68</v>
      </c>
      <c r="H380" s="77" t="s">
        <v>68</v>
      </c>
      <c r="I380" s="74">
        <v>7.0313742819266497E-4</v>
      </c>
      <c r="J380" s="74">
        <v>3.0845179632980099E-4</v>
      </c>
      <c r="K380" s="74">
        <v>3.0552768666795301E-4</v>
      </c>
      <c r="L380" s="74">
        <v>1.21186959516339E-4</v>
      </c>
      <c r="M380" s="74">
        <v>6.1304794520547994E-5</v>
      </c>
      <c r="N380" s="64" t="s">
        <v>68</v>
      </c>
      <c r="O380" s="64" t="s">
        <v>68</v>
      </c>
      <c r="P380" s="32">
        <f>'Equations and POD'!$D$5/I380</f>
        <v>8106523.3785821982</v>
      </c>
      <c r="Q380" s="32">
        <f>'Equations and POD'!$D$5/J380</f>
        <v>18479386.62644545</v>
      </c>
      <c r="R380" s="32">
        <f>'Equations and POD'!$D$5/K380</f>
        <v>18656247.039878748</v>
      </c>
      <c r="S380" s="32">
        <f>'Equations and POD'!$D$5/L380</f>
        <v>47034763.663919628</v>
      </c>
      <c r="T380" s="32">
        <f>'Equations and POD'!$D$5/M380</f>
        <v>92978045.91922231</v>
      </c>
      <c r="U380" s="61" t="s">
        <v>68</v>
      </c>
      <c r="V380" s="61" t="s">
        <v>68</v>
      </c>
      <c r="W380" s="82">
        <v>8100000</v>
      </c>
      <c r="X380" s="82">
        <v>18000000</v>
      </c>
      <c r="Y380" s="82">
        <v>19000000</v>
      </c>
      <c r="Z380" s="82">
        <v>47000000</v>
      </c>
      <c r="AA380" s="82">
        <v>93000000</v>
      </c>
    </row>
    <row r="381" spans="1:27" x14ac:dyDescent="0.35">
      <c r="A381" s="22" t="s">
        <v>88</v>
      </c>
      <c r="B381" s="22" t="s">
        <v>88</v>
      </c>
      <c r="C381" s="22" t="s">
        <v>94</v>
      </c>
      <c r="D381" s="22" t="s">
        <v>72</v>
      </c>
      <c r="E381" s="22" t="s">
        <v>69</v>
      </c>
      <c r="F381" s="22" t="s">
        <v>13</v>
      </c>
      <c r="G381" s="77" t="s">
        <v>68</v>
      </c>
      <c r="H381" s="77" t="s">
        <v>68</v>
      </c>
      <c r="I381" s="74">
        <v>1.4104798939460901E-4</v>
      </c>
      <c r="J381" s="74">
        <v>9.3648384595502697E-5</v>
      </c>
      <c r="K381" s="74">
        <v>3.2466210688790302E-4</v>
      </c>
      <c r="L381" s="74">
        <v>1.71702119843882E-4</v>
      </c>
      <c r="M381" s="74">
        <v>8.8986032876712303E-5</v>
      </c>
      <c r="N381" s="64" t="s">
        <v>68</v>
      </c>
      <c r="O381" s="64" t="s">
        <v>68</v>
      </c>
      <c r="P381" s="32">
        <f>'Equations and POD'!$D$5/I381</f>
        <v>40411777.753549881</v>
      </c>
      <c r="Q381" s="32">
        <f>'Equations and POD'!$D$5/J381</f>
        <v>60865972.484417342</v>
      </c>
      <c r="R381" s="32">
        <f>'Equations and POD'!$D$5/K381</f>
        <v>17556714.74764394</v>
      </c>
      <c r="S381" s="32">
        <f>'Equations and POD'!$D$5/L381</f>
        <v>33197027.533397105</v>
      </c>
      <c r="T381" s="32">
        <f>'Equations and POD'!$D$5/M381</f>
        <v>64054996.225050204</v>
      </c>
      <c r="U381" s="61" t="s">
        <v>68</v>
      </c>
      <c r="V381" s="61" t="s">
        <v>68</v>
      </c>
      <c r="W381" s="82">
        <v>40000000</v>
      </c>
      <c r="X381" s="82">
        <v>61000000</v>
      </c>
      <c r="Y381" s="82">
        <v>18000000</v>
      </c>
      <c r="Z381" s="82">
        <v>33000000</v>
      </c>
      <c r="AA381" s="82">
        <v>64000000</v>
      </c>
    </row>
    <row r="382" spans="1:27" x14ac:dyDescent="0.35">
      <c r="A382" s="22" t="s">
        <v>88</v>
      </c>
      <c r="B382" s="22" t="s">
        <v>88</v>
      </c>
      <c r="C382" s="22" t="s">
        <v>94</v>
      </c>
      <c r="D382" s="22" t="s">
        <v>15</v>
      </c>
      <c r="E382" s="22" t="s">
        <v>69</v>
      </c>
      <c r="F382" s="22" t="s">
        <v>13</v>
      </c>
      <c r="G382" s="77" t="s">
        <v>68</v>
      </c>
      <c r="H382" s="77" t="s">
        <v>68</v>
      </c>
      <c r="I382" s="78">
        <f>SUM(I379:I381)</f>
        <v>5.6770516305788736E-3</v>
      </c>
      <c r="J382" s="78">
        <f>SUM(J379:J381)</f>
        <v>4.7352431119152237E-3</v>
      </c>
      <c r="K382" s="78">
        <f>SUM(K379:K381)</f>
        <v>6.4251873432375059E-3</v>
      </c>
      <c r="L382" s="78">
        <f>SUM(L379:L381)</f>
        <v>5.390390890028322E-3</v>
      </c>
      <c r="M382" s="78">
        <f>SUM(M379:M381)</f>
        <v>3.1221477246575306E-3</v>
      </c>
      <c r="N382" s="64" t="s">
        <v>68</v>
      </c>
      <c r="O382" s="64" t="s">
        <v>68</v>
      </c>
      <c r="P382" s="32">
        <f>'Equations and POD'!$D$5/I382</f>
        <v>1004042.304159701</v>
      </c>
      <c r="Q382" s="32">
        <f>'Equations and POD'!$D$5/J382</f>
        <v>1203739.6740321892</v>
      </c>
      <c r="R382" s="32">
        <f>'Equations and POD'!$D$5/K382</f>
        <v>887133.6656042001</v>
      </c>
      <c r="S382" s="32">
        <f>'Equations and POD'!$D$5/L382</f>
        <v>1057437.2278909166</v>
      </c>
      <c r="T382" s="32">
        <f>'Equations and POD'!$D$5/M382</f>
        <v>1825666.3369844984</v>
      </c>
      <c r="U382" s="61" t="s">
        <v>68</v>
      </c>
      <c r="V382" s="61" t="s">
        <v>68</v>
      </c>
      <c r="W382" s="82">
        <v>1000000</v>
      </c>
      <c r="X382" s="82">
        <v>1200000</v>
      </c>
      <c r="Y382" s="82">
        <v>890000</v>
      </c>
      <c r="Z382" s="82">
        <v>1100000</v>
      </c>
      <c r="AA382" s="82">
        <v>1800000</v>
      </c>
    </row>
    <row r="383" spans="1:27" x14ac:dyDescent="0.35">
      <c r="A383" s="22" t="s">
        <v>88</v>
      </c>
      <c r="B383" s="22" t="s">
        <v>88</v>
      </c>
      <c r="C383" s="22" t="s">
        <v>94</v>
      </c>
      <c r="D383" s="22" t="s">
        <v>66</v>
      </c>
      <c r="E383" s="22" t="s">
        <v>70</v>
      </c>
      <c r="F383" s="22" t="s">
        <v>13</v>
      </c>
      <c r="G383" s="75" t="s">
        <v>68</v>
      </c>
      <c r="H383" s="75" t="s">
        <v>68</v>
      </c>
      <c r="I383" s="67">
        <v>5.3064551215201101E-2</v>
      </c>
      <c r="J383" s="67">
        <v>4.8622182010855497E-2</v>
      </c>
      <c r="K383" s="67">
        <v>6.6062927734902605E-2</v>
      </c>
      <c r="L383" s="67">
        <v>5.8189615229203399E-2</v>
      </c>
      <c r="M383" s="67">
        <v>3.37702978047945E-2</v>
      </c>
      <c r="N383" s="64" t="s">
        <v>68</v>
      </c>
      <c r="O383" s="64" t="s">
        <v>68</v>
      </c>
      <c r="P383" s="32">
        <f>'Equations and POD'!$D$5/I383</f>
        <v>107416.34235035523</v>
      </c>
      <c r="Q383" s="32">
        <f>'Equations and POD'!$D$5/J383</f>
        <v>117230.44430065696</v>
      </c>
      <c r="R383" s="32">
        <f>'Equations and POD'!$D$5/K383</f>
        <v>86281.371344500003</v>
      </c>
      <c r="S383" s="32">
        <f>'Equations and POD'!$D$5/L383</f>
        <v>97955.622795377465</v>
      </c>
      <c r="T383" s="32">
        <f>'Equations and POD'!$D$5/M383</f>
        <v>168787.37738554229</v>
      </c>
      <c r="U383" s="61" t="s">
        <v>68</v>
      </c>
      <c r="V383" s="61" t="s">
        <v>68</v>
      </c>
      <c r="W383" s="82">
        <v>110000</v>
      </c>
      <c r="X383" s="82">
        <v>120000</v>
      </c>
      <c r="Y383" s="82">
        <v>86000</v>
      </c>
      <c r="Z383" s="82">
        <v>98000</v>
      </c>
      <c r="AA383" s="82">
        <v>170000</v>
      </c>
    </row>
    <row r="384" spans="1:27" x14ac:dyDescent="0.35">
      <c r="A384" s="22" t="s">
        <v>88</v>
      </c>
      <c r="B384" s="22" t="s">
        <v>88</v>
      </c>
      <c r="C384" s="22" t="s">
        <v>94</v>
      </c>
      <c r="D384" s="22" t="s">
        <v>71</v>
      </c>
      <c r="E384" s="22" t="s">
        <v>70</v>
      </c>
      <c r="F384" s="22" t="s">
        <v>13</v>
      </c>
      <c r="G384" s="77" t="s">
        <v>68</v>
      </c>
      <c r="H384" s="77" t="s">
        <v>68</v>
      </c>
      <c r="I384" s="74">
        <v>1.6544410075121501E-4</v>
      </c>
      <c r="J384" s="74">
        <v>7.2576893254070799E-5</v>
      </c>
      <c r="K384" s="74">
        <v>7.1888867451283005E-5</v>
      </c>
      <c r="L384" s="74">
        <v>2.8514578709726799E-5</v>
      </c>
      <c r="M384" s="74">
        <v>1.4424657534246601E-5</v>
      </c>
      <c r="N384" s="64" t="s">
        <v>68</v>
      </c>
      <c r="O384" s="64" t="s">
        <v>68</v>
      </c>
      <c r="P384" s="32">
        <f>'Equations and POD'!$D$5/I384</f>
        <v>34452724.358974397</v>
      </c>
      <c r="Q384" s="32">
        <f>'Equations and POD'!$D$5/J384</f>
        <v>78537393.162393183</v>
      </c>
      <c r="R384" s="32">
        <f>'Equations and POD'!$D$5/K384</f>
        <v>79289049.919484735</v>
      </c>
      <c r="S384" s="32">
        <f>'Equations and POD'!$D$5/L384</f>
        <v>199897745.57165858</v>
      </c>
      <c r="T384" s="32">
        <f>'Equations and POD'!$D$5/M384</f>
        <v>395156695.15669447</v>
      </c>
      <c r="U384" s="61" t="s">
        <v>68</v>
      </c>
      <c r="V384" s="61" t="s">
        <v>68</v>
      </c>
      <c r="W384" s="82">
        <v>34000000</v>
      </c>
      <c r="X384" s="82">
        <v>79000000</v>
      </c>
      <c r="Y384" s="82">
        <v>79000000</v>
      </c>
      <c r="Z384" s="82">
        <v>200000000</v>
      </c>
      <c r="AA384" s="82">
        <v>400000000</v>
      </c>
    </row>
    <row r="385" spans="1:27" x14ac:dyDescent="0.35">
      <c r="A385" s="22" t="s">
        <v>88</v>
      </c>
      <c r="B385" s="22" t="s">
        <v>88</v>
      </c>
      <c r="C385" s="22" t="s">
        <v>94</v>
      </c>
      <c r="D385" s="22" t="s">
        <v>72</v>
      </c>
      <c r="E385" s="22" t="s">
        <v>70</v>
      </c>
      <c r="F385" s="22" t="s">
        <v>13</v>
      </c>
      <c r="G385" s="77" t="s">
        <v>68</v>
      </c>
      <c r="H385" s="77" t="s">
        <v>68</v>
      </c>
      <c r="I385" s="74">
        <v>8.5700044189129497E-5</v>
      </c>
      <c r="J385" s="74">
        <v>5.69002843111915E-5</v>
      </c>
      <c r="K385" s="74">
        <v>1.9726305228632101E-4</v>
      </c>
      <c r="L385" s="74">
        <v>1.0432533863932E-4</v>
      </c>
      <c r="M385" s="74">
        <v>5.4067463013698599E-5</v>
      </c>
      <c r="N385" s="64" t="s">
        <v>68</v>
      </c>
      <c r="O385" s="64" t="s">
        <v>68</v>
      </c>
      <c r="P385" s="32">
        <f>'Equations and POD'!$D$5/I385</f>
        <v>66511050.886050865</v>
      </c>
      <c r="Q385" s="32">
        <f>'Equations and POD'!$D$5/J385</f>
        <v>100175246.38060357</v>
      </c>
      <c r="R385" s="32">
        <f>'Equations and POD'!$D$5/K385</f>
        <v>28895426.355497289</v>
      </c>
      <c r="S385" s="32">
        <f>'Equations and POD'!$D$5/L385</f>
        <v>54636774.482049771</v>
      </c>
      <c r="T385" s="32">
        <f>'Equations and POD'!$D$5/M385</f>
        <v>105423847.9537285</v>
      </c>
      <c r="U385" s="61" t="s">
        <v>68</v>
      </c>
      <c r="V385" s="61" t="s">
        <v>68</v>
      </c>
      <c r="W385" s="82">
        <v>67000000</v>
      </c>
      <c r="X385" s="82">
        <v>100000000</v>
      </c>
      <c r="Y385" s="82">
        <v>29000000</v>
      </c>
      <c r="Z385" s="82">
        <v>55000000</v>
      </c>
      <c r="AA385" s="82">
        <v>110000000</v>
      </c>
    </row>
    <row r="386" spans="1:27" x14ac:dyDescent="0.35">
      <c r="A386" s="22" t="s">
        <v>88</v>
      </c>
      <c r="B386" s="22" t="s">
        <v>88</v>
      </c>
      <c r="C386" s="22" t="s">
        <v>94</v>
      </c>
      <c r="D386" s="22" t="s">
        <v>15</v>
      </c>
      <c r="E386" s="22" t="s">
        <v>70</v>
      </c>
      <c r="F386" s="22" t="s">
        <v>13</v>
      </c>
      <c r="G386" s="77" t="s">
        <v>68</v>
      </c>
      <c r="H386" s="77" t="s">
        <v>68</v>
      </c>
      <c r="I386" s="78">
        <f t="shared" ref="I386:M387" si="73">SUM(I383:I385)</f>
        <v>5.3315695360141448E-2</v>
      </c>
      <c r="J386" s="78">
        <f t="shared" si="73"/>
        <v>4.8751659188420761E-2</v>
      </c>
      <c r="K386" s="78">
        <f t="shared" si="73"/>
        <v>6.6332079654640205E-2</v>
      </c>
      <c r="L386" s="78">
        <f t="shared" si="73"/>
        <v>5.8322455146552446E-2</v>
      </c>
      <c r="M386" s="78">
        <f t="shared" si="73"/>
        <v>3.383878992534245E-2</v>
      </c>
      <c r="N386" s="64" t="s">
        <v>68</v>
      </c>
      <c r="O386" s="64" t="s">
        <v>68</v>
      </c>
      <c r="P386" s="32">
        <f>'Equations and POD'!$D$5/I386</f>
        <v>106910.3565375477</v>
      </c>
      <c r="Q386" s="32">
        <f>'Equations and POD'!$D$5/J386</f>
        <v>116919.09762434986</v>
      </c>
      <c r="R386" s="32">
        <f>'Equations and POD'!$D$5/K386</f>
        <v>85931.272314650865</v>
      </c>
      <c r="S386" s="32">
        <f>'Equations and POD'!$D$5/L386</f>
        <v>97732.51118590706</v>
      </c>
      <c r="T386" s="32">
        <f>'Equations and POD'!$D$5/M386</f>
        <v>168445.73971397165</v>
      </c>
      <c r="U386" s="61" t="s">
        <v>68</v>
      </c>
      <c r="V386" s="61" t="s">
        <v>68</v>
      </c>
      <c r="W386" s="82">
        <v>110000</v>
      </c>
      <c r="X386" s="82">
        <v>120000</v>
      </c>
      <c r="Y386" s="82">
        <v>86000</v>
      </c>
      <c r="Z386" s="82">
        <v>98000</v>
      </c>
      <c r="AA386" s="82">
        <v>170000</v>
      </c>
    </row>
    <row r="387" spans="1:27" x14ac:dyDescent="0.35">
      <c r="A387" s="22" t="s">
        <v>88</v>
      </c>
      <c r="B387" s="22" t="s">
        <v>88</v>
      </c>
      <c r="C387" s="22" t="s">
        <v>94</v>
      </c>
      <c r="D387" s="22" t="s">
        <v>15</v>
      </c>
      <c r="E387" s="22" t="s">
        <v>70</v>
      </c>
      <c r="F387" s="22" t="s">
        <v>13</v>
      </c>
      <c r="G387" s="77" t="s">
        <v>68</v>
      </c>
      <c r="H387" s="77" t="s">
        <v>68</v>
      </c>
      <c r="I387" s="78">
        <f t="shared" si="73"/>
        <v>5.3566839505081794E-2</v>
      </c>
      <c r="J387" s="78">
        <f t="shared" si="73"/>
        <v>4.8881136365986025E-2</v>
      </c>
      <c r="K387" s="78">
        <f t="shared" si="73"/>
        <v>6.6601231574377806E-2</v>
      </c>
      <c r="L387" s="78">
        <f t="shared" si="73"/>
        <v>5.8455295063901493E-2</v>
      </c>
      <c r="M387" s="78">
        <f t="shared" si="73"/>
        <v>3.3907282045890393E-2</v>
      </c>
      <c r="N387" s="64" t="s">
        <v>68</v>
      </c>
      <c r="O387" s="64" t="s">
        <v>68</v>
      </c>
      <c r="P387" s="32">
        <f>'Equations and POD'!$D$5/I387</f>
        <v>106409.11527847841</v>
      </c>
      <c r="Q387" s="32">
        <f>'Equations and POD'!$D$5/J387</f>
        <v>116609.40034868644</v>
      </c>
      <c r="R387" s="32">
        <f>'Equations and POD'!$D$5/K387</f>
        <v>85584.002956979108</v>
      </c>
      <c r="S387" s="32">
        <f>'Equations and POD'!$D$5/L387</f>
        <v>97510.413620681225</v>
      </c>
      <c r="T387" s="32">
        <f>'Equations and POD'!$D$5/M387</f>
        <v>168105.48224672131</v>
      </c>
      <c r="U387" s="61" t="s">
        <v>68</v>
      </c>
      <c r="V387" s="61" t="s">
        <v>68</v>
      </c>
      <c r="W387" s="82">
        <v>110000</v>
      </c>
      <c r="X387" s="82">
        <v>120000</v>
      </c>
      <c r="Y387" s="82">
        <v>86000</v>
      </c>
      <c r="Z387" s="82">
        <v>98000</v>
      </c>
      <c r="AA387" s="82">
        <v>170000</v>
      </c>
    </row>
    <row r="388" spans="1:27" x14ac:dyDescent="0.35">
      <c r="A388" s="22" t="s">
        <v>88</v>
      </c>
      <c r="B388" s="22" t="s">
        <v>88</v>
      </c>
      <c r="C388" s="22" t="s">
        <v>95</v>
      </c>
      <c r="D388" s="22" t="s">
        <v>66</v>
      </c>
      <c r="E388" s="22" t="s">
        <v>67</v>
      </c>
      <c r="F388" s="22" t="s">
        <v>9</v>
      </c>
      <c r="G388" s="47">
        <v>0.47101063829787232</v>
      </c>
      <c r="H388" s="47">
        <v>0.40277777777777768</v>
      </c>
      <c r="I388" s="47">
        <v>0.34811827956989244</v>
      </c>
      <c r="J388" s="47">
        <v>0.28066037735849048</v>
      </c>
      <c r="K388" s="47">
        <v>0.22183098591549294</v>
      </c>
      <c r="L388" s="47">
        <v>0.20286312849162014</v>
      </c>
      <c r="M388" s="47">
        <v>0</v>
      </c>
      <c r="N388" s="32">
        <f>'Equations and POD'!$D$5/G388</f>
        <v>12101.637492941842</v>
      </c>
      <c r="O388" s="32">
        <f>'Equations and POD'!$D$5/H388</f>
        <v>14151.724137931038</v>
      </c>
      <c r="P388" s="32">
        <f>'Equations and POD'!$D$5/I388</f>
        <v>16373.745173745176</v>
      </c>
      <c r="Q388" s="32">
        <f>'Equations and POD'!$D$5/J388</f>
        <v>20309.243697479</v>
      </c>
      <c r="R388" s="32">
        <f>'Equations and POD'!$D$5/K388</f>
        <v>25695.238095238099</v>
      </c>
      <c r="S388" s="32">
        <f>'Equations and POD'!$D$5/L388</f>
        <v>28097.762478485365</v>
      </c>
      <c r="T388" s="94" t="s">
        <v>68</v>
      </c>
      <c r="U388" s="82">
        <v>12000</v>
      </c>
      <c r="V388" s="82">
        <v>14000</v>
      </c>
      <c r="W388" s="82">
        <v>16000</v>
      </c>
      <c r="X388" s="82">
        <v>20000</v>
      </c>
      <c r="Y388" s="82">
        <v>26000</v>
      </c>
      <c r="Z388" s="82">
        <v>28000</v>
      </c>
      <c r="AA388" s="61" t="s">
        <v>68</v>
      </c>
    </row>
    <row r="389" spans="1:27" x14ac:dyDescent="0.35">
      <c r="A389" s="22" t="s">
        <v>88</v>
      </c>
      <c r="B389" s="22" t="s">
        <v>88</v>
      </c>
      <c r="C389" s="22" t="s">
        <v>95</v>
      </c>
      <c r="D389" s="22" t="s">
        <v>71</v>
      </c>
      <c r="E389" s="22" t="s">
        <v>67</v>
      </c>
      <c r="F389" s="22" t="s">
        <v>9</v>
      </c>
      <c r="G389" s="46">
        <v>0.173873934001471</v>
      </c>
      <c r="H389" s="46">
        <v>0.215265857862739</v>
      </c>
      <c r="I389" s="46">
        <v>0.243035426837095</v>
      </c>
      <c r="J389" s="46">
        <v>8.5297602401550099E-2</v>
      </c>
      <c r="K389" s="46">
        <v>4.7756382230544001E-2</v>
      </c>
      <c r="L389" s="46">
        <v>3.7885481747595297E-2</v>
      </c>
      <c r="M389" s="46">
        <v>1.69563168962714E-2</v>
      </c>
      <c r="N389" s="32">
        <f>'Equations and POD'!$D$5/G389</f>
        <v>32782.372083165596</v>
      </c>
      <c r="O389" s="32">
        <f>'Equations and POD'!$D$5/H389</f>
        <v>26478.885488819684</v>
      </c>
      <c r="P389" s="32">
        <f>'Equations and POD'!$D$5/I389</f>
        <v>23453.370869345199</v>
      </c>
      <c r="Q389" s="32">
        <f>'Equations and POD'!$D$5/J389</f>
        <v>66824.856027798683</v>
      </c>
      <c r="R389" s="32">
        <f>'Equations and POD'!$D$5/K389</f>
        <v>119355.77474196522</v>
      </c>
      <c r="S389" s="32">
        <f>'Equations and POD'!$D$5/L389</f>
        <v>150453.41215337181</v>
      </c>
      <c r="T389" s="32">
        <f>'Equations and POD'!$D$5/M389</f>
        <v>336157.90710147662</v>
      </c>
      <c r="U389" s="82">
        <v>33000</v>
      </c>
      <c r="V389" s="82">
        <v>26000</v>
      </c>
      <c r="W389" s="82">
        <v>23000</v>
      </c>
      <c r="X389" s="82">
        <v>67000</v>
      </c>
      <c r="Y389" s="82">
        <v>120000</v>
      </c>
      <c r="Z389" s="82">
        <v>150000</v>
      </c>
      <c r="AA389" s="82">
        <v>340000</v>
      </c>
    </row>
    <row r="390" spans="1:27" x14ac:dyDescent="0.35">
      <c r="A390" s="22" t="s">
        <v>88</v>
      </c>
      <c r="B390" s="22" t="s">
        <v>88</v>
      </c>
      <c r="C390" s="22" t="s">
        <v>95</v>
      </c>
      <c r="D390" s="22" t="s">
        <v>72</v>
      </c>
      <c r="E390" s="22" t="s">
        <v>67</v>
      </c>
      <c r="F390" s="22" t="s">
        <v>9</v>
      </c>
      <c r="G390" s="54">
        <v>2.0253728267827502</v>
      </c>
      <c r="H390" s="54">
        <v>1.9079599092881001</v>
      </c>
      <c r="I390" s="54">
        <v>1.55098676496968</v>
      </c>
      <c r="J390" s="54">
        <v>1.0799773071442</v>
      </c>
      <c r="K390" s="54">
        <v>0.76184032997630302</v>
      </c>
      <c r="L390" s="54">
        <v>0.65233042708620903</v>
      </c>
      <c r="M390" s="54">
        <v>0.52373499509958199</v>
      </c>
      <c r="N390" s="32">
        <f>'Equations and POD'!$D$5/G390</f>
        <v>2814.2966690504559</v>
      </c>
      <c r="O390" s="32">
        <f>'Equations and POD'!$D$5/H390</f>
        <v>2987.4841563766345</v>
      </c>
      <c r="P390" s="32">
        <f>'Equations and POD'!$D$5/I390</f>
        <v>3675.079716177609</v>
      </c>
      <c r="Q390" s="32">
        <f>'Equations and POD'!$D$5/J390</f>
        <v>5277.8886762654247</v>
      </c>
      <c r="R390" s="32">
        <f>'Equations and POD'!$D$5/K390</f>
        <v>7481.8827196734228</v>
      </c>
      <c r="S390" s="32">
        <f>'Equations and POD'!$D$5/L390</f>
        <v>8737.9030063957362</v>
      </c>
      <c r="T390" s="32">
        <f>'Equations and POD'!$D$5/M390</f>
        <v>10883.366689896697</v>
      </c>
      <c r="U390" s="82">
        <v>2800</v>
      </c>
      <c r="V390" s="82">
        <v>3000</v>
      </c>
      <c r="W390" s="82">
        <v>3700</v>
      </c>
      <c r="X390" s="82">
        <v>5300</v>
      </c>
      <c r="Y390" s="82">
        <v>7500</v>
      </c>
      <c r="Z390" s="82">
        <v>8700</v>
      </c>
      <c r="AA390" s="82">
        <v>11000</v>
      </c>
    </row>
    <row r="391" spans="1:27" x14ac:dyDescent="0.35">
      <c r="A391" s="22" t="s">
        <v>88</v>
      </c>
      <c r="B391" s="22" t="s">
        <v>88</v>
      </c>
      <c r="C391" s="22" t="s">
        <v>95</v>
      </c>
      <c r="D391" s="22" t="s">
        <v>15</v>
      </c>
      <c r="E391" s="22" t="s">
        <v>67</v>
      </c>
      <c r="F391" s="22" t="s">
        <v>9</v>
      </c>
      <c r="G391" s="76">
        <f t="shared" ref="G391:M391" si="74">SUM(G388:G390)</f>
        <v>2.6702573990820935</v>
      </c>
      <c r="H391" s="76">
        <f t="shared" si="74"/>
        <v>2.5260035449286167</v>
      </c>
      <c r="I391" s="76">
        <f t="shared" si="74"/>
        <v>2.1421404713766674</v>
      </c>
      <c r="J391" s="76">
        <f t="shared" si="74"/>
        <v>1.4459352869042406</v>
      </c>
      <c r="K391" s="76">
        <f t="shared" si="74"/>
        <v>1.03142769812234</v>
      </c>
      <c r="L391" s="76">
        <f t="shared" si="74"/>
        <v>0.89307903732542449</v>
      </c>
      <c r="M391" s="76">
        <f t="shared" si="74"/>
        <v>0.54069131199585341</v>
      </c>
      <c r="N391" s="32">
        <f>'Equations and POD'!$D$5/G391</f>
        <v>2134.6256738992229</v>
      </c>
      <c r="O391" s="32">
        <f>'Equations and POD'!$D$5/H391</f>
        <v>2256.5288997490611</v>
      </c>
      <c r="P391" s="32">
        <f>'Equations and POD'!$D$5/I391</f>
        <v>2660.8899258305128</v>
      </c>
      <c r="Q391" s="32">
        <f>'Equations and POD'!$D$5/J391</f>
        <v>3942.0851345316755</v>
      </c>
      <c r="R391" s="32">
        <f>'Equations and POD'!$D$5/K391</f>
        <v>5526.320468585971</v>
      </c>
      <c r="S391" s="32">
        <f>'Equations and POD'!$D$5/L391</f>
        <v>6382.4138309978116</v>
      </c>
      <c r="T391" s="32">
        <f>'Equations and POD'!$D$5/M391</f>
        <v>10542.059532933115</v>
      </c>
      <c r="U391" s="82">
        <v>2100</v>
      </c>
      <c r="V391" s="82">
        <v>2300</v>
      </c>
      <c r="W391" s="82">
        <v>2700</v>
      </c>
      <c r="X391" s="82">
        <v>3900</v>
      </c>
      <c r="Y391" s="82">
        <v>5500</v>
      </c>
      <c r="Z391" s="82">
        <v>6400</v>
      </c>
      <c r="AA391" s="82">
        <v>11000</v>
      </c>
    </row>
    <row r="392" spans="1:27" x14ac:dyDescent="0.35">
      <c r="A392" s="22" t="s">
        <v>88</v>
      </c>
      <c r="B392" s="22" t="s">
        <v>88</v>
      </c>
      <c r="C392" s="22" t="s">
        <v>95</v>
      </c>
      <c r="D392" s="22" t="s">
        <v>66</v>
      </c>
      <c r="E392" s="22" t="s">
        <v>69</v>
      </c>
      <c r="F392" s="22" t="s">
        <v>9</v>
      </c>
      <c r="G392" s="47">
        <v>0.23550531914893616</v>
      </c>
      <c r="H392" s="47">
        <v>0.20138888888888884</v>
      </c>
      <c r="I392" s="47">
        <v>0.17405913978494622</v>
      </c>
      <c r="J392" s="47">
        <v>0.14033018867924524</v>
      </c>
      <c r="K392" s="47">
        <v>0.11091549295774647</v>
      </c>
      <c r="L392" s="47">
        <v>0.10143156424581007</v>
      </c>
      <c r="M392" s="47">
        <v>0</v>
      </c>
      <c r="N392" s="32">
        <f>'Equations and POD'!$D$5/G392</f>
        <v>24203.274985883683</v>
      </c>
      <c r="O392" s="32">
        <f>'Equations and POD'!$D$5/H392</f>
        <v>28303.448275862076</v>
      </c>
      <c r="P392" s="32">
        <f>'Equations and POD'!$D$5/I392</f>
        <v>32747.490347490351</v>
      </c>
      <c r="Q392" s="32">
        <f>'Equations and POD'!$D$5/J392</f>
        <v>40618.487394958</v>
      </c>
      <c r="R392" s="32">
        <f>'Equations and POD'!$D$5/K392</f>
        <v>51390.476190476198</v>
      </c>
      <c r="S392" s="32">
        <f>'Equations and POD'!$D$5/L392</f>
        <v>56195.52495697073</v>
      </c>
      <c r="T392" s="94" t="s">
        <v>68</v>
      </c>
      <c r="U392" s="82">
        <v>24000</v>
      </c>
      <c r="V392" s="82">
        <v>28000</v>
      </c>
      <c r="W392" s="82">
        <v>33000</v>
      </c>
      <c r="X392" s="82">
        <v>41000</v>
      </c>
      <c r="Y392" s="82">
        <v>51000</v>
      </c>
      <c r="Z392" s="82">
        <v>56000</v>
      </c>
      <c r="AA392" s="61" t="s">
        <v>68</v>
      </c>
    </row>
    <row r="393" spans="1:27" x14ac:dyDescent="0.35">
      <c r="A393" s="22" t="s">
        <v>88</v>
      </c>
      <c r="B393" s="22" t="s">
        <v>88</v>
      </c>
      <c r="C393" s="22" t="s">
        <v>95</v>
      </c>
      <c r="D393" s="22" t="s">
        <v>71</v>
      </c>
      <c r="E393" s="22" t="s">
        <v>69</v>
      </c>
      <c r="F393" s="22" t="s">
        <v>9</v>
      </c>
      <c r="G393" s="46">
        <v>1.2225437001148301E-2</v>
      </c>
      <c r="H393" s="46">
        <v>1.51357847124999E-2</v>
      </c>
      <c r="I393" s="46">
        <v>1.70883158090291E-2</v>
      </c>
      <c r="J393" s="46">
        <v>5.9974519975949598E-3</v>
      </c>
      <c r="K393" s="46">
        <v>3.35785178726651E-3</v>
      </c>
      <c r="L393" s="46">
        <v>2.6638083365746498E-3</v>
      </c>
      <c r="M393" s="46">
        <v>1.1922361689026299E-3</v>
      </c>
      <c r="N393" s="32">
        <f>'Equations and POD'!$D$5/G393</f>
        <v>466241.00222058443</v>
      </c>
      <c r="O393" s="32">
        <f>'Equations and POD'!$D$5/H393</f>
        <v>376590.9801354832</v>
      </c>
      <c r="P393" s="32">
        <f>'Equations and POD'!$D$5/I393</f>
        <v>333561.25107356935</v>
      </c>
      <c r="Q393" s="32">
        <f>'Equations and POD'!$D$5/J393</f>
        <v>950403.60511193064</v>
      </c>
      <c r="R393" s="32">
        <f>'Equations and POD'!$D$5/K393</f>
        <v>1697513.8752744466</v>
      </c>
      <c r="S393" s="32">
        <f>'Equations and POD'!$D$5/L393</f>
        <v>2139793.5886519309</v>
      </c>
      <c r="T393" s="32">
        <f>'Equations and POD'!$D$5/M393</f>
        <v>4780931.9568340657</v>
      </c>
      <c r="U393" s="82">
        <v>470000</v>
      </c>
      <c r="V393" s="82">
        <v>380000</v>
      </c>
      <c r="W393" s="82">
        <v>330000</v>
      </c>
      <c r="X393" s="82">
        <v>950000</v>
      </c>
      <c r="Y393" s="82">
        <v>1700000</v>
      </c>
      <c r="Z393" s="82">
        <v>2100000</v>
      </c>
      <c r="AA393" s="82">
        <v>4800000</v>
      </c>
    </row>
    <row r="394" spans="1:27" x14ac:dyDescent="0.35">
      <c r="A394" s="22" t="s">
        <v>88</v>
      </c>
      <c r="B394" s="22" t="s">
        <v>88</v>
      </c>
      <c r="C394" s="22" t="s">
        <v>95</v>
      </c>
      <c r="D394" s="22" t="s">
        <v>72</v>
      </c>
      <c r="E394" s="22" t="s">
        <v>69</v>
      </c>
      <c r="F394" s="22" t="s">
        <v>9</v>
      </c>
      <c r="G394" s="46">
        <v>0.142358588938273</v>
      </c>
      <c r="H394" s="46">
        <v>0.134105917115764</v>
      </c>
      <c r="I394" s="46">
        <v>0.109015132623138</v>
      </c>
      <c r="J394" s="46">
        <v>7.5909009688168494E-2</v>
      </c>
      <c r="K394" s="46">
        <v>5.3547926059604498E-2</v>
      </c>
      <c r="L394" s="46">
        <v>4.5850738142373101E-2</v>
      </c>
      <c r="M394" s="46">
        <v>3.6812074248277302E-2</v>
      </c>
      <c r="N394" s="32">
        <f>'Equations and POD'!$D$5/G394</f>
        <v>40039.733763247212</v>
      </c>
      <c r="O394" s="32">
        <f>'Equations and POD'!$D$5/H394</f>
        <v>42503.717379447167</v>
      </c>
      <c r="P394" s="32">
        <f>'Equations and POD'!$D$5/I394</f>
        <v>52286.318998525887</v>
      </c>
      <c r="Q394" s="32">
        <f>'Equations and POD'!$D$5/J394</f>
        <v>75089.900703689811</v>
      </c>
      <c r="R394" s="32">
        <f>'Equations and POD'!$D$5/K394</f>
        <v>106446.69960990269</v>
      </c>
      <c r="S394" s="32">
        <f>'Equations and POD'!$D$5/L394</f>
        <v>124316.42828302315</v>
      </c>
      <c r="T394" s="32">
        <f>'Equations and POD'!$D$5/M394</f>
        <v>154840.50047157405</v>
      </c>
      <c r="U394" s="82">
        <v>40000</v>
      </c>
      <c r="V394" s="82">
        <v>43000</v>
      </c>
      <c r="W394" s="82">
        <v>52000</v>
      </c>
      <c r="X394" s="82">
        <v>75000</v>
      </c>
      <c r="Y394" s="82">
        <v>110000</v>
      </c>
      <c r="Z394" s="82">
        <v>120000</v>
      </c>
      <c r="AA394" s="82">
        <v>150000</v>
      </c>
    </row>
    <row r="395" spans="1:27" x14ac:dyDescent="0.35">
      <c r="A395" s="22" t="s">
        <v>88</v>
      </c>
      <c r="B395" s="22" t="s">
        <v>88</v>
      </c>
      <c r="C395" s="22" t="s">
        <v>95</v>
      </c>
      <c r="D395" s="22" t="s">
        <v>15</v>
      </c>
      <c r="E395" s="22" t="s">
        <v>69</v>
      </c>
      <c r="F395" s="22" t="s">
        <v>9</v>
      </c>
      <c r="G395" s="79">
        <f t="shared" ref="G395:M395" si="75">SUM(G392:G394)</f>
        <v>0.39008934508835746</v>
      </c>
      <c r="H395" s="79">
        <f t="shared" si="75"/>
        <v>0.35063059071715275</v>
      </c>
      <c r="I395" s="79">
        <f t="shared" si="75"/>
        <v>0.30016258821711334</v>
      </c>
      <c r="J395" s="79">
        <f t="shared" si="75"/>
        <v>0.2222366503650087</v>
      </c>
      <c r="K395" s="79">
        <f t="shared" si="75"/>
        <v>0.16782127080461748</v>
      </c>
      <c r="L395" s="79">
        <f t="shared" si="75"/>
        <v>0.14994611072475783</v>
      </c>
      <c r="M395" s="78">
        <f t="shared" si="75"/>
        <v>3.8004310417179929E-2</v>
      </c>
      <c r="N395" s="32">
        <f>'Equations and POD'!$D$5/G395</f>
        <v>14612.037144231452</v>
      </c>
      <c r="O395" s="32">
        <f>'Equations and POD'!$D$5/H395</f>
        <v>16256.425283206636</v>
      </c>
      <c r="P395" s="32">
        <f>'Equations and POD'!$D$5/I395</f>
        <v>18989.708323933697</v>
      </c>
      <c r="Q395" s="32">
        <f>'Equations and POD'!$D$5/J395</f>
        <v>25648.334739738628</v>
      </c>
      <c r="R395" s="32">
        <f>'Equations and POD'!$D$5/K395</f>
        <v>33964.705264543671</v>
      </c>
      <c r="S395" s="32">
        <f>'Equations and POD'!$D$5/L395</f>
        <v>38013.656856115202</v>
      </c>
      <c r="T395" s="32">
        <f>'Equations and POD'!$D$5/M395</f>
        <v>149982.98712514734</v>
      </c>
      <c r="U395" s="82">
        <v>15000</v>
      </c>
      <c r="V395" s="82">
        <v>16000</v>
      </c>
      <c r="W395" s="82">
        <v>19000</v>
      </c>
      <c r="X395" s="82">
        <v>26000</v>
      </c>
      <c r="Y395" s="82">
        <v>34000</v>
      </c>
      <c r="Z395" s="82">
        <v>38000</v>
      </c>
      <c r="AA395" s="82">
        <v>150000</v>
      </c>
    </row>
    <row r="396" spans="1:27" x14ac:dyDescent="0.35">
      <c r="A396" s="22" t="s">
        <v>88</v>
      </c>
      <c r="B396" s="22" t="s">
        <v>88</v>
      </c>
      <c r="C396" s="22" t="s">
        <v>95</v>
      </c>
      <c r="D396" s="22" t="s">
        <v>66</v>
      </c>
      <c r="E396" s="22" t="s">
        <v>70</v>
      </c>
      <c r="F396" s="22" t="s">
        <v>9</v>
      </c>
      <c r="G396" s="47">
        <v>0.11775265957446808</v>
      </c>
      <c r="H396" s="47">
        <v>0.10069444444444442</v>
      </c>
      <c r="I396" s="47">
        <v>8.702956989247311E-2</v>
      </c>
      <c r="J396" s="47">
        <v>7.0165094339622619E-2</v>
      </c>
      <c r="K396" s="47">
        <v>5.5457746478873235E-2</v>
      </c>
      <c r="L396" s="47">
        <v>5.0715782122905034E-2</v>
      </c>
      <c r="M396" s="47">
        <v>0</v>
      </c>
      <c r="N396" s="32">
        <f>'Equations and POD'!$D$5/G396</f>
        <v>48406.549971767367</v>
      </c>
      <c r="O396" s="32">
        <f>'Equations and POD'!$D$5/H396</f>
        <v>56606.896551724152</v>
      </c>
      <c r="P396" s="32">
        <f>'Equations and POD'!$D$5/I396</f>
        <v>65494.980694980703</v>
      </c>
      <c r="Q396" s="32">
        <f>'Equations and POD'!$D$5/J396</f>
        <v>81236.974789915999</v>
      </c>
      <c r="R396" s="32">
        <f>'Equations and POD'!$D$5/K396</f>
        <v>102780.9523809524</v>
      </c>
      <c r="S396" s="32">
        <f>'Equations and POD'!$D$5/L396</f>
        <v>112391.04991394146</v>
      </c>
      <c r="T396" s="94" t="s">
        <v>68</v>
      </c>
      <c r="U396" s="82">
        <v>48000</v>
      </c>
      <c r="V396" s="82">
        <v>57000</v>
      </c>
      <c r="W396" s="82">
        <v>65000</v>
      </c>
      <c r="X396" s="82">
        <v>81000</v>
      </c>
      <c r="Y396" s="82">
        <v>100000</v>
      </c>
      <c r="Z396" s="82">
        <v>110000</v>
      </c>
      <c r="AA396" s="61" t="s">
        <v>68</v>
      </c>
    </row>
    <row r="397" spans="1:27" x14ac:dyDescent="0.35">
      <c r="A397" s="22" t="s">
        <v>88</v>
      </c>
      <c r="B397" s="22" t="s">
        <v>88</v>
      </c>
      <c r="C397" s="22" t="s">
        <v>95</v>
      </c>
      <c r="D397" s="22" t="s">
        <v>71</v>
      </c>
      <c r="E397" s="22" t="s">
        <v>70</v>
      </c>
      <c r="F397" s="22" t="s">
        <v>9</v>
      </c>
      <c r="G397" s="46">
        <v>3.4755597002849198E-4</v>
      </c>
      <c r="H397" s="46">
        <v>4.3029376664897103E-4</v>
      </c>
      <c r="I397" s="46">
        <v>4.8580183826496E-4</v>
      </c>
      <c r="J397" s="46">
        <v>1.7050111820342799E-4</v>
      </c>
      <c r="K397" s="46">
        <v>9.5460183886420696E-5</v>
      </c>
      <c r="L397" s="46">
        <v>7.57292804159128E-5</v>
      </c>
      <c r="M397" s="46">
        <v>3.3894120215690102E-5</v>
      </c>
      <c r="N397" s="32">
        <f>'Equations and POD'!$D$5/G397</f>
        <v>16400236.196583603</v>
      </c>
      <c r="O397" s="32">
        <f>'Equations and POD'!$D$5/H397</f>
        <v>13246764.052359601</v>
      </c>
      <c r="P397" s="32">
        <f>'Equations and POD'!$D$5/I397</f>
        <v>11733179.150489705</v>
      </c>
      <c r="Q397" s="32">
        <f>'Equations and POD'!$D$5/J397</f>
        <v>33430865.791737661</v>
      </c>
      <c r="R397" s="32">
        <f>'Equations and POD'!$D$5/K397</f>
        <v>59710758.642387554</v>
      </c>
      <c r="S397" s="32">
        <f>'Equations and POD'!$D$5/L397</f>
        <v>75268112.52787599</v>
      </c>
      <c r="T397" s="32">
        <f>'Equations and POD'!$D$5/M397</f>
        <v>168170761.29214245</v>
      </c>
      <c r="U397" s="82">
        <v>16000000</v>
      </c>
      <c r="V397" s="82">
        <v>13000000</v>
      </c>
      <c r="W397" s="82">
        <v>12000000</v>
      </c>
      <c r="X397" s="82">
        <v>33000000</v>
      </c>
      <c r="Y397" s="82">
        <v>60000000</v>
      </c>
      <c r="Z397" s="82">
        <v>75000000</v>
      </c>
      <c r="AA397" s="82">
        <v>170000000</v>
      </c>
    </row>
    <row r="398" spans="1:27" x14ac:dyDescent="0.35">
      <c r="A398" s="22" t="s">
        <v>88</v>
      </c>
      <c r="B398" s="22" t="s">
        <v>88</v>
      </c>
      <c r="C398" s="22" t="s">
        <v>95</v>
      </c>
      <c r="D398" s="22" t="s">
        <v>72</v>
      </c>
      <c r="E398" s="22" t="s">
        <v>70</v>
      </c>
      <c r="F398" s="22" t="s">
        <v>9</v>
      </c>
      <c r="G398" s="46">
        <v>4.0442846600803502E-3</v>
      </c>
      <c r="H398" s="46">
        <v>3.80983337543801E-3</v>
      </c>
      <c r="I398" s="46">
        <v>3.0970258406786402E-3</v>
      </c>
      <c r="J398" s="46">
        <v>2.1565094577951E-3</v>
      </c>
      <c r="K398" s="46">
        <v>1.5212503689249E-3</v>
      </c>
      <c r="L398" s="46">
        <v>1.3025799026637199E-3</v>
      </c>
      <c r="M398" s="46">
        <v>1.0457992615577299E-3</v>
      </c>
      <c r="N398" s="32">
        <f>'Equations and POD'!$D$5/G398</f>
        <v>1409396.340535227</v>
      </c>
      <c r="O398" s="32">
        <f>'Equations and POD'!$D$5/H398</f>
        <v>1496128.4230297029</v>
      </c>
      <c r="P398" s="32">
        <f>'Equations and POD'!$D$5/I398</f>
        <v>1840475.4410286029</v>
      </c>
      <c r="Q398" s="32">
        <f>'Equations and POD'!$D$5/J398</f>
        <v>2643160.2140191416</v>
      </c>
      <c r="R398" s="32">
        <f>'Equations and POD'!$D$5/K398</f>
        <v>3746917.7437428078</v>
      </c>
      <c r="S398" s="32">
        <f>'Equations and POD'!$D$5/L398</f>
        <v>4375931.1719332878</v>
      </c>
      <c r="T398" s="32">
        <f>'Equations and POD'!$D$5/M398</f>
        <v>5450376.7687785365</v>
      </c>
      <c r="U398" s="82">
        <v>1400000</v>
      </c>
      <c r="V398" s="82">
        <v>1500000</v>
      </c>
      <c r="W398" s="82">
        <v>1800000</v>
      </c>
      <c r="X398" s="82">
        <v>2600000</v>
      </c>
      <c r="Y398" s="82">
        <v>3700000</v>
      </c>
      <c r="Z398" s="82">
        <v>4400000</v>
      </c>
      <c r="AA398" s="82">
        <v>5500000</v>
      </c>
    </row>
    <row r="399" spans="1:27" x14ac:dyDescent="0.35">
      <c r="A399" s="22" t="s">
        <v>88</v>
      </c>
      <c r="B399" s="22" t="s">
        <v>88</v>
      </c>
      <c r="C399" s="22" t="s">
        <v>95</v>
      </c>
      <c r="D399" s="22" t="s">
        <v>15</v>
      </c>
      <c r="E399" s="22" t="s">
        <v>70</v>
      </c>
      <c r="F399" s="22" t="s">
        <v>9</v>
      </c>
      <c r="G399" s="79">
        <f t="shared" ref="G399:M399" si="76">SUM(G396:G398)</f>
        <v>0.12214450020457691</v>
      </c>
      <c r="H399" s="79">
        <f t="shared" si="76"/>
        <v>0.1049345715865314</v>
      </c>
      <c r="I399" s="79">
        <f t="shared" si="76"/>
        <v>9.0612397571416717E-2</v>
      </c>
      <c r="J399" s="79">
        <f t="shared" si="76"/>
        <v>7.2492104915621136E-2</v>
      </c>
      <c r="K399" s="78">
        <f t="shared" si="76"/>
        <v>5.7074457031684553E-2</v>
      </c>
      <c r="L399" s="78">
        <f t="shared" si="76"/>
        <v>5.209409130598467E-2</v>
      </c>
      <c r="M399" s="78">
        <f t="shared" si="76"/>
        <v>1.07969338177342E-3</v>
      </c>
      <c r="N399" s="32">
        <f>'Equations and POD'!$D$5/G399</f>
        <v>46666.038916637306</v>
      </c>
      <c r="O399" s="32">
        <f>'Equations and POD'!$D$5/H399</f>
        <v>54319.562312213304</v>
      </c>
      <c r="P399" s="32">
        <f>'Equations and POD'!$D$5/I399</f>
        <v>62905.299415651265</v>
      </c>
      <c r="Q399" s="32">
        <f>'Equations and POD'!$D$5/J399</f>
        <v>78629.252201114141</v>
      </c>
      <c r="R399" s="32">
        <f>'Equations and POD'!$D$5/K399</f>
        <v>99869.544038512322</v>
      </c>
      <c r="S399" s="32">
        <f>'Equations and POD'!$D$5/L399</f>
        <v>109417.39949968515</v>
      </c>
      <c r="T399" s="32">
        <f>'Equations and POD'!$D$5/M399</f>
        <v>5279276.5948399398</v>
      </c>
      <c r="U399" s="82">
        <v>47000</v>
      </c>
      <c r="V399" s="82">
        <v>54000</v>
      </c>
      <c r="W399" s="82">
        <v>63000</v>
      </c>
      <c r="X399" s="82">
        <v>79000</v>
      </c>
      <c r="Y399" s="82">
        <v>100000</v>
      </c>
      <c r="Z399" s="82">
        <v>110000</v>
      </c>
      <c r="AA399" s="82">
        <v>5300000</v>
      </c>
    </row>
    <row r="400" spans="1:27" x14ac:dyDescent="0.35">
      <c r="A400" s="22" t="s">
        <v>88</v>
      </c>
      <c r="B400" s="22" t="s">
        <v>88</v>
      </c>
      <c r="C400" s="22" t="s">
        <v>95</v>
      </c>
      <c r="D400" s="22" t="s">
        <v>66</v>
      </c>
      <c r="E400" s="22" t="s">
        <v>67</v>
      </c>
      <c r="F400" s="22" t="s">
        <v>13</v>
      </c>
      <c r="G400" s="47">
        <v>0.47101063829787237</v>
      </c>
      <c r="H400" s="47">
        <v>0.40277777777777768</v>
      </c>
      <c r="I400" s="47">
        <v>0.34811827956989244</v>
      </c>
      <c r="J400" s="47">
        <v>0.28066037735849053</v>
      </c>
      <c r="K400" s="47">
        <v>0.22183098591549297</v>
      </c>
      <c r="L400" s="47">
        <v>0.20286312849162011</v>
      </c>
      <c r="M400" s="75" t="s">
        <v>68</v>
      </c>
      <c r="N400" s="32">
        <f>'Equations and POD'!$D$5/G400</f>
        <v>12101.63749294184</v>
      </c>
      <c r="O400" s="32">
        <f>'Equations and POD'!$D$5/H400</f>
        <v>14151.724137931038</v>
      </c>
      <c r="P400" s="32">
        <f>'Equations and POD'!$D$5/I400</f>
        <v>16373.745173745176</v>
      </c>
      <c r="Q400" s="32">
        <f>'Equations and POD'!$D$5/J400</f>
        <v>20309.243697478993</v>
      </c>
      <c r="R400" s="32">
        <f>'Equations and POD'!$D$5/K400</f>
        <v>25695.238095238095</v>
      </c>
      <c r="S400" s="32">
        <f>'Equations and POD'!$D$5/L400</f>
        <v>28097.762478485369</v>
      </c>
      <c r="T400" s="94" t="s">
        <v>68</v>
      </c>
      <c r="U400" s="82">
        <v>12000</v>
      </c>
      <c r="V400" s="82">
        <v>14000</v>
      </c>
      <c r="W400" s="82">
        <v>16000</v>
      </c>
      <c r="X400" s="82">
        <v>20000</v>
      </c>
      <c r="Y400" s="82">
        <v>26000</v>
      </c>
      <c r="Z400" s="82">
        <v>28000</v>
      </c>
      <c r="AA400" s="61" t="s">
        <v>68</v>
      </c>
    </row>
    <row r="401" spans="1:27" x14ac:dyDescent="0.35">
      <c r="A401" s="22" t="s">
        <v>88</v>
      </c>
      <c r="B401" s="22" t="s">
        <v>88</v>
      </c>
      <c r="C401" s="22" t="s">
        <v>95</v>
      </c>
      <c r="D401" s="22" t="s">
        <v>71</v>
      </c>
      <c r="E401" s="22" t="s">
        <v>67</v>
      </c>
      <c r="F401" s="22" t="s">
        <v>13</v>
      </c>
      <c r="G401" s="46">
        <v>0.14450449250771599</v>
      </c>
      <c r="H401" s="46">
        <v>0.17890522872502701</v>
      </c>
      <c r="I401" s="46">
        <v>0.201984649150173</v>
      </c>
      <c r="J401" s="46">
        <v>7.0889730471882004E-2</v>
      </c>
      <c r="K401" s="46">
        <v>3.96896004072822E-2</v>
      </c>
      <c r="L401" s="46">
        <v>3.1486012367185297E-2</v>
      </c>
      <c r="M401" s="46">
        <v>1.4091960343402E-2</v>
      </c>
      <c r="N401" s="32">
        <f>'Equations and POD'!$D$5/G401</f>
        <v>39445.14043184949</v>
      </c>
      <c r="O401" s="32">
        <f>'Equations and POD'!$D$5/H401</f>
        <v>31860.443882055351</v>
      </c>
      <c r="P401" s="32">
        <f>'Equations and POD'!$D$5/I401</f>
        <v>28219.966338937586</v>
      </c>
      <c r="Q401" s="32">
        <f>'Equations and POD'!$D$5/J401</f>
        <v>80406.568935409785</v>
      </c>
      <c r="R401" s="32">
        <f>'Equations and POD'!$D$5/K401</f>
        <v>143614.44664366465</v>
      </c>
      <c r="S401" s="32">
        <f>'Equations and POD'!$D$5/L401</f>
        <v>181032.76888566991</v>
      </c>
      <c r="T401" s="32">
        <f>'Equations and POD'!$D$5/M401</f>
        <v>404485.95235146245</v>
      </c>
      <c r="U401" s="82">
        <v>39000</v>
      </c>
      <c r="V401" s="82">
        <v>32000</v>
      </c>
      <c r="W401" s="82">
        <v>28000</v>
      </c>
      <c r="X401" s="82">
        <v>80000</v>
      </c>
      <c r="Y401" s="82">
        <v>140000</v>
      </c>
      <c r="Z401" s="82">
        <v>180000</v>
      </c>
      <c r="AA401" s="82">
        <v>400000</v>
      </c>
    </row>
    <row r="402" spans="1:27" x14ac:dyDescent="0.35">
      <c r="A402" s="22" t="s">
        <v>88</v>
      </c>
      <c r="B402" s="22" t="s">
        <v>88</v>
      </c>
      <c r="C402" s="22" t="s">
        <v>95</v>
      </c>
      <c r="D402" s="22" t="s">
        <v>72</v>
      </c>
      <c r="E402" s="22" t="s">
        <v>67</v>
      </c>
      <c r="F402" s="22" t="s">
        <v>13</v>
      </c>
      <c r="G402" s="46">
        <v>1.6292886513523199</v>
      </c>
      <c r="H402" s="46">
        <v>1.5348371353318899</v>
      </c>
      <c r="I402" s="46">
        <v>1.2476740583988299</v>
      </c>
      <c r="J402" s="46">
        <v>0.86877573698031496</v>
      </c>
      <c r="K402" s="46">
        <v>0.61285398291069104</v>
      </c>
      <c r="L402" s="46">
        <v>0.52475995911906004</v>
      </c>
      <c r="M402" s="46">
        <v>0.42131279364860402</v>
      </c>
      <c r="N402" s="32">
        <f>'Equations and POD'!$D$5/G402</f>
        <v>3498.4592786974636</v>
      </c>
      <c r="O402" s="32">
        <f>'Equations and POD'!$D$5/H402</f>
        <v>3713.7490804634749</v>
      </c>
      <c r="P402" s="32">
        <f>'Equations and POD'!$D$5/I402</f>
        <v>4568.5008529510878</v>
      </c>
      <c r="Q402" s="32">
        <f>'Equations and POD'!$D$5/J402</f>
        <v>6560.956708818806</v>
      </c>
      <c r="R402" s="32">
        <f>'Equations and POD'!$D$5/K402</f>
        <v>9300.7472561871891</v>
      </c>
      <c r="S402" s="32">
        <f>'Equations and POD'!$D$5/L402</f>
        <v>10862.109238610481</v>
      </c>
      <c r="T402" s="32">
        <f>'Equations and POD'!$D$5/M402</f>
        <v>13529.140548136513</v>
      </c>
      <c r="U402" s="82">
        <v>3500</v>
      </c>
      <c r="V402" s="82">
        <v>3700</v>
      </c>
      <c r="W402" s="82">
        <v>4600</v>
      </c>
      <c r="X402" s="82">
        <v>6600</v>
      </c>
      <c r="Y402" s="82">
        <v>9300</v>
      </c>
      <c r="Z402" s="82">
        <v>11000</v>
      </c>
      <c r="AA402" s="82">
        <v>14000</v>
      </c>
    </row>
    <row r="403" spans="1:27" x14ac:dyDescent="0.35">
      <c r="A403" s="22" t="s">
        <v>88</v>
      </c>
      <c r="B403" s="22" t="s">
        <v>88</v>
      </c>
      <c r="C403" s="22" t="s">
        <v>95</v>
      </c>
      <c r="D403" s="22" t="s">
        <v>15</v>
      </c>
      <c r="E403" s="22" t="s">
        <v>67</v>
      </c>
      <c r="F403" s="22" t="s">
        <v>13</v>
      </c>
      <c r="G403" s="79">
        <f t="shared" ref="G403:M403" si="77">SUM(G400:G402)</f>
        <v>2.2448037821579083</v>
      </c>
      <c r="H403" s="79">
        <f t="shared" si="77"/>
        <v>2.1165201418346946</v>
      </c>
      <c r="I403" s="79">
        <f t="shared" si="77"/>
        <v>1.7977769871188953</v>
      </c>
      <c r="J403" s="79">
        <f t="shared" si="77"/>
        <v>1.2203258448106875</v>
      </c>
      <c r="K403" s="79">
        <f t="shared" si="77"/>
        <v>0.87437456923346624</v>
      </c>
      <c r="L403" s="79">
        <f t="shared" si="77"/>
        <v>0.75910909997786546</v>
      </c>
      <c r="M403" s="79">
        <f t="shared" si="77"/>
        <v>0.43540475399200601</v>
      </c>
      <c r="N403" s="32">
        <f>'Equations and POD'!$D$5/G403</f>
        <v>2539.1974324458083</v>
      </c>
      <c r="O403" s="32">
        <f>'Equations and POD'!$D$5/H403</f>
        <v>2693.0998138571854</v>
      </c>
      <c r="P403" s="32">
        <f>'Equations and POD'!$D$5/I403</f>
        <v>3170.5823585687231</v>
      </c>
      <c r="Q403" s="32">
        <f>'Equations and POD'!$D$5/J403</f>
        <v>4670.8836203368755</v>
      </c>
      <c r="R403" s="32">
        <f>'Equations and POD'!$D$5/K403</f>
        <v>6518.9453131019027</v>
      </c>
      <c r="S403" s="32">
        <f>'Equations and POD'!$D$5/L403</f>
        <v>7508.8020946741435</v>
      </c>
      <c r="T403" s="32">
        <f>'Equations and POD'!$D$5/M403</f>
        <v>13091.267258199601</v>
      </c>
      <c r="U403" s="82">
        <v>2500</v>
      </c>
      <c r="V403" s="82">
        <v>2700</v>
      </c>
      <c r="W403" s="82">
        <v>3200</v>
      </c>
      <c r="X403" s="82">
        <v>4700</v>
      </c>
      <c r="Y403" s="82">
        <v>6500</v>
      </c>
      <c r="Z403" s="82">
        <v>7500</v>
      </c>
      <c r="AA403" s="82">
        <v>13000</v>
      </c>
    </row>
    <row r="404" spans="1:27" x14ac:dyDescent="0.35">
      <c r="A404" s="22" t="s">
        <v>88</v>
      </c>
      <c r="B404" s="22" t="s">
        <v>88</v>
      </c>
      <c r="C404" s="22" t="s">
        <v>95</v>
      </c>
      <c r="D404" s="22" t="s">
        <v>66</v>
      </c>
      <c r="E404" s="22" t="s">
        <v>69</v>
      </c>
      <c r="F404" s="22" t="s">
        <v>13</v>
      </c>
      <c r="G404" s="47">
        <v>0.23550531914893619</v>
      </c>
      <c r="H404" s="47">
        <v>0.20138888888888884</v>
      </c>
      <c r="I404" s="47">
        <v>0.17405913978494622</v>
      </c>
      <c r="J404" s="47">
        <v>0.14033018867924527</v>
      </c>
      <c r="K404" s="47">
        <v>0.11091549295774648</v>
      </c>
      <c r="L404" s="47">
        <v>0.10143156424581005</v>
      </c>
      <c r="M404" s="75" t="s">
        <v>68</v>
      </c>
      <c r="N404" s="32">
        <f>'Equations and POD'!$D$5/G404</f>
        <v>24203.27498588368</v>
      </c>
      <c r="O404" s="32">
        <f>'Equations and POD'!$D$5/H404</f>
        <v>28303.448275862076</v>
      </c>
      <c r="P404" s="32">
        <f>'Equations and POD'!$D$5/I404</f>
        <v>32747.490347490351</v>
      </c>
      <c r="Q404" s="32">
        <f>'Equations and POD'!$D$5/J404</f>
        <v>40618.487394957985</v>
      </c>
      <c r="R404" s="32">
        <f>'Equations and POD'!$D$5/K404</f>
        <v>51390.476190476191</v>
      </c>
      <c r="S404" s="32">
        <f>'Equations and POD'!$D$5/L404</f>
        <v>56195.524956970738</v>
      </c>
      <c r="T404" s="94" t="s">
        <v>68</v>
      </c>
      <c r="U404" s="82">
        <v>24000</v>
      </c>
      <c r="V404" s="82">
        <v>28000</v>
      </c>
      <c r="W404" s="82">
        <v>33000</v>
      </c>
      <c r="X404" s="82">
        <v>41000</v>
      </c>
      <c r="Y404" s="82">
        <v>51000</v>
      </c>
      <c r="Z404" s="82">
        <v>56000</v>
      </c>
      <c r="AA404" s="61" t="s">
        <v>68</v>
      </c>
    </row>
    <row r="405" spans="1:27" x14ac:dyDescent="0.35">
      <c r="A405" s="22" t="s">
        <v>88</v>
      </c>
      <c r="B405" s="22" t="s">
        <v>88</v>
      </c>
      <c r="C405" s="22" t="s">
        <v>95</v>
      </c>
      <c r="D405" s="22" t="s">
        <v>71</v>
      </c>
      <c r="E405" s="22" t="s">
        <v>69</v>
      </c>
      <c r="F405" s="22" t="s">
        <v>13</v>
      </c>
      <c r="G405" s="46">
        <v>1.01606557053983E-2</v>
      </c>
      <c r="H405" s="46">
        <v>1.2579497707124999E-2</v>
      </c>
      <c r="I405" s="46">
        <v>1.42022948423105E-2</v>
      </c>
      <c r="J405" s="46">
        <v>4.9845247302003903E-3</v>
      </c>
      <c r="K405" s="46">
        <v>2.7907266377269302E-3</v>
      </c>
      <c r="L405" s="46">
        <v>2.2139014635906302E-3</v>
      </c>
      <c r="M405" s="46">
        <v>9.90860749445236E-4</v>
      </c>
      <c r="N405" s="32">
        <f>'Equations and POD'!$D$5/G405</f>
        <v>560987.41707896092</v>
      </c>
      <c r="O405" s="32">
        <f>'Equations and POD'!$D$5/H405</f>
        <v>453118.25103887357</v>
      </c>
      <c r="P405" s="32">
        <f>'Equations and POD'!$D$5/I405</f>
        <v>401343.59012312238</v>
      </c>
      <c r="Q405" s="32">
        <f>'Equations and POD'!$D$5/J405</f>
        <v>1143539.3158879655</v>
      </c>
      <c r="R405" s="32">
        <f>'Equations and POD'!$D$5/K405</f>
        <v>2042478.8020953198</v>
      </c>
      <c r="S405" s="32">
        <f>'Equations and POD'!$D$5/L405</f>
        <v>2574640.3323458754</v>
      </c>
      <c r="T405" s="32">
        <f>'Equations and POD'!$D$5/M405</f>
        <v>5752574.2171049984</v>
      </c>
      <c r="U405" s="82">
        <v>560000</v>
      </c>
      <c r="V405" s="82">
        <v>450000</v>
      </c>
      <c r="W405" s="82">
        <v>400000</v>
      </c>
      <c r="X405" s="82">
        <v>1100000</v>
      </c>
      <c r="Y405" s="82">
        <v>2000000</v>
      </c>
      <c r="Z405" s="82">
        <v>2600000</v>
      </c>
      <c r="AA405" s="82">
        <v>5800000</v>
      </c>
    </row>
    <row r="406" spans="1:27" x14ac:dyDescent="0.35">
      <c r="A406" s="22" t="s">
        <v>88</v>
      </c>
      <c r="B406" s="22" t="s">
        <v>88</v>
      </c>
      <c r="C406" s="22" t="s">
        <v>95</v>
      </c>
      <c r="D406" s="22" t="s">
        <v>72</v>
      </c>
      <c r="E406" s="22" t="s">
        <v>69</v>
      </c>
      <c r="F406" s="22" t="s">
        <v>13</v>
      </c>
      <c r="G406" s="46">
        <v>0.11451879755448</v>
      </c>
      <c r="H406" s="46">
        <v>0.107880026681757</v>
      </c>
      <c r="I406" s="46">
        <v>8.7696021689686404E-2</v>
      </c>
      <c r="J406" s="46">
        <v>6.1064166046277603E-2</v>
      </c>
      <c r="K406" s="46">
        <v>4.3076038822926897E-2</v>
      </c>
      <c r="L406" s="46">
        <v>3.6884120854321398E-2</v>
      </c>
      <c r="M406" s="46">
        <v>2.96130673241423E-2</v>
      </c>
      <c r="N406" s="32">
        <f>'Equations and POD'!$D$5/G406</f>
        <v>49773.488036218165</v>
      </c>
      <c r="O406" s="32">
        <f>'Equations and POD'!$D$5/H406</f>
        <v>52836.471915369817</v>
      </c>
      <c r="P406" s="32">
        <f>'Equations and POD'!$D$5/I406</f>
        <v>64997.247197478689</v>
      </c>
      <c r="Q406" s="32">
        <f>'Equations and POD'!$D$5/J406</f>
        <v>93344.433717153253</v>
      </c>
      <c r="R406" s="32">
        <f>'Equations and POD'!$D$5/K406</f>
        <v>132324.14483214315</v>
      </c>
      <c r="S406" s="32">
        <f>'Equations and POD'!$D$5/L406</f>
        <v>154538.04694201297</v>
      </c>
      <c r="T406" s="32">
        <f>'Equations and POD'!$D$5/M406</f>
        <v>192482.59349861497</v>
      </c>
      <c r="U406" s="82">
        <v>50000</v>
      </c>
      <c r="V406" s="82">
        <v>53000</v>
      </c>
      <c r="W406" s="82">
        <v>65000</v>
      </c>
      <c r="X406" s="82">
        <v>93000</v>
      </c>
      <c r="Y406" s="82">
        <v>130000</v>
      </c>
      <c r="Z406" s="82">
        <v>150000</v>
      </c>
      <c r="AA406" s="82">
        <v>190000</v>
      </c>
    </row>
    <row r="407" spans="1:27" x14ac:dyDescent="0.35">
      <c r="A407" s="22" t="s">
        <v>88</v>
      </c>
      <c r="B407" s="22" t="s">
        <v>88</v>
      </c>
      <c r="C407" s="22" t="s">
        <v>95</v>
      </c>
      <c r="D407" s="22" t="s">
        <v>15</v>
      </c>
      <c r="E407" s="22" t="s">
        <v>69</v>
      </c>
      <c r="F407" s="22" t="s">
        <v>13</v>
      </c>
      <c r="G407" s="79">
        <f t="shared" ref="G407:M407" si="78">SUM(G404:G406)</f>
        <v>0.36018477240881452</v>
      </c>
      <c r="H407" s="79">
        <f t="shared" si="78"/>
        <v>0.32184841327777081</v>
      </c>
      <c r="I407" s="79">
        <f t="shared" si="78"/>
        <v>0.27595745631694313</v>
      </c>
      <c r="J407" s="79">
        <f t="shared" si="78"/>
        <v>0.20637887945572325</v>
      </c>
      <c r="K407" s="79">
        <f t="shared" si="78"/>
        <v>0.15678225841840032</v>
      </c>
      <c r="L407" s="79">
        <f t="shared" si="78"/>
        <v>0.14052958656372208</v>
      </c>
      <c r="M407" s="78">
        <f t="shared" si="78"/>
        <v>3.0603928073587534E-2</v>
      </c>
      <c r="N407" s="32">
        <f>'Equations and POD'!$D$5/G407</f>
        <v>15825.210937930557</v>
      </c>
      <c r="O407" s="32">
        <f>'Equations and POD'!$D$5/H407</f>
        <v>17710.200718251246</v>
      </c>
      <c r="P407" s="32">
        <f>'Equations and POD'!$D$5/I407</f>
        <v>20655.357807956552</v>
      </c>
      <c r="Q407" s="32">
        <f>'Equations and POD'!$D$5/J407</f>
        <v>27619.105283604778</v>
      </c>
      <c r="R407" s="32">
        <f>'Equations and POD'!$D$5/K407</f>
        <v>36356.154436738456</v>
      </c>
      <c r="S407" s="32">
        <f>'Equations and POD'!$D$5/L407</f>
        <v>40560.853691940363</v>
      </c>
      <c r="T407" s="32">
        <f>'Equations and POD'!$D$5/M407</f>
        <v>186250.60110892553</v>
      </c>
      <c r="U407" s="82">
        <v>16000</v>
      </c>
      <c r="V407" s="82">
        <v>18000</v>
      </c>
      <c r="W407" s="82">
        <v>21000</v>
      </c>
      <c r="X407" s="82">
        <v>28000</v>
      </c>
      <c r="Y407" s="82">
        <v>36000</v>
      </c>
      <c r="Z407" s="82">
        <v>41000</v>
      </c>
      <c r="AA407" s="82">
        <v>190000</v>
      </c>
    </row>
    <row r="408" spans="1:27" x14ac:dyDescent="0.35">
      <c r="A408" s="22" t="s">
        <v>88</v>
      </c>
      <c r="B408" s="22" t="s">
        <v>88</v>
      </c>
      <c r="C408" s="22" t="s">
        <v>95</v>
      </c>
      <c r="D408" s="22" t="s">
        <v>66</v>
      </c>
      <c r="E408" s="22" t="s">
        <v>70</v>
      </c>
      <c r="F408" s="22" t="s">
        <v>13</v>
      </c>
      <c r="G408" s="47">
        <v>0.11775265957446809</v>
      </c>
      <c r="H408" s="47">
        <v>0.10069444444444442</v>
      </c>
      <c r="I408" s="47">
        <v>8.702956989247311E-2</v>
      </c>
      <c r="J408" s="47">
        <v>7.0165094339622633E-2</v>
      </c>
      <c r="K408" s="47">
        <v>5.5457746478873242E-2</v>
      </c>
      <c r="L408" s="47">
        <v>5.0715782122905027E-2</v>
      </c>
      <c r="M408" s="75" t="s">
        <v>68</v>
      </c>
      <c r="N408" s="32">
        <f>'Equations and POD'!$D$5/G408</f>
        <v>48406.549971767359</v>
      </c>
      <c r="O408" s="32">
        <f>'Equations and POD'!$D$5/H408</f>
        <v>56606.896551724152</v>
      </c>
      <c r="P408" s="32">
        <f>'Equations and POD'!$D$5/I408</f>
        <v>65494.980694980703</v>
      </c>
      <c r="Q408" s="32">
        <f>'Equations and POD'!$D$5/J408</f>
        <v>81236.97478991597</v>
      </c>
      <c r="R408" s="32">
        <f>'Equations and POD'!$D$5/K408</f>
        <v>102780.95238095238</v>
      </c>
      <c r="S408" s="32">
        <f>'Equations and POD'!$D$5/L408</f>
        <v>112391.04991394148</v>
      </c>
      <c r="T408" s="94" t="s">
        <v>68</v>
      </c>
      <c r="U408" s="82">
        <v>48000</v>
      </c>
      <c r="V408" s="82">
        <v>57000</v>
      </c>
      <c r="W408" s="82">
        <v>65000</v>
      </c>
      <c r="X408" s="82">
        <v>81000</v>
      </c>
      <c r="Y408" s="82">
        <v>100000</v>
      </c>
      <c r="Z408" s="82">
        <v>110000</v>
      </c>
      <c r="AA408" s="61" t="s">
        <v>68</v>
      </c>
    </row>
    <row r="409" spans="1:27" x14ac:dyDescent="0.35">
      <c r="A409" s="22" t="s">
        <v>88</v>
      </c>
      <c r="B409" s="22" t="s">
        <v>88</v>
      </c>
      <c r="C409" s="22" t="s">
        <v>95</v>
      </c>
      <c r="D409" s="22" t="s">
        <v>71</v>
      </c>
      <c r="E409" s="22" t="s">
        <v>70</v>
      </c>
      <c r="F409" s="22" t="s">
        <v>13</v>
      </c>
      <c r="G409" s="46">
        <v>2.8887035919322599E-4</v>
      </c>
      <c r="H409" s="46">
        <v>3.57638535000732E-4</v>
      </c>
      <c r="I409" s="46">
        <v>4.0377490012652001E-4</v>
      </c>
      <c r="J409" s="46">
        <v>1.4171149767632399E-4</v>
      </c>
      <c r="K409" s="46">
        <v>7.9341227110186002E-5</v>
      </c>
      <c r="L409" s="46">
        <v>6.2941923578554705E-5</v>
      </c>
      <c r="M409" s="46">
        <v>2.81705627161051E-5</v>
      </c>
      <c r="N409" s="32">
        <f>'Equations and POD'!$D$5/G409</f>
        <v>19732034.868233949</v>
      </c>
      <c r="O409" s="32">
        <f>'Equations and POD'!$D$5/H409</f>
        <v>15937879.848401498</v>
      </c>
      <c r="P409" s="32">
        <f>'Equations and POD'!$D$5/I409</f>
        <v>14116776.447010316</v>
      </c>
      <c r="Q409" s="32">
        <f>'Equations and POD'!$D$5/J409</f>
        <v>40222565.518424481</v>
      </c>
      <c r="R409" s="32">
        <f>'Equations and POD'!$D$5/K409</f>
        <v>71841591.157697394</v>
      </c>
      <c r="S409" s="32">
        <f>'Equations and POD'!$D$5/L409</f>
        <v>90559672.725701049</v>
      </c>
      <c r="T409" s="32">
        <f>'Equations and POD'!$D$5/M409</f>
        <v>202338876.13261315</v>
      </c>
      <c r="U409" s="82">
        <v>20000000</v>
      </c>
      <c r="V409" s="82">
        <v>16000000</v>
      </c>
      <c r="W409" s="82">
        <v>14000000</v>
      </c>
      <c r="X409" s="82">
        <v>40000000</v>
      </c>
      <c r="Y409" s="82">
        <v>72000000</v>
      </c>
      <c r="Z409" s="82">
        <v>91000000</v>
      </c>
      <c r="AA409" s="82">
        <v>200000000</v>
      </c>
    </row>
    <row r="410" spans="1:27" x14ac:dyDescent="0.35">
      <c r="A410" s="22" t="s">
        <v>88</v>
      </c>
      <c r="B410" s="22" t="s">
        <v>88</v>
      </c>
      <c r="C410" s="22" t="s">
        <v>95</v>
      </c>
      <c r="D410" s="22" t="s">
        <v>72</v>
      </c>
      <c r="E410" s="22" t="s">
        <v>70</v>
      </c>
      <c r="F410" s="22" t="s">
        <v>13</v>
      </c>
      <c r="G410" s="46">
        <v>3.2533809755925301E-3</v>
      </c>
      <c r="H410" s="46">
        <v>3.0647791799059999E-3</v>
      </c>
      <c r="I410" s="46">
        <v>2.49136888173004E-3</v>
      </c>
      <c r="J410" s="46">
        <v>1.7347806678713201E-3</v>
      </c>
      <c r="K410" s="46">
        <v>1.2237533767652899E-3</v>
      </c>
      <c r="L410" s="46">
        <v>1.0478462894427201E-3</v>
      </c>
      <c r="M410" s="46">
        <v>8.4128188488419796E-4</v>
      </c>
      <c r="N410" s="32">
        <f>'Equations and POD'!$D$5/G410</f>
        <v>1752023.5234552796</v>
      </c>
      <c r="O410" s="32">
        <f>'Equations and POD'!$D$5/H410</f>
        <v>1859840.3556679164</v>
      </c>
      <c r="P410" s="32">
        <f>'Equations and POD'!$D$5/I410</f>
        <v>2287898.8502264037</v>
      </c>
      <c r="Q410" s="32">
        <f>'Equations and POD'!$D$5/J410</f>
        <v>3285717.9616799867</v>
      </c>
      <c r="R410" s="32">
        <f>'Equations and POD'!$D$5/K410</f>
        <v>4657801.2434716513</v>
      </c>
      <c r="S410" s="32">
        <f>'Equations and POD'!$D$5/L410</f>
        <v>5439729.144845712</v>
      </c>
      <c r="T410" s="32">
        <f>'Equations and POD'!$D$5/M410</f>
        <v>6775374.7018867545</v>
      </c>
      <c r="U410" s="82">
        <v>1800000</v>
      </c>
      <c r="V410" s="82">
        <v>1900000</v>
      </c>
      <c r="W410" s="82">
        <v>2300000</v>
      </c>
      <c r="X410" s="82">
        <v>3300000</v>
      </c>
      <c r="Y410" s="82">
        <v>4700000</v>
      </c>
      <c r="Z410" s="82">
        <v>5400000</v>
      </c>
      <c r="AA410" s="82">
        <v>6800000</v>
      </c>
    </row>
    <row r="411" spans="1:27" x14ac:dyDescent="0.35">
      <c r="A411" s="22" t="s">
        <v>88</v>
      </c>
      <c r="B411" s="22" t="s">
        <v>88</v>
      </c>
      <c r="C411" s="22" t="s">
        <v>95</v>
      </c>
      <c r="D411" s="22" t="s">
        <v>15</v>
      </c>
      <c r="E411" s="22" t="s">
        <v>70</v>
      </c>
      <c r="F411" s="22" t="s">
        <v>13</v>
      </c>
      <c r="G411" s="79">
        <f t="shared" ref="G411:M411" si="79">SUM(G408:G410)</f>
        <v>0.12129491090925384</v>
      </c>
      <c r="H411" s="79">
        <f t="shared" si="79"/>
        <v>0.10411686215935115</v>
      </c>
      <c r="I411" s="79">
        <f t="shared" si="79"/>
        <v>8.9924713674329679E-2</v>
      </c>
      <c r="J411" s="78">
        <f t="shared" si="79"/>
        <v>7.2041586505170271E-2</v>
      </c>
      <c r="K411" s="78">
        <f t="shared" si="79"/>
        <v>5.6760841082748717E-2</v>
      </c>
      <c r="L411" s="78">
        <f t="shared" si="79"/>
        <v>5.1826570335926303E-2</v>
      </c>
      <c r="M411" s="78">
        <f t="shared" si="79"/>
        <v>8.6945244760030312E-4</v>
      </c>
      <c r="N411" s="32">
        <f>'Equations and POD'!$D$5/G411</f>
        <v>46992.903142197167</v>
      </c>
      <c r="O411" s="32">
        <f>'Equations and POD'!$D$5/H411</f>
        <v>54746.175420424544</v>
      </c>
      <c r="P411" s="32">
        <f>'Equations and POD'!$D$5/I411</f>
        <v>63386.356954585979</v>
      </c>
      <c r="Q411" s="32">
        <f>'Equations and POD'!$D$5/J411</f>
        <v>79120.967159585285</v>
      </c>
      <c r="R411" s="32">
        <f>'Equations and POD'!$D$5/K411</f>
        <v>100421.34491436204</v>
      </c>
      <c r="S411" s="32">
        <f>'Equations and POD'!$D$5/L411</f>
        <v>109982.19567789433</v>
      </c>
      <c r="T411" s="32">
        <f>'Equations and POD'!$D$5/M411</f>
        <v>6555850.1971350508</v>
      </c>
      <c r="U411" s="82">
        <v>47000</v>
      </c>
      <c r="V411" s="82">
        <v>55000</v>
      </c>
      <c r="W411" s="82">
        <v>63000</v>
      </c>
      <c r="X411" s="82">
        <v>79000</v>
      </c>
      <c r="Y411" s="82">
        <v>100000</v>
      </c>
      <c r="Z411" s="82">
        <v>110000</v>
      </c>
      <c r="AA411" s="82">
        <v>6600000</v>
      </c>
    </row>
    <row r="412" spans="1:27" x14ac:dyDescent="0.35">
      <c r="A412" s="22" t="s">
        <v>88</v>
      </c>
      <c r="B412" s="22" t="s">
        <v>88</v>
      </c>
      <c r="C412" s="22" t="s">
        <v>96</v>
      </c>
      <c r="D412" s="22" t="s">
        <v>66</v>
      </c>
      <c r="E412" s="22" t="s">
        <v>67</v>
      </c>
      <c r="F412" s="22" t="s">
        <v>9</v>
      </c>
      <c r="G412" s="31" t="s">
        <v>68</v>
      </c>
      <c r="H412" s="31" t="s">
        <v>68</v>
      </c>
      <c r="I412" s="31" t="s">
        <v>68</v>
      </c>
      <c r="J412" s="31" t="s">
        <v>68</v>
      </c>
      <c r="K412" s="47">
        <v>3.549295774647887</v>
      </c>
      <c r="L412" s="47">
        <v>3.2458100558659222</v>
      </c>
      <c r="M412" s="47">
        <v>3.4685816876122089</v>
      </c>
      <c r="N412" s="94" t="s">
        <v>68</v>
      </c>
      <c r="O412" s="94" t="s">
        <v>68</v>
      </c>
      <c r="P412" s="94" t="s">
        <v>68</v>
      </c>
      <c r="Q412" s="94" t="s">
        <v>68</v>
      </c>
      <c r="R412" s="32">
        <f>'Equations and POD'!$D$5/K412</f>
        <v>1605.9523809523812</v>
      </c>
      <c r="S412" s="32">
        <f>'Equations and POD'!$D$5/L412</f>
        <v>1756.1101549053353</v>
      </c>
      <c r="T412" s="32">
        <f>'Equations and POD'!$D$5/M412</f>
        <v>1643.3229813664593</v>
      </c>
      <c r="U412" s="61" t="s">
        <v>68</v>
      </c>
      <c r="V412" s="61" t="s">
        <v>68</v>
      </c>
      <c r="W412" s="61" t="s">
        <v>68</v>
      </c>
      <c r="X412" s="61" t="s">
        <v>68</v>
      </c>
      <c r="Y412" s="82">
        <v>1600</v>
      </c>
      <c r="Z412" s="82">
        <v>1800</v>
      </c>
      <c r="AA412" s="82">
        <v>1600</v>
      </c>
    </row>
    <row r="413" spans="1:27" x14ac:dyDescent="0.35">
      <c r="A413" s="22" t="s">
        <v>88</v>
      </c>
      <c r="B413" s="22" t="s">
        <v>88</v>
      </c>
      <c r="C413" s="22" t="s">
        <v>96</v>
      </c>
      <c r="D413" s="22" t="s">
        <v>71</v>
      </c>
      <c r="E413" s="22" t="s">
        <v>67</v>
      </c>
      <c r="F413" s="22" t="s">
        <v>9</v>
      </c>
      <c r="G413" s="76" t="s">
        <v>68</v>
      </c>
      <c r="H413" s="76" t="s">
        <v>68</v>
      </c>
      <c r="I413" s="76" t="s">
        <v>68</v>
      </c>
      <c r="J413" s="76" t="s">
        <v>68</v>
      </c>
      <c r="K413" s="76" t="s">
        <v>68</v>
      </c>
      <c r="L413" s="76" t="s">
        <v>68</v>
      </c>
      <c r="M413" s="76" t="s">
        <v>68</v>
      </c>
      <c r="N413" s="94" t="s">
        <v>68</v>
      </c>
      <c r="O413" s="94" t="s">
        <v>68</v>
      </c>
      <c r="P413" s="94" t="s">
        <v>68</v>
      </c>
      <c r="Q413" s="94" t="s">
        <v>68</v>
      </c>
      <c r="R413" s="94" t="s">
        <v>68</v>
      </c>
      <c r="S413" s="94" t="s">
        <v>68</v>
      </c>
      <c r="T413" s="94" t="s">
        <v>68</v>
      </c>
      <c r="U413" s="61" t="s">
        <v>68</v>
      </c>
      <c r="V413" s="61" t="s">
        <v>68</v>
      </c>
      <c r="W413" s="61" t="s">
        <v>68</v>
      </c>
      <c r="X413" s="61" t="s">
        <v>68</v>
      </c>
      <c r="Y413" s="61" t="s">
        <v>68</v>
      </c>
      <c r="Z413" s="61" t="s">
        <v>68</v>
      </c>
      <c r="AA413" s="61" t="s">
        <v>68</v>
      </c>
    </row>
    <row r="414" spans="1:27" x14ac:dyDescent="0.35">
      <c r="A414" s="22" t="s">
        <v>88</v>
      </c>
      <c r="B414" s="22" t="s">
        <v>88</v>
      </c>
      <c r="C414" s="22" t="s">
        <v>96</v>
      </c>
      <c r="D414" s="22" t="s">
        <v>72</v>
      </c>
      <c r="E414" s="22" t="s">
        <v>67</v>
      </c>
      <c r="F414" s="22" t="s">
        <v>9</v>
      </c>
      <c r="G414" s="76" t="s">
        <v>68</v>
      </c>
      <c r="H414" s="76" t="s">
        <v>68</v>
      </c>
      <c r="I414" s="76" t="s">
        <v>68</v>
      </c>
      <c r="J414" s="76" t="s">
        <v>68</v>
      </c>
      <c r="K414" s="76" t="s">
        <v>68</v>
      </c>
      <c r="L414" s="76" t="s">
        <v>68</v>
      </c>
      <c r="M414" s="76" t="s">
        <v>68</v>
      </c>
      <c r="N414" s="94" t="s">
        <v>68</v>
      </c>
      <c r="O414" s="94" t="s">
        <v>68</v>
      </c>
      <c r="P414" s="94" t="s">
        <v>68</v>
      </c>
      <c r="Q414" s="94" t="s">
        <v>68</v>
      </c>
      <c r="R414" s="94" t="s">
        <v>68</v>
      </c>
      <c r="S414" s="94" t="s">
        <v>68</v>
      </c>
      <c r="T414" s="94" t="s">
        <v>68</v>
      </c>
      <c r="U414" s="61" t="s">
        <v>68</v>
      </c>
      <c r="V414" s="61" t="s">
        <v>68</v>
      </c>
      <c r="W414" s="61" t="s">
        <v>68</v>
      </c>
      <c r="X414" s="61" t="s">
        <v>68</v>
      </c>
      <c r="Y414" s="61" t="s">
        <v>68</v>
      </c>
      <c r="Z414" s="61" t="s">
        <v>68</v>
      </c>
      <c r="AA414" s="61" t="s">
        <v>68</v>
      </c>
    </row>
    <row r="415" spans="1:27" x14ac:dyDescent="0.35">
      <c r="A415" s="22" t="s">
        <v>88</v>
      </c>
      <c r="B415" s="22" t="s">
        <v>88</v>
      </c>
      <c r="C415" s="22" t="s">
        <v>96</v>
      </c>
      <c r="D415" s="22" t="s">
        <v>15</v>
      </c>
      <c r="E415" s="22" t="s">
        <v>67</v>
      </c>
      <c r="F415" s="22" t="s">
        <v>9</v>
      </c>
      <c r="G415" s="77" t="s">
        <v>68</v>
      </c>
      <c r="H415" s="77" t="s">
        <v>68</v>
      </c>
      <c r="I415" s="77" t="s">
        <v>68</v>
      </c>
      <c r="J415" s="77" t="s">
        <v>68</v>
      </c>
      <c r="K415" s="79">
        <f>SUM(K412:K414)</f>
        <v>3.549295774647887</v>
      </c>
      <c r="L415" s="79">
        <f>SUM(L412:L414)</f>
        <v>3.2458100558659222</v>
      </c>
      <c r="M415" s="79">
        <f>SUM(M412:M414)</f>
        <v>3.4685816876122089</v>
      </c>
      <c r="N415" s="94" t="s">
        <v>68</v>
      </c>
      <c r="O415" s="94" t="s">
        <v>68</v>
      </c>
      <c r="P415" s="94" t="s">
        <v>68</v>
      </c>
      <c r="Q415" s="94" t="s">
        <v>68</v>
      </c>
      <c r="R415" s="32">
        <f>'Equations and POD'!$D$5/K415</f>
        <v>1605.9523809523812</v>
      </c>
      <c r="S415" s="32">
        <f>'Equations and POD'!$D$5/L415</f>
        <v>1756.1101549053353</v>
      </c>
      <c r="T415" s="32">
        <f>'Equations and POD'!$D$5/M415</f>
        <v>1643.3229813664593</v>
      </c>
      <c r="U415" s="61" t="s">
        <v>68</v>
      </c>
      <c r="V415" s="61" t="s">
        <v>68</v>
      </c>
      <c r="W415" s="61" t="s">
        <v>68</v>
      </c>
      <c r="X415" s="61" t="s">
        <v>68</v>
      </c>
      <c r="Y415" s="82">
        <v>1600</v>
      </c>
      <c r="Z415" s="82">
        <v>1800</v>
      </c>
      <c r="AA415" s="82">
        <v>1600</v>
      </c>
    </row>
    <row r="416" spans="1:27" x14ac:dyDescent="0.35">
      <c r="A416" s="22" t="s">
        <v>88</v>
      </c>
      <c r="B416" s="22" t="s">
        <v>88</v>
      </c>
      <c r="C416" s="22" t="s">
        <v>96</v>
      </c>
      <c r="D416" s="22" t="s">
        <v>66</v>
      </c>
      <c r="E416" s="22" t="s">
        <v>69</v>
      </c>
      <c r="F416" s="22" t="s">
        <v>9</v>
      </c>
      <c r="G416" s="31" t="s">
        <v>68</v>
      </c>
      <c r="H416" s="31" t="s">
        <v>68</v>
      </c>
      <c r="I416" s="31" t="s">
        <v>68</v>
      </c>
      <c r="J416" s="31" t="s">
        <v>68</v>
      </c>
      <c r="K416" s="47">
        <v>1.7746478873239435</v>
      </c>
      <c r="L416" s="47">
        <v>1.6229050279329611</v>
      </c>
      <c r="M416" s="47">
        <v>1.7342908438061044</v>
      </c>
      <c r="N416" s="94" t="s">
        <v>68</v>
      </c>
      <c r="O416" s="94" t="s">
        <v>68</v>
      </c>
      <c r="P416" s="94" t="s">
        <v>68</v>
      </c>
      <c r="Q416" s="94" t="s">
        <v>68</v>
      </c>
      <c r="R416" s="32">
        <f>'Equations and POD'!$D$5/K416</f>
        <v>3211.9047619047624</v>
      </c>
      <c r="S416" s="32">
        <f>'Equations and POD'!$D$5/L416</f>
        <v>3512.2203098106706</v>
      </c>
      <c r="T416" s="32">
        <f>'Equations and POD'!$D$5/M416</f>
        <v>3286.6459627329186</v>
      </c>
      <c r="U416" s="61" t="s">
        <v>68</v>
      </c>
      <c r="V416" s="61" t="s">
        <v>68</v>
      </c>
      <c r="W416" s="61" t="s">
        <v>68</v>
      </c>
      <c r="X416" s="61" t="s">
        <v>68</v>
      </c>
      <c r="Y416" s="82">
        <v>3200</v>
      </c>
      <c r="Z416" s="82">
        <v>3500</v>
      </c>
      <c r="AA416" s="82">
        <v>3300</v>
      </c>
    </row>
    <row r="417" spans="1:27" x14ac:dyDescent="0.35">
      <c r="A417" s="22" t="s">
        <v>88</v>
      </c>
      <c r="B417" s="22" t="s">
        <v>88</v>
      </c>
      <c r="C417" s="22" t="s">
        <v>96</v>
      </c>
      <c r="D417" s="22" t="s">
        <v>71</v>
      </c>
      <c r="E417" s="22" t="s">
        <v>69</v>
      </c>
      <c r="F417" s="22" t="s">
        <v>9</v>
      </c>
      <c r="G417" s="76" t="s">
        <v>68</v>
      </c>
      <c r="H417" s="76" t="s">
        <v>68</v>
      </c>
      <c r="I417" s="76" t="s">
        <v>68</v>
      </c>
      <c r="J417" s="76" t="s">
        <v>68</v>
      </c>
      <c r="K417" s="76" t="s">
        <v>68</v>
      </c>
      <c r="L417" s="76" t="s">
        <v>68</v>
      </c>
      <c r="M417" s="76" t="s">
        <v>68</v>
      </c>
      <c r="N417" s="94" t="s">
        <v>68</v>
      </c>
      <c r="O417" s="94" t="s">
        <v>68</v>
      </c>
      <c r="P417" s="94" t="s">
        <v>68</v>
      </c>
      <c r="Q417" s="94" t="s">
        <v>68</v>
      </c>
      <c r="R417" s="94" t="s">
        <v>68</v>
      </c>
      <c r="S417" s="94" t="s">
        <v>68</v>
      </c>
      <c r="T417" s="94" t="s">
        <v>68</v>
      </c>
      <c r="U417" s="61" t="s">
        <v>68</v>
      </c>
      <c r="V417" s="61" t="s">
        <v>68</v>
      </c>
      <c r="W417" s="61" t="s">
        <v>68</v>
      </c>
      <c r="X417" s="61" t="s">
        <v>68</v>
      </c>
      <c r="Y417" s="61" t="s">
        <v>68</v>
      </c>
      <c r="Z417" s="61" t="s">
        <v>68</v>
      </c>
      <c r="AA417" s="61" t="s">
        <v>68</v>
      </c>
    </row>
    <row r="418" spans="1:27" x14ac:dyDescent="0.35">
      <c r="A418" s="22" t="s">
        <v>88</v>
      </c>
      <c r="B418" s="22" t="s">
        <v>88</v>
      </c>
      <c r="C418" s="22" t="s">
        <v>96</v>
      </c>
      <c r="D418" s="22" t="s">
        <v>72</v>
      </c>
      <c r="E418" s="22" t="s">
        <v>69</v>
      </c>
      <c r="F418" s="22" t="s">
        <v>9</v>
      </c>
      <c r="G418" s="76" t="s">
        <v>68</v>
      </c>
      <c r="H418" s="76" t="s">
        <v>68</v>
      </c>
      <c r="I418" s="76" t="s">
        <v>68</v>
      </c>
      <c r="J418" s="76" t="s">
        <v>68</v>
      </c>
      <c r="K418" s="76" t="s">
        <v>68</v>
      </c>
      <c r="L418" s="76" t="s">
        <v>68</v>
      </c>
      <c r="M418" s="76" t="s">
        <v>68</v>
      </c>
      <c r="N418" s="94" t="s">
        <v>68</v>
      </c>
      <c r="O418" s="94" t="s">
        <v>68</v>
      </c>
      <c r="P418" s="94" t="s">
        <v>68</v>
      </c>
      <c r="Q418" s="94" t="s">
        <v>68</v>
      </c>
      <c r="R418" s="94" t="s">
        <v>68</v>
      </c>
      <c r="S418" s="94" t="s">
        <v>68</v>
      </c>
      <c r="T418" s="94" t="s">
        <v>68</v>
      </c>
      <c r="U418" s="61" t="s">
        <v>68</v>
      </c>
      <c r="V418" s="61" t="s">
        <v>68</v>
      </c>
      <c r="W418" s="61" t="s">
        <v>68</v>
      </c>
      <c r="X418" s="61" t="s">
        <v>68</v>
      </c>
      <c r="Y418" s="61" t="s">
        <v>68</v>
      </c>
      <c r="Z418" s="61" t="s">
        <v>68</v>
      </c>
      <c r="AA418" s="61" t="s">
        <v>68</v>
      </c>
    </row>
    <row r="419" spans="1:27" x14ac:dyDescent="0.35">
      <c r="A419" s="22" t="s">
        <v>88</v>
      </c>
      <c r="B419" s="22" t="s">
        <v>88</v>
      </c>
      <c r="C419" s="22" t="s">
        <v>96</v>
      </c>
      <c r="D419" s="22" t="s">
        <v>15</v>
      </c>
      <c r="E419" s="22" t="s">
        <v>69</v>
      </c>
      <c r="F419" s="22" t="s">
        <v>9</v>
      </c>
      <c r="G419" s="77" t="s">
        <v>68</v>
      </c>
      <c r="H419" s="77" t="s">
        <v>68</v>
      </c>
      <c r="I419" s="77" t="s">
        <v>68</v>
      </c>
      <c r="J419" s="77" t="s">
        <v>68</v>
      </c>
      <c r="K419" s="79">
        <f>SUM(K416:K418)</f>
        <v>1.7746478873239435</v>
      </c>
      <c r="L419" s="79">
        <f>SUM(L416:L418)</f>
        <v>1.6229050279329611</v>
      </c>
      <c r="M419" s="79">
        <f>SUM(M416:M418)</f>
        <v>1.7342908438061044</v>
      </c>
      <c r="N419" s="94" t="s">
        <v>68</v>
      </c>
      <c r="O419" s="94" t="s">
        <v>68</v>
      </c>
      <c r="P419" s="94" t="s">
        <v>68</v>
      </c>
      <c r="Q419" s="94" t="s">
        <v>68</v>
      </c>
      <c r="R419" s="32">
        <f>'Equations and POD'!$D$5/K419</f>
        <v>3211.9047619047624</v>
      </c>
      <c r="S419" s="32">
        <f>'Equations and POD'!$D$5/L419</f>
        <v>3512.2203098106706</v>
      </c>
      <c r="T419" s="32">
        <f>'Equations and POD'!$D$5/M419</f>
        <v>3286.6459627329186</v>
      </c>
      <c r="U419" s="61" t="s">
        <v>68</v>
      </c>
      <c r="V419" s="61" t="s">
        <v>68</v>
      </c>
      <c r="W419" s="61" t="s">
        <v>68</v>
      </c>
      <c r="X419" s="61" t="s">
        <v>68</v>
      </c>
      <c r="Y419" s="82">
        <v>3200</v>
      </c>
      <c r="Z419" s="82">
        <v>3500</v>
      </c>
      <c r="AA419" s="82">
        <v>3300</v>
      </c>
    </row>
    <row r="420" spans="1:27" x14ac:dyDescent="0.35">
      <c r="A420" s="22" t="s">
        <v>88</v>
      </c>
      <c r="B420" s="22" t="s">
        <v>88</v>
      </c>
      <c r="C420" s="22" t="s">
        <v>96</v>
      </c>
      <c r="D420" s="22" t="s">
        <v>66</v>
      </c>
      <c r="E420" s="22" t="s">
        <v>70</v>
      </c>
      <c r="F420" s="22" t="s">
        <v>9</v>
      </c>
      <c r="G420" s="31" t="s">
        <v>68</v>
      </c>
      <c r="H420" s="31" t="s">
        <v>68</v>
      </c>
      <c r="I420" s="31" t="s">
        <v>68</v>
      </c>
      <c r="J420" s="31" t="s">
        <v>68</v>
      </c>
      <c r="K420" s="47">
        <v>0.88732394366197176</v>
      </c>
      <c r="L420" s="47">
        <v>0.81145251396648055</v>
      </c>
      <c r="M420" s="47">
        <v>0.86714542190305222</v>
      </c>
      <c r="N420" s="94" t="s">
        <v>68</v>
      </c>
      <c r="O420" s="94" t="s">
        <v>68</v>
      </c>
      <c r="P420" s="94" t="s">
        <v>68</v>
      </c>
      <c r="Q420" s="94" t="s">
        <v>68</v>
      </c>
      <c r="R420" s="32">
        <f>'Equations and POD'!$D$5/K420</f>
        <v>6423.8095238095248</v>
      </c>
      <c r="S420" s="32">
        <f>'Equations and POD'!$D$5/L420</f>
        <v>7024.4406196213413</v>
      </c>
      <c r="T420" s="32">
        <f>'Equations and POD'!$D$5/M420</f>
        <v>6573.2919254658373</v>
      </c>
      <c r="U420" s="61" t="s">
        <v>68</v>
      </c>
      <c r="V420" s="61" t="s">
        <v>68</v>
      </c>
      <c r="W420" s="61" t="s">
        <v>68</v>
      </c>
      <c r="X420" s="61" t="s">
        <v>68</v>
      </c>
      <c r="Y420" s="82">
        <v>6400</v>
      </c>
      <c r="Z420" s="82">
        <v>7000</v>
      </c>
      <c r="AA420" s="82">
        <v>6600</v>
      </c>
    </row>
    <row r="421" spans="1:27" x14ac:dyDescent="0.35">
      <c r="A421" s="22" t="s">
        <v>88</v>
      </c>
      <c r="B421" s="22" t="s">
        <v>88</v>
      </c>
      <c r="C421" s="22" t="s">
        <v>96</v>
      </c>
      <c r="D421" s="22" t="s">
        <v>71</v>
      </c>
      <c r="E421" s="22" t="s">
        <v>70</v>
      </c>
      <c r="F421" s="22" t="s">
        <v>9</v>
      </c>
      <c r="G421" s="76" t="s">
        <v>68</v>
      </c>
      <c r="H421" s="76" t="s">
        <v>68</v>
      </c>
      <c r="I421" s="76" t="s">
        <v>68</v>
      </c>
      <c r="J421" s="76" t="s">
        <v>68</v>
      </c>
      <c r="K421" s="76" t="s">
        <v>68</v>
      </c>
      <c r="L421" s="76" t="s">
        <v>68</v>
      </c>
      <c r="M421" s="76" t="s">
        <v>68</v>
      </c>
      <c r="N421" s="94" t="s">
        <v>68</v>
      </c>
      <c r="O421" s="94" t="s">
        <v>68</v>
      </c>
      <c r="P421" s="94" t="s">
        <v>68</v>
      </c>
      <c r="Q421" s="94" t="s">
        <v>68</v>
      </c>
      <c r="R421" s="94" t="s">
        <v>68</v>
      </c>
      <c r="S421" s="94" t="s">
        <v>68</v>
      </c>
      <c r="T421" s="94" t="s">
        <v>68</v>
      </c>
      <c r="U421" s="61" t="s">
        <v>68</v>
      </c>
      <c r="V421" s="61" t="s">
        <v>68</v>
      </c>
      <c r="W421" s="61" t="s">
        <v>68</v>
      </c>
      <c r="X421" s="61" t="s">
        <v>68</v>
      </c>
      <c r="Y421" s="61" t="s">
        <v>68</v>
      </c>
      <c r="Z421" s="61" t="s">
        <v>68</v>
      </c>
      <c r="AA421" s="61" t="s">
        <v>68</v>
      </c>
    </row>
    <row r="422" spans="1:27" x14ac:dyDescent="0.35">
      <c r="A422" s="22" t="s">
        <v>88</v>
      </c>
      <c r="B422" s="22" t="s">
        <v>88</v>
      </c>
      <c r="C422" s="22" t="s">
        <v>96</v>
      </c>
      <c r="D422" s="22" t="s">
        <v>72</v>
      </c>
      <c r="E422" s="22" t="s">
        <v>70</v>
      </c>
      <c r="F422" s="22" t="s">
        <v>9</v>
      </c>
      <c r="G422" s="76" t="s">
        <v>68</v>
      </c>
      <c r="H422" s="76" t="s">
        <v>68</v>
      </c>
      <c r="I422" s="76" t="s">
        <v>68</v>
      </c>
      <c r="J422" s="76" t="s">
        <v>68</v>
      </c>
      <c r="K422" s="76" t="s">
        <v>68</v>
      </c>
      <c r="L422" s="76" t="s">
        <v>68</v>
      </c>
      <c r="M422" s="76" t="s">
        <v>68</v>
      </c>
      <c r="N422" s="94" t="s">
        <v>68</v>
      </c>
      <c r="O422" s="94" t="s">
        <v>68</v>
      </c>
      <c r="P422" s="94" t="s">
        <v>68</v>
      </c>
      <c r="Q422" s="94" t="s">
        <v>68</v>
      </c>
      <c r="R422" s="94" t="s">
        <v>68</v>
      </c>
      <c r="S422" s="94" t="s">
        <v>68</v>
      </c>
      <c r="T422" s="94" t="s">
        <v>68</v>
      </c>
      <c r="U422" s="61" t="s">
        <v>68</v>
      </c>
      <c r="V422" s="61" t="s">
        <v>68</v>
      </c>
      <c r="W422" s="61" t="s">
        <v>68</v>
      </c>
      <c r="X422" s="61" t="s">
        <v>68</v>
      </c>
      <c r="Y422" s="61" t="s">
        <v>68</v>
      </c>
      <c r="Z422" s="61" t="s">
        <v>68</v>
      </c>
      <c r="AA422" s="61" t="s">
        <v>68</v>
      </c>
    </row>
    <row r="423" spans="1:27" x14ac:dyDescent="0.35">
      <c r="A423" s="22" t="s">
        <v>88</v>
      </c>
      <c r="B423" s="22" t="s">
        <v>88</v>
      </c>
      <c r="C423" s="22" t="s">
        <v>96</v>
      </c>
      <c r="D423" s="22" t="s">
        <v>15</v>
      </c>
      <c r="E423" s="22" t="s">
        <v>70</v>
      </c>
      <c r="F423" s="22" t="s">
        <v>9</v>
      </c>
      <c r="G423" s="77" t="s">
        <v>68</v>
      </c>
      <c r="H423" s="77" t="s">
        <v>68</v>
      </c>
      <c r="I423" s="77" t="s">
        <v>68</v>
      </c>
      <c r="J423" s="77" t="s">
        <v>68</v>
      </c>
      <c r="K423" s="79">
        <f>SUM(K420:K422)</f>
        <v>0.88732394366197176</v>
      </c>
      <c r="L423" s="79">
        <f>SUM(L420:L422)</f>
        <v>0.81145251396648055</v>
      </c>
      <c r="M423" s="79">
        <f>SUM(M420:M422)</f>
        <v>0.86714542190305222</v>
      </c>
      <c r="N423" s="94" t="s">
        <v>68</v>
      </c>
      <c r="O423" s="94" t="s">
        <v>68</v>
      </c>
      <c r="P423" s="94" t="s">
        <v>68</v>
      </c>
      <c r="Q423" s="94" t="s">
        <v>68</v>
      </c>
      <c r="R423" s="32">
        <f>'Equations and POD'!$D$5/K423</f>
        <v>6423.8095238095248</v>
      </c>
      <c r="S423" s="32">
        <f>'Equations and POD'!$D$5/L423</f>
        <v>7024.4406196213413</v>
      </c>
      <c r="T423" s="32">
        <f>'Equations and POD'!$D$5/M423</f>
        <v>6573.2919254658373</v>
      </c>
      <c r="U423" s="61" t="s">
        <v>68</v>
      </c>
      <c r="V423" s="61" t="s">
        <v>68</v>
      </c>
      <c r="W423" s="61" t="s">
        <v>68</v>
      </c>
      <c r="X423" s="61" t="s">
        <v>68</v>
      </c>
      <c r="Y423" s="82">
        <v>6400</v>
      </c>
      <c r="Z423" s="82">
        <v>7000</v>
      </c>
      <c r="AA423" s="82">
        <v>6600</v>
      </c>
    </row>
    <row r="424" spans="1:27" x14ac:dyDescent="0.35">
      <c r="A424" s="22" t="s">
        <v>97</v>
      </c>
      <c r="B424" s="22" t="s">
        <v>97</v>
      </c>
      <c r="C424" s="22" t="s">
        <v>98</v>
      </c>
      <c r="D424" s="22" t="s">
        <v>66</v>
      </c>
      <c r="E424" s="22" t="s">
        <v>67</v>
      </c>
      <c r="F424" s="22" t="s">
        <v>9</v>
      </c>
      <c r="G424" s="47">
        <v>2.1509485815602836</v>
      </c>
      <c r="H424" s="47">
        <v>1.8393518518518515</v>
      </c>
      <c r="I424" s="47">
        <v>1.5897401433691756</v>
      </c>
      <c r="J424" s="47">
        <v>1.2816823899371068</v>
      </c>
      <c r="K424" s="47">
        <v>1.0130281690140845</v>
      </c>
      <c r="L424" s="47">
        <v>0.92640828677839859</v>
      </c>
      <c r="M424" s="31" t="s">
        <v>68</v>
      </c>
      <c r="N424" s="32">
        <f>'Equations and POD'!$D$5/G424</f>
        <v>2649.9936115931041</v>
      </c>
      <c r="O424" s="32">
        <f>'Equations and POD'!$D$5/H424</f>
        <v>3098.9176944374535</v>
      </c>
      <c r="P424" s="32">
        <f>'Equations and POD'!$D$5/I424</f>
        <v>3585.4916438858045</v>
      </c>
      <c r="Q424" s="32">
        <f>'Equations and POD'!$D$5/J424</f>
        <v>4447.2796417837208</v>
      </c>
      <c r="R424" s="32">
        <f>'Equations and POD'!$D$5/K424</f>
        <v>5626.6944734098015</v>
      </c>
      <c r="S424" s="32">
        <f>'Equations and POD'!$D$5/L424</f>
        <v>6152.7947033179635</v>
      </c>
      <c r="T424" s="94" t="s">
        <v>68</v>
      </c>
      <c r="U424" s="82">
        <v>2600</v>
      </c>
      <c r="V424" s="82">
        <v>3100</v>
      </c>
      <c r="W424" s="82">
        <v>3600</v>
      </c>
      <c r="X424" s="82">
        <v>4400</v>
      </c>
      <c r="Y424" s="82">
        <v>5600</v>
      </c>
      <c r="Z424" s="82">
        <v>6200</v>
      </c>
      <c r="AA424" s="61" t="s">
        <v>68</v>
      </c>
    </row>
    <row r="425" spans="1:27" x14ac:dyDescent="0.35">
      <c r="A425" s="22" t="s">
        <v>97</v>
      </c>
      <c r="B425" s="22" t="s">
        <v>97</v>
      </c>
      <c r="C425" s="22" t="s">
        <v>98</v>
      </c>
      <c r="D425" s="22" t="s">
        <v>71</v>
      </c>
      <c r="E425" s="22" t="s">
        <v>67</v>
      </c>
      <c r="F425" s="22" t="s">
        <v>9</v>
      </c>
      <c r="G425" s="46">
        <v>0.90240467140879199</v>
      </c>
      <c r="H425" s="46">
        <v>0.36256305070640399</v>
      </c>
      <c r="I425" s="46">
        <v>0.284005361389364</v>
      </c>
      <c r="J425" s="46">
        <v>6.3383405814906896E-2</v>
      </c>
      <c r="K425" s="46">
        <v>3.5490324920051698E-2</v>
      </c>
      <c r="L425" s="46">
        <v>2.81557226833807E-2</v>
      </c>
      <c r="M425" s="46">
        <v>1.26063878861131E-2</v>
      </c>
      <c r="N425" s="32">
        <f>'Equations and POD'!$D$5/G425</f>
        <v>6316.4566636179161</v>
      </c>
      <c r="O425" s="32">
        <f>'Equations and POD'!$D$5/H425</f>
        <v>15721.40346043078</v>
      </c>
      <c r="P425" s="32">
        <f>'Equations and POD'!$D$5/I425</f>
        <v>20070.043650286756</v>
      </c>
      <c r="Q425" s="32">
        <f>'Equations and POD'!$D$5/J425</f>
        <v>89928.900580780071</v>
      </c>
      <c r="R425" s="32">
        <f>'Equations and POD'!$D$5/K425</f>
        <v>160607.15174742043</v>
      </c>
      <c r="S425" s="32">
        <f>'Equations and POD'!$D$5/L425</f>
        <v>202445.52285509271</v>
      </c>
      <c r="T425" s="32">
        <f>'Equations and POD'!$D$5/M425</f>
        <v>452151.72272138204</v>
      </c>
      <c r="U425" s="82">
        <v>6300</v>
      </c>
      <c r="V425" s="82">
        <v>16000</v>
      </c>
      <c r="W425" s="82">
        <v>20000</v>
      </c>
      <c r="X425" s="82">
        <v>90000</v>
      </c>
      <c r="Y425" s="82">
        <v>160000</v>
      </c>
      <c r="Z425" s="82">
        <v>200000</v>
      </c>
      <c r="AA425" s="82">
        <v>450000</v>
      </c>
    </row>
    <row r="426" spans="1:27" x14ac:dyDescent="0.35">
      <c r="A426" s="22" t="s">
        <v>97</v>
      </c>
      <c r="B426" s="22" t="s">
        <v>97</v>
      </c>
      <c r="C426" s="22" t="s">
        <v>98</v>
      </c>
      <c r="D426" s="22" t="s">
        <v>72</v>
      </c>
      <c r="E426" s="22" t="s">
        <v>67</v>
      </c>
      <c r="F426" s="22" t="s">
        <v>9</v>
      </c>
      <c r="G426" s="54">
        <v>3.0902314509925199</v>
      </c>
      <c r="H426" s="54">
        <v>2.9110875987610698</v>
      </c>
      <c r="I426" s="54">
        <v>2.3664324996380302</v>
      </c>
      <c r="J426" s="54">
        <v>1.64778543326098</v>
      </c>
      <c r="K426" s="54">
        <v>1.16238497781516</v>
      </c>
      <c r="L426" s="54">
        <v>0.99529922371048796</v>
      </c>
      <c r="M426" s="46">
        <v>0.79909354585991199</v>
      </c>
      <c r="N426" s="32">
        <f>'Equations and POD'!$D$5/G426</f>
        <v>1844.5220335095855</v>
      </c>
      <c r="O426" s="32">
        <f>'Equations and POD'!$D$5/H426</f>
        <v>1958.0310817255597</v>
      </c>
      <c r="P426" s="32">
        <f>'Equations and POD'!$D$5/I426</f>
        <v>2408.6890291068403</v>
      </c>
      <c r="Q426" s="32">
        <f>'Equations and POD'!$D$5/J426</f>
        <v>3459.1882443818286</v>
      </c>
      <c r="R426" s="32">
        <f>'Equations and POD'!$D$5/K426</f>
        <v>4903.710998325033</v>
      </c>
      <c r="S426" s="32">
        <f>'Equations and POD'!$D$5/L426</f>
        <v>5726.9209743280308</v>
      </c>
      <c r="T426" s="32">
        <f>'Equations and POD'!$D$5/M426</f>
        <v>7133.0822649383017</v>
      </c>
      <c r="U426" s="82">
        <v>1800</v>
      </c>
      <c r="V426" s="82">
        <v>2000</v>
      </c>
      <c r="W426" s="82">
        <v>2400</v>
      </c>
      <c r="X426" s="82">
        <v>3500</v>
      </c>
      <c r="Y426" s="82">
        <v>4900</v>
      </c>
      <c r="Z426" s="82">
        <v>5700</v>
      </c>
      <c r="AA426" s="82">
        <v>7100</v>
      </c>
    </row>
    <row r="427" spans="1:27" x14ac:dyDescent="0.35">
      <c r="A427" s="22" t="s">
        <v>97</v>
      </c>
      <c r="B427" s="22" t="s">
        <v>97</v>
      </c>
      <c r="C427" s="22" t="s">
        <v>98</v>
      </c>
      <c r="D427" s="22" t="s">
        <v>15</v>
      </c>
      <c r="E427" s="22" t="s">
        <v>67</v>
      </c>
      <c r="F427" s="22" t="s">
        <v>9</v>
      </c>
      <c r="G427" s="76">
        <f t="shared" ref="G427:M427" si="80">SUM(G424:G426)</f>
        <v>6.1435847039615954</v>
      </c>
      <c r="H427" s="76">
        <f t="shared" si="80"/>
        <v>5.1130025013193254</v>
      </c>
      <c r="I427" s="76">
        <f t="shared" si="80"/>
        <v>4.2401780043965696</v>
      </c>
      <c r="J427" s="76">
        <f t="shared" si="80"/>
        <v>2.9928512290129938</v>
      </c>
      <c r="K427" s="76">
        <f t="shared" si="80"/>
        <v>2.2109034717492966</v>
      </c>
      <c r="L427" s="76">
        <f t="shared" si="80"/>
        <v>1.9498632331722674</v>
      </c>
      <c r="M427" s="76">
        <f t="shared" si="80"/>
        <v>0.81169993374602512</v>
      </c>
      <c r="N427" s="32">
        <f>'Equations and POD'!$D$5/G427</f>
        <v>927.79708829023605</v>
      </c>
      <c r="O427" s="32">
        <f>'Equations and POD'!$D$5/H427</f>
        <v>1114.8048526338896</v>
      </c>
      <c r="P427" s="32">
        <f>'Equations and POD'!$D$5/I427</f>
        <v>1344.2831867175778</v>
      </c>
      <c r="Q427" s="32">
        <f>'Equations and POD'!$D$5/J427</f>
        <v>1904.5383695466182</v>
      </c>
      <c r="R427" s="32">
        <f>'Equations and POD'!$D$5/K427</f>
        <v>2578.1315524779939</v>
      </c>
      <c r="S427" s="32">
        <f>'Equations and POD'!$D$5/L427</f>
        <v>2923.2819528201308</v>
      </c>
      <c r="T427" s="32">
        <f>'Equations and POD'!$D$5/M427</f>
        <v>7022.2994520823595</v>
      </c>
      <c r="U427" s="82">
        <v>930</v>
      </c>
      <c r="V427" s="82">
        <v>1100</v>
      </c>
      <c r="W427" s="82">
        <v>1300</v>
      </c>
      <c r="X427" s="82">
        <v>1900</v>
      </c>
      <c r="Y427" s="82">
        <v>2600</v>
      </c>
      <c r="Z427" s="82">
        <v>2900</v>
      </c>
      <c r="AA427" s="82">
        <v>7000</v>
      </c>
    </row>
    <row r="428" spans="1:27" x14ac:dyDescent="0.35">
      <c r="A428" s="22" t="s">
        <v>97</v>
      </c>
      <c r="B428" s="22" t="s">
        <v>97</v>
      </c>
      <c r="C428" s="22" t="s">
        <v>98</v>
      </c>
      <c r="D428" s="22" t="s">
        <v>66</v>
      </c>
      <c r="E428" s="22" t="s">
        <v>69</v>
      </c>
      <c r="F428" s="22" t="s">
        <v>9</v>
      </c>
      <c r="G428" s="47">
        <v>1.381631205673759</v>
      </c>
      <c r="H428" s="47">
        <v>1.1814814814814814</v>
      </c>
      <c r="I428" s="47">
        <v>1.0211469534050177</v>
      </c>
      <c r="J428" s="47">
        <v>0.82327044025157226</v>
      </c>
      <c r="K428" s="47">
        <v>0.6507042253521127</v>
      </c>
      <c r="L428" s="47">
        <v>0.59506517690875238</v>
      </c>
      <c r="M428" s="31" t="s">
        <v>68</v>
      </c>
      <c r="N428" s="32">
        <f>'Equations and POD'!$D$5/G428</f>
        <v>4125.558236230173</v>
      </c>
      <c r="O428" s="32">
        <f>'Equations and POD'!$D$5/H428</f>
        <v>4824.4514106583074</v>
      </c>
      <c r="P428" s="32">
        <f>'Equations and POD'!$D$5/I428</f>
        <v>5581.9585819585827</v>
      </c>
      <c r="Q428" s="32">
        <f>'Equations and POD'!$D$5/J428</f>
        <v>6923.6058059587476</v>
      </c>
      <c r="R428" s="32">
        <f>'Equations and POD'!$D$5/K428</f>
        <v>8759.7402597402597</v>
      </c>
      <c r="S428" s="32">
        <f>'Equations and POD'!$D$5/L428</f>
        <v>9578.7826631200114</v>
      </c>
      <c r="T428" s="94" t="s">
        <v>68</v>
      </c>
      <c r="U428" s="82">
        <v>4100</v>
      </c>
      <c r="V428" s="82">
        <v>4800</v>
      </c>
      <c r="W428" s="82">
        <v>5600</v>
      </c>
      <c r="X428" s="82">
        <v>6900</v>
      </c>
      <c r="Y428" s="82">
        <v>8800</v>
      </c>
      <c r="Z428" s="82">
        <v>9600</v>
      </c>
      <c r="AA428" s="61" t="s">
        <v>68</v>
      </c>
    </row>
    <row r="429" spans="1:27" x14ac:dyDescent="0.35">
      <c r="A429" s="22" t="s">
        <v>97</v>
      </c>
      <c r="B429" s="22" t="s">
        <v>97</v>
      </c>
      <c r="C429" s="22" t="s">
        <v>98</v>
      </c>
      <c r="D429" s="22" t="s">
        <v>71</v>
      </c>
      <c r="E429" s="22" t="s">
        <v>69</v>
      </c>
      <c r="F429" s="22" t="s">
        <v>9</v>
      </c>
      <c r="G429" s="46">
        <v>0.100840654974967</v>
      </c>
      <c r="H429" s="46">
        <v>4.0897691464890203E-2</v>
      </c>
      <c r="I429" s="46">
        <v>1.45795670132412E-2</v>
      </c>
      <c r="J429" s="46">
        <v>4.7532765669460998E-4</v>
      </c>
      <c r="K429" s="46">
        <v>2.6618530935665401E-4</v>
      </c>
      <c r="L429" s="46">
        <v>2.1118474739127699E-4</v>
      </c>
      <c r="M429" s="46">
        <v>9.4606582526224396E-5</v>
      </c>
      <c r="N429" s="32">
        <f>'Equations and POD'!$D$5/G429</f>
        <v>56524.821277836665</v>
      </c>
      <c r="O429" s="32">
        <f>'Equations and POD'!$D$5/H429</f>
        <v>139372.1698177837</v>
      </c>
      <c r="P429" s="32">
        <f>'Equations and POD'!$D$5/I429</f>
        <v>390958.11246131285</v>
      </c>
      <c r="Q429" s="32">
        <f>'Equations and POD'!$D$5/J429</f>
        <v>11991728.063200315</v>
      </c>
      <c r="R429" s="32">
        <f>'Equations and POD'!$D$5/K429</f>
        <v>21413653.570050083</v>
      </c>
      <c r="S429" s="32">
        <f>'Equations and POD'!$D$5/L429</f>
        <v>26990585.591104291</v>
      </c>
      <c r="T429" s="32">
        <f>'Equations and POD'!$D$5/M429</f>
        <v>60249507.463394456</v>
      </c>
      <c r="U429" s="82">
        <v>57000</v>
      </c>
      <c r="V429" s="82">
        <v>140000</v>
      </c>
      <c r="W429" s="82">
        <v>390000</v>
      </c>
      <c r="X429" s="82">
        <v>12000000</v>
      </c>
      <c r="Y429" s="82">
        <v>21000000</v>
      </c>
      <c r="Z429" s="82">
        <v>27000000</v>
      </c>
      <c r="AA429" s="82">
        <v>60000000</v>
      </c>
    </row>
    <row r="430" spans="1:27" x14ac:dyDescent="0.35">
      <c r="A430" s="22" t="s">
        <v>97</v>
      </c>
      <c r="B430" s="22" t="s">
        <v>97</v>
      </c>
      <c r="C430" s="22" t="s">
        <v>98</v>
      </c>
      <c r="D430" s="22" t="s">
        <v>72</v>
      </c>
      <c r="E430" s="22" t="s">
        <v>69</v>
      </c>
      <c r="F430" s="22" t="s">
        <v>9</v>
      </c>
      <c r="G430" s="46">
        <v>2.2763219363579699E-2</v>
      </c>
      <c r="H430" s="46">
        <v>2.14436124439519E-2</v>
      </c>
      <c r="I430" s="46">
        <v>1.7431581728631799E-2</v>
      </c>
      <c r="J430" s="46">
        <v>1.21378938361992E-2</v>
      </c>
      <c r="K430" s="46">
        <v>8.5623438420568392E-3</v>
      </c>
      <c r="L430" s="46">
        <v>7.3315591149153902E-3</v>
      </c>
      <c r="M430" s="46">
        <v>5.8862716158647899E-3</v>
      </c>
      <c r="N430" s="32">
        <f>'Equations and POD'!$D$5/G430</f>
        <v>250403.94809531147</v>
      </c>
      <c r="O430" s="32">
        <f>'Equations and POD'!$D$5/H430</f>
        <v>265813.42182425357</v>
      </c>
      <c r="P430" s="32">
        <f>'Equations and POD'!$D$5/I430</f>
        <v>326992.701450472</v>
      </c>
      <c r="Q430" s="32">
        <f>'Equations and POD'!$D$5/J430</f>
        <v>469603.71188951423</v>
      </c>
      <c r="R430" s="32">
        <f>'Equations and POD'!$D$5/K430</f>
        <v>665705.57141171175</v>
      </c>
      <c r="S430" s="32">
        <f>'Equations and POD'!$D$5/L430</f>
        <v>777460.82527028501</v>
      </c>
      <c r="T430" s="32">
        <f>'Equations and POD'!$D$5/M430</f>
        <v>968354.90646358428</v>
      </c>
      <c r="U430" s="82">
        <v>250000</v>
      </c>
      <c r="V430" s="82">
        <v>270000</v>
      </c>
      <c r="W430" s="82">
        <v>330000</v>
      </c>
      <c r="X430" s="82">
        <v>470000</v>
      </c>
      <c r="Y430" s="82">
        <v>670000</v>
      </c>
      <c r="Z430" s="82">
        <v>780000</v>
      </c>
      <c r="AA430" s="82">
        <v>970000</v>
      </c>
    </row>
    <row r="431" spans="1:27" x14ac:dyDescent="0.35">
      <c r="A431" s="22" t="s">
        <v>97</v>
      </c>
      <c r="B431" s="22" t="s">
        <v>97</v>
      </c>
      <c r="C431" s="22" t="s">
        <v>98</v>
      </c>
      <c r="D431" s="22" t="s">
        <v>15</v>
      </c>
      <c r="E431" s="22" t="s">
        <v>69</v>
      </c>
      <c r="F431" s="22" t="s">
        <v>9</v>
      </c>
      <c r="G431" s="79">
        <f t="shared" ref="G431:M431" si="81">SUM(G428:G430)</f>
        <v>1.5052350800123055</v>
      </c>
      <c r="H431" s="79">
        <f t="shared" si="81"/>
        <v>1.2438227853903234</v>
      </c>
      <c r="I431" s="79">
        <f t="shared" si="81"/>
        <v>1.0531581021468908</v>
      </c>
      <c r="J431" s="79">
        <f t="shared" si="81"/>
        <v>0.83588366174446604</v>
      </c>
      <c r="K431" s="79">
        <f t="shared" si="81"/>
        <v>0.65953275450352611</v>
      </c>
      <c r="L431" s="79">
        <f t="shared" si="81"/>
        <v>0.60260792077105896</v>
      </c>
      <c r="M431" s="78">
        <f t="shared" si="81"/>
        <v>5.9808781983910139E-3</v>
      </c>
      <c r="N431" s="32">
        <f>'Equations and POD'!$D$5/G431</f>
        <v>3786.7839221189301</v>
      </c>
      <c r="O431" s="32">
        <f>'Equations and POD'!$D$5/H431</f>
        <v>4582.646392195883</v>
      </c>
      <c r="P431" s="32">
        <f>'Equations and POD'!$D$5/I431</f>
        <v>5412.2927871706997</v>
      </c>
      <c r="Q431" s="32">
        <f>'Equations and POD'!$D$5/J431</f>
        <v>6819.1307724621129</v>
      </c>
      <c r="R431" s="32">
        <f>'Equations and POD'!$D$5/K431</f>
        <v>8642.4820618511458</v>
      </c>
      <c r="S431" s="32">
        <f>'Equations and POD'!$D$5/L431</f>
        <v>9458.8866218463263</v>
      </c>
      <c r="T431" s="32">
        <f>'Equations and POD'!$D$5/M431</f>
        <v>953037.29835752607</v>
      </c>
      <c r="U431" s="82">
        <v>3800</v>
      </c>
      <c r="V431" s="82">
        <v>4600</v>
      </c>
      <c r="W431" s="82">
        <v>5400</v>
      </c>
      <c r="X431" s="82">
        <v>6800</v>
      </c>
      <c r="Y431" s="82">
        <v>8600</v>
      </c>
      <c r="Z431" s="82">
        <v>9500</v>
      </c>
      <c r="AA431" s="82">
        <v>950000</v>
      </c>
    </row>
    <row r="432" spans="1:27" x14ac:dyDescent="0.35">
      <c r="A432" s="22" t="s">
        <v>97</v>
      </c>
      <c r="B432" s="22" t="s">
        <v>97</v>
      </c>
      <c r="C432" s="22" t="s">
        <v>98</v>
      </c>
      <c r="D432" s="22" t="s">
        <v>66</v>
      </c>
      <c r="E432" s="22" t="s">
        <v>70</v>
      </c>
      <c r="F432" s="22" t="s">
        <v>9</v>
      </c>
      <c r="G432" s="47">
        <v>0.37680851063829784</v>
      </c>
      <c r="H432" s="47">
        <v>0.32222222222222213</v>
      </c>
      <c r="I432" s="47">
        <v>0.27849462365591393</v>
      </c>
      <c r="J432" s="47">
        <v>0.2245283018867924</v>
      </c>
      <c r="K432" s="47">
        <v>0.17746478873239435</v>
      </c>
      <c r="L432" s="47">
        <v>0.1622905027932961</v>
      </c>
      <c r="M432" s="31" t="s">
        <v>68</v>
      </c>
      <c r="N432" s="32">
        <f>'Equations and POD'!$D$5/G432</f>
        <v>15127.046866177303</v>
      </c>
      <c r="O432" s="32">
        <f>'Equations and POD'!$D$5/H432</f>
        <v>17689.655172413797</v>
      </c>
      <c r="P432" s="32">
        <f>'Equations and POD'!$D$5/I432</f>
        <v>20467.181467181472</v>
      </c>
      <c r="Q432" s="32">
        <f>'Equations and POD'!$D$5/J432</f>
        <v>25386.554621848743</v>
      </c>
      <c r="R432" s="32">
        <f>'Equations and POD'!$D$5/K432</f>
        <v>32119.047619047622</v>
      </c>
      <c r="S432" s="32">
        <f>'Equations and POD'!$D$5/L432</f>
        <v>35122.203098106707</v>
      </c>
      <c r="T432" s="94" t="s">
        <v>68</v>
      </c>
      <c r="U432" s="82">
        <v>15000</v>
      </c>
      <c r="V432" s="82">
        <v>18000</v>
      </c>
      <c r="W432" s="82">
        <v>20000</v>
      </c>
      <c r="X432" s="82">
        <v>25000</v>
      </c>
      <c r="Y432" s="82">
        <v>32000</v>
      </c>
      <c r="Z432" s="82">
        <v>35000</v>
      </c>
      <c r="AA432" s="61" t="s">
        <v>68</v>
      </c>
    </row>
    <row r="433" spans="1:27" x14ac:dyDescent="0.35">
      <c r="A433" s="22" t="s">
        <v>97</v>
      </c>
      <c r="B433" s="22" t="s">
        <v>97</v>
      </c>
      <c r="C433" s="22" t="s">
        <v>98</v>
      </c>
      <c r="D433" s="22" t="s">
        <v>71</v>
      </c>
      <c r="E433" s="22" t="s">
        <v>70</v>
      </c>
      <c r="F433" s="22" t="s">
        <v>9</v>
      </c>
      <c r="G433" s="46">
        <v>6.2885631004147498E-5</v>
      </c>
      <c r="H433" s="46">
        <v>1.6292570508423301E-4</v>
      </c>
      <c r="I433" s="46">
        <v>7.8158989251888095E-5</v>
      </c>
      <c r="J433" s="46">
        <v>2.24259065715413E-5</v>
      </c>
      <c r="K433" s="46">
        <v>1.2571827134393199E-5</v>
      </c>
      <c r="L433" s="46">
        <v>9.9782089786511902E-6</v>
      </c>
      <c r="M433" s="46">
        <v>4.4895472785041004E-6</v>
      </c>
      <c r="N433" s="32">
        <f>'Equations and POD'!$D$5/G433</f>
        <v>90640737.939388216</v>
      </c>
      <c r="O433" s="32">
        <f>'Equations and POD'!$D$5/H433</f>
        <v>34985271.336116575</v>
      </c>
      <c r="P433" s="32">
        <f>'Equations and POD'!$D$5/I433</f>
        <v>72928271.649345875</v>
      </c>
      <c r="Q433" s="32">
        <f>'Equations and POD'!$D$5/J433</f>
        <v>254170326.70747665</v>
      </c>
      <c r="R433" s="32">
        <f>'Equations and POD'!$D$5/K433</f>
        <v>453394716.54094774</v>
      </c>
      <c r="S433" s="32">
        <f>'Equations and POD'!$D$5/L433</f>
        <v>571244800.76488638</v>
      </c>
      <c r="T433" s="32">
        <f>'Equations and POD'!$D$5/M433</f>
        <v>1269615764.4427831</v>
      </c>
      <c r="U433" s="82">
        <v>91000000</v>
      </c>
      <c r="V433" s="82">
        <v>35000000</v>
      </c>
      <c r="W433" s="82">
        <v>73000000</v>
      </c>
      <c r="X433" s="82">
        <v>250000000</v>
      </c>
      <c r="Y433" s="82">
        <v>450000000</v>
      </c>
      <c r="Z433" s="82">
        <v>570000000</v>
      </c>
      <c r="AA433" s="82">
        <v>1300000000</v>
      </c>
    </row>
    <row r="434" spans="1:27" x14ac:dyDescent="0.35">
      <c r="A434" s="22" t="s">
        <v>97</v>
      </c>
      <c r="B434" s="22" t="s">
        <v>97</v>
      </c>
      <c r="C434" s="22" t="s">
        <v>98</v>
      </c>
      <c r="D434" s="22" t="s">
        <v>72</v>
      </c>
      <c r="E434" s="22" t="s">
        <v>70</v>
      </c>
      <c r="F434" s="22" t="s">
        <v>9</v>
      </c>
      <c r="G434" s="46">
        <v>9.17090077752139E-4</v>
      </c>
      <c r="H434" s="46">
        <v>8.6392543556360903E-4</v>
      </c>
      <c r="I434" s="46">
        <v>7.0228777342590102E-4</v>
      </c>
      <c r="J434" s="46">
        <v>4.89014397488835E-4</v>
      </c>
      <c r="K434" s="46">
        <v>3.4496177603138501E-4</v>
      </c>
      <c r="L434" s="46">
        <v>2.9537562377929E-4</v>
      </c>
      <c r="M434" s="46">
        <v>2.3714753206221099E-4</v>
      </c>
      <c r="N434" s="32">
        <f>'Equations and POD'!$D$5/G434</f>
        <v>6215310.9473947808</v>
      </c>
      <c r="O434" s="32">
        <f>'Equations and POD'!$D$5/H434</f>
        <v>6597791.6210806146</v>
      </c>
      <c r="P434" s="32">
        <f>'Equations and POD'!$D$5/I434</f>
        <v>8116330.9624404442</v>
      </c>
      <c r="Q434" s="32">
        <f>'Equations and POD'!$D$5/J434</f>
        <v>11656098.53057576</v>
      </c>
      <c r="R434" s="32">
        <f>'Equations and POD'!$D$5/K434</f>
        <v>16523569.844681596</v>
      </c>
      <c r="S434" s="32">
        <f>'Equations and POD'!$D$5/L434</f>
        <v>19297462.421134464</v>
      </c>
      <c r="T434" s="32">
        <f>'Equations and POD'!$D$5/M434</f>
        <v>24035670.750749018</v>
      </c>
      <c r="U434" s="82">
        <v>6200000</v>
      </c>
      <c r="V434" s="82">
        <v>6600000</v>
      </c>
      <c r="W434" s="82">
        <v>8100000</v>
      </c>
      <c r="X434" s="82">
        <v>12000000</v>
      </c>
      <c r="Y434" s="82">
        <v>17000000</v>
      </c>
      <c r="Z434" s="82">
        <v>19000000</v>
      </c>
      <c r="AA434" s="82">
        <v>24000000</v>
      </c>
    </row>
    <row r="435" spans="1:27" x14ac:dyDescent="0.35">
      <c r="A435" s="22" t="s">
        <v>97</v>
      </c>
      <c r="B435" s="22" t="s">
        <v>97</v>
      </c>
      <c r="C435" s="22" t="s">
        <v>98</v>
      </c>
      <c r="D435" s="22" t="s">
        <v>15</v>
      </c>
      <c r="E435" s="22" t="s">
        <v>70</v>
      </c>
      <c r="F435" s="22" t="s">
        <v>9</v>
      </c>
      <c r="G435" s="79">
        <f t="shared" ref="G435:M435" si="82">SUM(G432:G434)</f>
        <v>0.37778848634705414</v>
      </c>
      <c r="H435" s="79">
        <f t="shared" si="82"/>
        <v>0.32324907336287001</v>
      </c>
      <c r="I435" s="79">
        <f t="shared" si="82"/>
        <v>0.27927507041859173</v>
      </c>
      <c r="J435" s="79">
        <f t="shared" si="82"/>
        <v>0.22503974219085277</v>
      </c>
      <c r="K435" s="79">
        <f t="shared" si="82"/>
        <v>0.17782232233556014</v>
      </c>
      <c r="L435" s="79">
        <f t="shared" si="82"/>
        <v>0.16259585662605405</v>
      </c>
      <c r="M435" s="78">
        <f t="shared" si="82"/>
        <v>2.416370793407151E-4</v>
      </c>
      <c r="N435" s="32">
        <f>'Equations and POD'!$D$5/G435</f>
        <v>15087.80761191254</v>
      </c>
      <c r="O435" s="32">
        <f>'Equations and POD'!$D$5/H435</f>
        <v>17633.461221407262</v>
      </c>
      <c r="P435" s="32">
        <f>'Equations and POD'!$D$5/I435</f>
        <v>20409.985006741023</v>
      </c>
      <c r="Q435" s="32">
        <f>'Equations and POD'!$D$5/J435</f>
        <v>25328.859447261173</v>
      </c>
      <c r="R435" s="32">
        <f>'Equations and POD'!$D$5/K435</f>
        <v>32054.468331843051</v>
      </c>
      <c r="S435" s="32">
        <f>'Equations and POD'!$D$5/L435</f>
        <v>35056.243856872323</v>
      </c>
      <c r="T435" s="32">
        <f>'Equations and POD'!$D$5/M435</f>
        <v>23589094.916856032</v>
      </c>
      <c r="U435" s="82">
        <v>15000</v>
      </c>
      <c r="V435" s="82">
        <v>18000</v>
      </c>
      <c r="W435" s="82">
        <v>20000</v>
      </c>
      <c r="X435" s="82">
        <v>25000</v>
      </c>
      <c r="Y435" s="82">
        <v>32000</v>
      </c>
      <c r="Z435" s="82">
        <v>35000</v>
      </c>
      <c r="AA435" s="82">
        <v>24000000</v>
      </c>
    </row>
    <row r="436" spans="1:27" x14ac:dyDescent="0.35">
      <c r="A436" s="22" t="s">
        <v>97</v>
      </c>
      <c r="B436" s="22" t="s">
        <v>97</v>
      </c>
      <c r="C436" s="22" t="s">
        <v>98</v>
      </c>
      <c r="D436" s="22" t="s">
        <v>66</v>
      </c>
      <c r="E436" s="22" t="s">
        <v>67</v>
      </c>
      <c r="F436" s="22" t="s">
        <v>13</v>
      </c>
      <c r="G436" s="47">
        <v>2.1509485815602836</v>
      </c>
      <c r="H436" s="47">
        <v>1.8393518518518515</v>
      </c>
      <c r="I436" s="47">
        <v>1.5897401433691756</v>
      </c>
      <c r="J436" s="47">
        <v>1.2816823899371068</v>
      </c>
      <c r="K436" s="47">
        <v>1.0130281690140845</v>
      </c>
      <c r="L436" s="47">
        <v>0.92640828677839859</v>
      </c>
      <c r="M436" s="31" t="s">
        <v>68</v>
      </c>
      <c r="N436" s="32">
        <f>'Equations and POD'!$D$5/G436</f>
        <v>2649.9936115931041</v>
      </c>
      <c r="O436" s="32">
        <f>'Equations and POD'!$D$5/H436</f>
        <v>3098.9176944374535</v>
      </c>
      <c r="P436" s="32">
        <f>'Equations and POD'!$D$5/I436</f>
        <v>3585.4916438858045</v>
      </c>
      <c r="Q436" s="32">
        <f>'Equations and POD'!$D$5/J436</f>
        <v>4447.2796417837208</v>
      </c>
      <c r="R436" s="32">
        <f>'Equations and POD'!$D$5/K436</f>
        <v>5626.6944734098015</v>
      </c>
      <c r="S436" s="32">
        <f>'Equations and POD'!$D$5/L436</f>
        <v>6152.7947033179635</v>
      </c>
      <c r="T436" s="94" t="s">
        <v>68</v>
      </c>
      <c r="U436" s="82">
        <v>2600</v>
      </c>
      <c r="V436" s="82">
        <v>3100</v>
      </c>
      <c r="W436" s="82">
        <v>3600</v>
      </c>
      <c r="X436" s="82">
        <v>4400</v>
      </c>
      <c r="Y436" s="82">
        <v>5600</v>
      </c>
      <c r="Z436" s="82">
        <v>6200</v>
      </c>
      <c r="AA436" s="61" t="s">
        <v>68</v>
      </c>
    </row>
    <row r="437" spans="1:27" x14ac:dyDescent="0.35">
      <c r="A437" s="22" t="s">
        <v>97</v>
      </c>
      <c r="B437" s="22" t="s">
        <v>97</v>
      </c>
      <c r="C437" s="22" t="s">
        <v>98</v>
      </c>
      <c r="D437" s="22" t="s">
        <v>71</v>
      </c>
      <c r="E437" s="22" t="s">
        <v>67</v>
      </c>
      <c r="F437" s="22" t="s">
        <v>13</v>
      </c>
      <c r="G437" s="46">
        <v>0.880443696908218</v>
      </c>
      <c r="H437" s="46">
        <v>0.33537723556150401</v>
      </c>
      <c r="I437" s="46">
        <v>0.25331568517946101</v>
      </c>
      <c r="J437" s="46">
        <v>5.2609526598694202E-2</v>
      </c>
      <c r="K437" s="46">
        <v>2.9457431101529302E-2</v>
      </c>
      <c r="L437" s="46">
        <v>2.3369534625065701E-2</v>
      </c>
      <c r="M437" s="46">
        <v>1.0463036744396199E-2</v>
      </c>
      <c r="N437" s="32">
        <f>'Equations and POD'!$D$5/G437</f>
        <v>6474.0085254925707</v>
      </c>
      <c r="O437" s="32">
        <f>'Equations and POD'!$D$5/H437</f>
        <v>16995.786820345147</v>
      </c>
      <c r="P437" s="32">
        <f>'Equations and POD'!$D$5/I437</f>
        <v>22501.567543919933</v>
      </c>
      <c r="Q437" s="32">
        <f>'Equations and POD'!$D$5/J437</f>
        <v>108345.39613860501</v>
      </c>
      <c r="R437" s="32">
        <f>'Equations and POD'!$D$5/K437</f>
        <v>193499.56146393501</v>
      </c>
      <c r="S437" s="32">
        <f>'Equations and POD'!$D$5/L437</f>
        <v>243907.29603516762</v>
      </c>
      <c r="T437" s="32">
        <f>'Equations and POD'!$D$5/M437</f>
        <v>544774.91948528332</v>
      </c>
      <c r="U437" s="82">
        <v>6500</v>
      </c>
      <c r="V437" s="82">
        <v>17000</v>
      </c>
      <c r="W437" s="82">
        <v>23000</v>
      </c>
      <c r="X437" s="82">
        <v>110000</v>
      </c>
      <c r="Y437" s="82">
        <v>190000</v>
      </c>
      <c r="Z437" s="82">
        <v>240000</v>
      </c>
      <c r="AA437" s="82">
        <v>540000</v>
      </c>
    </row>
    <row r="438" spans="1:27" x14ac:dyDescent="0.35">
      <c r="A438" s="22" t="s">
        <v>97</v>
      </c>
      <c r="B438" s="22" t="s">
        <v>97</v>
      </c>
      <c r="C438" s="22" t="s">
        <v>98</v>
      </c>
      <c r="D438" s="22" t="s">
        <v>72</v>
      </c>
      <c r="E438" s="22" t="s">
        <v>67</v>
      </c>
      <c r="F438" s="22" t="s">
        <v>13</v>
      </c>
      <c r="G438" s="46">
        <v>2.4955262558250499</v>
      </c>
      <c r="H438" s="46">
        <v>2.3508580670815702</v>
      </c>
      <c r="I438" s="46">
        <v>1.91102010614373</v>
      </c>
      <c r="J438" s="46">
        <v>1.3306743775933401</v>
      </c>
      <c r="K438" s="46">
        <v>0.93868769298257004</v>
      </c>
      <c r="L438" s="46">
        <v>0.80375705980665901</v>
      </c>
      <c r="M438" s="46">
        <v>0.64531053941389005</v>
      </c>
      <c r="N438" s="32">
        <f>'Equations and POD'!$D$5/G438</f>
        <v>2284.0873690249009</v>
      </c>
      <c r="O438" s="32">
        <f>'Equations and POD'!$D$5/H438</f>
        <v>2424.6465917341243</v>
      </c>
      <c r="P438" s="32">
        <f>'Equations and POD'!$D$5/I438</f>
        <v>2982.7001723713402</v>
      </c>
      <c r="Q438" s="32">
        <f>'Equations and POD'!$D$5/J438</f>
        <v>4283.5423120636242</v>
      </c>
      <c r="R438" s="32">
        <f>'Equations and POD'!$D$5/K438</f>
        <v>6072.3071609567169</v>
      </c>
      <c r="S438" s="32">
        <f>'Equations and POD'!$D$5/L438</f>
        <v>7091.6950967387029</v>
      </c>
      <c r="T438" s="32">
        <f>'Equations and POD'!$D$5/M438</f>
        <v>8832.9566183392635</v>
      </c>
      <c r="U438" s="82">
        <v>2300</v>
      </c>
      <c r="V438" s="82">
        <v>2400</v>
      </c>
      <c r="W438" s="82">
        <v>3000</v>
      </c>
      <c r="X438" s="82">
        <v>4300</v>
      </c>
      <c r="Y438" s="82">
        <v>6100</v>
      </c>
      <c r="Z438" s="82">
        <v>7100</v>
      </c>
      <c r="AA438" s="82">
        <v>8800</v>
      </c>
    </row>
    <row r="439" spans="1:27" x14ac:dyDescent="0.35">
      <c r="A439" s="22" t="s">
        <v>97</v>
      </c>
      <c r="B439" s="22" t="s">
        <v>97</v>
      </c>
      <c r="C439" s="22" t="s">
        <v>98</v>
      </c>
      <c r="D439" s="22" t="s">
        <v>15</v>
      </c>
      <c r="E439" s="22" t="s">
        <v>67</v>
      </c>
      <c r="F439" s="22" t="s">
        <v>13</v>
      </c>
      <c r="G439" s="76">
        <f t="shared" ref="G439:M439" si="83">SUM(G436:G438)</f>
        <v>5.5269185342935518</v>
      </c>
      <c r="H439" s="76">
        <f t="shared" si="83"/>
        <v>4.5255871544949251</v>
      </c>
      <c r="I439" s="76">
        <f t="shared" si="83"/>
        <v>3.7540759346923664</v>
      </c>
      <c r="J439" s="79">
        <f t="shared" si="83"/>
        <v>2.6649662941291412</v>
      </c>
      <c r="K439" s="79">
        <f t="shared" si="83"/>
        <v>1.9811732930981838</v>
      </c>
      <c r="L439" s="79">
        <f t="shared" si="83"/>
        <v>1.7535348812101232</v>
      </c>
      <c r="M439" s="79">
        <f t="shared" si="83"/>
        <v>0.65577357615828624</v>
      </c>
      <c r="N439" s="32">
        <f>'Equations and POD'!$D$5/G439</f>
        <v>1031.3160877318001</v>
      </c>
      <c r="O439" s="32">
        <f>'Equations and POD'!$D$5/H439</f>
        <v>1259.5050775541067</v>
      </c>
      <c r="P439" s="32">
        <f>'Equations and POD'!$D$5/I439</f>
        <v>1518.349681562074</v>
      </c>
      <c r="Q439" s="32">
        <f>'Equations and POD'!$D$5/J439</f>
        <v>2138.8638244907515</v>
      </c>
      <c r="R439" s="32">
        <f>'Equations and POD'!$D$5/K439</f>
        <v>2877.0829991788696</v>
      </c>
      <c r="S439" s="32">
        <f>'Equations and POD'!$D$5/L439</f>
        <v>3250.576912428683</v>
      </c>
      <c r="T439" s="32">
        <f>'Equations and POD'!$D$5/M439</f>
        <v>8692.0245146080306</v>
      </c>
      <c r="U439" s="82">
        <v>1000</v>
      </c>
      <c r="V439" s="82">
        <v>1300</v>
      </c>
      <c r="W439" s="82">
        <v>1500</v>
      </c>
      <c r="X439" s="82">
        <v>2100</v>
      </c>
      <c r="Y439" s="82">
        <v>2900</v>
      </c>
      <c r="Z439" s="82">
        <v>3300</v>
      </c>
      <c r="AA439" s="82">
        <v>8700</v>
      </c>
    </row>
    <row r="440" spans="1:27" x14ac:dyDescent="0.35">
      <c r="A440" s="22" t="s">
        <v>97</v>
      </c>
      <c r="B440" s="22" t="s">
        <v>97</v>
      </c>
      <c r="C440" s="22" t="s">
        <v>98</v>
      </c>
      <c r="D440" s="22" t="s">
        <v>66</v>
      </c>
      <c r="E440" s="22" t="s">
        <v>69</v>
      </c>
      <c r="F440" s="22" t="s">
        <v>13</v>
      </c>
      <c r="G440" s="47">
        <v>1.381631205673759</v>
      </c>
      <c r="H440" s="47">
        <v>1.1814814814814811</v>
      </c>
      <c r="I440" s="47">
        <v>1.0211469534050177</v>
      </c>
      <c r="J440" s="47">
        <v>0.82327044025157214</v>
      </c>
      <c r="K440" s="47">
        <v>0.6507042253521127</v>
      </c>
      <c r="L440" s="47">
        <v>0.59506517690875238</v>
      </c>
      <c r="M440" s="31" t="s">
        <v>68</v>
      </c>
      <c r="N440" s="32">
        <f>'Equations and POD'!$D$5/G440</f>
        <v>4125.558236230173</v>
      </c>
      <c r="O440" s="32">
        <f>'Equations and POD'!$D$5/H440</f>
        <v>4824.4514106583083</v>
      </c>
      <c r="P440" s="32">
        <f>'Equations and POD'!$D$5/I440</f>
        <v>5581.9585819585827</v>
      </c>
      <c r="Q440" s="32">
        <f>'Equations and POD'!$D$5/J440</f>
        <v>6923.6058059587485</v>
      </c>
      <c r="R440" s="32">
        <f>'Equations and POD'!$D$5/K440</f>
        <v>8759.7402597402597</v>
      </c>
      <c r="S440" s="32">
        <f>'Equations and POD'!$D$5/L440</f>
        <v>9578.7826631200114</v>
      </c>
      <c r="T440" s="94" t="s">
        <v>68</v>
      </c>
      <c r="U440" s="82">
        <v>4100</v>
      </c>
      <c r="V440" s="82">
        <v>4800</v>
      </c>
      <c r="W440" s="82">
        <v>5600</v>
      </c>
      <c r="X440" s="82">
        <v>6900</v>
      </c>
      <c r="Y440" s="82">
        <v>8800</v>
      </c>
      <c r="Z440" s="82">
        <v>9600</v>
      </c>
      <c r="AA440" s="61" t="s">
        <v>68</v>
      </c>
    </row>
    <row r="441" spans="1:27" x14ac:dyDescent="0.35">
      <c r="A441" s="22" t="s">
        <v>97</v>
      </c>
      <c r="B441" s="22" t="s">
        <v>97</v>
      </c>
      <c r="C441" s="22" t="s">
        <v>98</v>
      </c>
      <c r="D441" s="22" t="s">
        <v>71</v>
      </c>
      <c r="E441" s="22" t="s">
        <v>69</v>
      </c>
      <c r="F441" s="22" t="s">
        <v>13</v>
      </c>
      <c r="G441" s="46">
        <v>0.10067694179968401</v>
      </c>
      <c r="H441" s="46">
        <v>4.0695054062701498E-2</v>
      </c>
      <c r="I441" s="46">
        <v>1.43508382731921E-2</v>
      </c>
      <c r="J441" s="46">
        <v>3.9500759395651099E-4</v>
      </c>
      <c r="K441" s="46">
        <v>2.2120294153564899E-4</v>
      </c>
      <c r="L441" s="46">
        <v>1.7549600342389599E-4</v>
      </c>
      <c r="M441" s="46">
        <v>7.86145682322042E-5</v>
      </c>
      <c r="N441" s="32">
        <f>'Equations and POD'!$D$5/G441</f>
        <v>56616.737637315586</v>
      </c>
      <c r="O441" s="32">
        <f>'Equations and POD'!$D$5/H441</f>
        <v>140066.16114129353</v>
      </c>
      <c r="P441" s="32">
        <f>'Equations and POD'!$D$5/I441</f>
        <v>397189.34124202433</v>
      </c>
      <c r="Q441" s="32">
        <f>'Equations and POD'!$D$5/J441</f>
        <v>14430102.325140491</v>
      </c>
      <c r="R441" s="32">
        <f>'Equations and POD'!$D$5/K441</f>
        <v>25768192.594678447</v>
      </c>
      <c r="S441" s="32">
        <f>'Equations and POD'!$D$5/L441</f>
        <v>32479372.115569633</v>
      </c>
      <c r="T441" s="32">
        <f>'Equations and POD'!$D$5/M441</f>
        <v>72505645.304365024</v>
      </c>
      <c r="U441" s="82">
        <v>57000</v>
      </c>
      <c r="V441" s="82">
        <v>140000</v>
      </c>
      <c r="W441" s="82">
        <v>400000</v>
      </c>
      <c r="X441" s="82">
        <v>14000000</v>
      </c>
      <c r="Y441" s="82">
        <v>26000000</v>
      </c>
      <c r="Z441" s="82">
        <v>32000000</v>
      </c>
      <c r="AA441" s="82">
        <v>73000000</v>
      </c>
    </row>
    <row r="442" spans="1:27" x14ac:dyDescent="0.35">
      <c r="A442" s="22" t="s">
        <v>97</v>
      </c>
      <c r="B442" s="22" t="s">
        <v>97</v>
      </c>
      <c r="C442" s="22" t="s">
        <v>98</v>
      </c>
      <c r="D442" s="22" t="s">
        <v>72</v>
      </c>
      <c r="E442" s="22" t="s">
        <v>69</v>
      </c>
      <c r="F442" s="22" t="s">
        <v>13</v>
      </c>
      <c r="G442" s="46">
        <v>1.8382571306514099E-2</v>
      </c>
      <c r="H442" s="46">
        <v>1.7316914998890098E-2</v>
      </c>
      <c r="I442" s="46">
        <v>1.40769760636139E-2</v>
      </c>
      <c r="J442" s="46">
        <v>9.8020273578623193E-3</v>
      </c>
      <c r="K442" s="46">
        <v>6.9145709889934402E-3</v>
      </c>
      <c r="L442" s="46">
        <v>5.9206435638663396E-3</v>
      </c>
      <c r="M442" s="46">
        <v>4.7534931671953298E-3</v>
      </c>
      <c r="N442" s="32">
        <f>'Equations and POD'!$D$5/G442</f>
        <v>310076.31658037589</v>
      </c>
      <c r="O442" s="32">
        <f>'Equations and POD'!$D$5/H442</f>
        <v>329157.93606224511</v>
      </c>
      <c r="P442" s="32">
        <f>'Equations and POD'!$D$5/I442</f>
        <v>404916.50864799949</v>
      </c>
      <c r="Q442" s="32">
        <f>'Equations and POD'!$D$5/J442</f>
        <v>581512.35370996641</v>
      </c>
      <c r="R442" s="32">
        <f>'Equations and POD'!$D$5/K442</f>
        <v>824346.15380668093</v>
      </c>
      <c r="S442" s="32">
        <f>'Equations and POD'!$D$5/L442</f>
        <v>962733.17900558538</v>
      </c>
      <c r="T442" s="32">
        <f>'Equations and POD'!$D$5/M442</f>
        <v>1199118.1641611848</v>
      </c>
      <c r="U442" s="82">
        <v>310000</v>
      </c>
      <c r="V442" s="82">
        <v>330000</v>
      </c>
      <c r="W442" s="82">
        <v>400000</v>
      </c>
      <c r="X442" s="82">
        <v>580000</v>
      </c>
      <c r="Y442" s="82">
        <v>820000</v>
      </c>
      <c r="Z442" s="82">
        <v>960000</v>
      </c>
      <c r="AA442" s="82">
        <v>1200000</v>
      </c>
    </row>
    <row r="443" spans="1:27" x14ac:dyDescent="0.35">
      <c r="A443" s="22" t="s">
        <v>97</v>
      </c>
      <c r="B443" s="22" t="s">
        <v>97</v>
      </c>
      <c r="C443" s="22" t="s">
        <v>98</v>
      </c>
      <c r="D443" s="22" t="s">
        <v>15</v>
      </c>
      <c r="E443" s="22" t="s">
        <v>69</v>
      </c>
      <c r="F443" s="22" t="s">
        <v>13</v>
      </c>
      <c r="G443" s="79">
        <f t="shared" ref="G443:M443" si="84">SUM(G440:G442)</f>
        <v>1.500690718779957</v>
      </c>
      <c r="H443" s="79">
        <f t="shared" si="84"/>
        <v>1.2394934505430728</v>
      </c>
      <c r="I443" s="79">
        <f t="shared" si="84"/>
        <v>1.0495747677418237</v>
      </c>
      <c r="J443" s="79">
        <f t="shared" si="84"/>
        <v>0.83346747520339093</v>
      </c>
      <c r="K443" s="79">
        <f t="shared" si="84"/>
        <v>0.6578399992826417</v>
      </c>
      <c r="L443" s="79">
        <f t="shared" si="84"/>
        <v>0.60116131647604265</v>
      </c>
      <c r="M443" s="78">
        <f t="shared" si="84"/>
        <v>4.8321077354275335E-3</v>
      </c>
      <c r="N443" s="32">
        <f>'Equations and POD'!$D$5/G443</f>
        <v>3798.2509844760216</v>
      </c>
      <c r="O443" s="32">
        <f>'Equations and POD'!$D$5/H443</f>
        <v>4598.6527782801895</v>
      </c>
      <c r="P443" s="32">
        <f>'Equations and POD'!$D$5/I443</f>
        <v>5430.770798981418</v>
      </c>
      <c r="Q443" s="32">
        <f>'Equations and POD'!$D$5/J443</f>
        <v>6838.8991407361518</v>
      </c>
      <c r="R443" s="32">
        <f>'Equations and POD'!$D$5/K443</f>
        <v>8664.7209142279426</v>
      </c>
      <c r="S443" s="32">
        <f>'Equations and POD'!$D$5/L443</f>
        <v>9481.64800991009</v>
      </c>
      <c r="T443" s="32">
        <f>'Equations and POD'!$D$5/M443</f>
        <v>1179609.4607347734</v>
      </c>
      <c r="U443" s="82">
        <v>3800</v>
      </c>
      <c r="V443" s="82">
        <v>4600</v>
      </c>
      <c r="W443" s="82">
        <v>5400</v>
      </c>
      <c r="X443" s="82">
        <v>6800</v>
      </c>
      <c r="Y443" s="82">
        <v>8700</v>
      </c>
      <c r="Z443" s="82">
        <v>9500</v>
      </c>
      <c r="AA443" s="82">
        <v>1200000</v>
      </c>
    </row>
    <row r="444" spans="1:27" x14ac:dyDescent="0.35">
      <c r="A444" s="22" t="s">
        <v>97</v>
      </c>
      <c r="B444" s="22" t="s">
        <v>97</v>
      </c>
      <c r="C444" s="22" t="s">
        <v>98</v>
      </c>
      <c r="D444" s="22" t="s">
        <v>66</v>
      </c>
      <c r="E444" s="22" t="s">
        <v>70</v>
      </c>
      <c r="F444" s="22" t="s">
        <v>13</v>
      </c>
      <c r="G444" s="47">
        <v>0.37680851063829773</v>
      </c>
      <c r="H444" s="47">
        <v>0.32222222222222213</v>
      </c>
      <c r="I444" s="47">
        <v>0.27849462365591393</v>
      </c>
      <c r="J444" s="47">
        <v>0.2245283018867924</v>
      </c>
      <c r="K444" s="47">
        <v>0.17746478873239435</v>
      </c>
      <c r="L444" s="47">
        <v>0.1622905027932961</v>
      </c>
      <c r="M444" s="31" t="s">
        <v>68</v>
      </c>
      <c r="N444" s="32">
        <f>'Equations and POD'!$D$5/G444</f>
        <v>15127.046866177307</v>
      </c>
      <c r="O444" s="32">
        <f>'Equations and POD'!$D$5/H444</f>
        <v>17689.655172413797</v>
      </c>
      <c r="P444" s="32">
        <f>'Equations and POD'!$D$5/I444</f>
        <v>20467.181467181472</v>
      </c>
      <c r="Q444" s="32">
        <f>'Equations and POD'!$D$5/J444</f>
        <v>25386.554621848743</v>
      </c>
      <c r="R444" s="32">
        <f>'Equations and POD'!$D$5/K444</f>
        <v>32119.047619047622</v>
      </c>
      <c r="S444" s="32">
        <f>'Equations and POD'!$D$5/L444</f>
        <v>35122.203098106707</v>
      </c>
      <c r="T444" s="94" t="s">
        <v>68</v>
      </c>
      <c r="U444" s="82">
        <v>15000</v>
      </c>
      <c r="V444" s="82">
        <v>18000</v>
      </c>
      <c r="W444" s="82">
        <v>20000</v>
      </c>
      <c r="X444" s="82">
        <v>25000</v>
      </c>
      <c r="Y444" s="82">
        <v>32000</v>
      </c>
      <c r="Z444" s="82">
        <v>35000</v>
      </c>
      <c r="AA444" s="61" t="s">
        <v>68</v>
      </c>
    </row>
    <row r="445" spans="1:27" x14ac:dyDescent="0.35">
      <c r="A445" s="22" t="s">
        <v>97</v>
      </c>
      <c r="B445" s="22" t="s">
        <v>97</v>
      </c>
      <c r="C445" s="22" t="s">
        <v>98</v>
      </c>
      <c r="D445" s="22" t="s">
        <v>71</v>
      </c>
      <c r="E445" s="22" t="s">
        <v>70</v>
      </c>
      <c r="F445" s="22" t="s">
        <v>13</v>
      </c>
      <c r="G445" s="46">
        <v>5.5534622583631202E-5</v>
      </c>
      <c r="H445" s="46">
        <v>1.53836740252311E-4</v>
      </c>
      <c r="I445" s="46">
        <v>6.7909610498046705E-5</v>
      </c>
      <c r="J445" s="46">
        <v>1.8817981634800501E-5</v>
      </c>
      <c r="K445" s="46">
        <v>1.0548676988612399E-5</v>
      </c>
      <c r="L445" s="46">
        <v>8.3722693094371002E-6</v>
      </c>
      <c r="M445" s="46">
        <v>3.7661405141426002E-6</v>
      </c>
      <c r="N445" s="32">
        <f>'Equations and POD'!$D$5/G445</f>
        <v>102638673.58450495</v>
      </c>
      <c r="O445" s="32">
        <f>'Equations and POD'!$D$5/H445</f>
        <v>37052267.167461462</v>
      </c>
      <c r="P445" s="32">
        <f>'Equations and POD'!$D$5/I445</f>
        <v>83935100.764036193</v>
      </c>
      <c r="Q445" s="32">
        <f>'Equations and POD'!$D$5/J445</f>
        <v>302901772.92228127</v>
      </c>
      <c r="R445" s="32">
        <f>'Equations and POD'!$D$5/K445</f>
        <v>540352122.46552944</v>
      </c>
      <c r="S445" s="32">
        <f>'Equations and POD'!$D$5/L445</f>
        <v>680818997.73279428</v>
      </c>
      <c r="T445" s="32">
        <f>'Equations and POD'!$D$5/M445</f>
        <v>1513485749.826746</v>
      </c>
      <c r="U445" s="82">
        <v>100000000</v>
      </c>
      <c r="V445" s="82">
        <v>37000000</v>
      </c>
      <c r="W445" s="82">
        <v>84000000</v>
      </c>
      <c r="X445" s="82">
        <v>300000000</v>
      </c>
      <c r="Y445" s="82">
        <v>540000000</v>
      </c>
      <c r="Z445" s="82">
        <v>680000000</v>
      </c>
      <c r="AA445" s="82">
        <v>1500000000</v>
      </c>
    </row>
    <row r="446" spans="1:27" x14ac:dyDescent="0.35">
      <c r="A446" s="22" t="s">
        <v>97</v>
      </c>
      <c r="B446" s="22" t="s">
        <v>97</v>
      </c>
      <c r="C446" s="22" t="s">
        <v>98</v>
      </c>
      <c r="D446" s="22" t="s">
        <v>72</v>
      </c>
      <c r="E446" s="22" t="s">
        <v>70</v>
      </c>
      <c r="F446" s="22" t="s">
        <v>13</v>
      </c>
      <c r="G446" s="46">
        <v>7.4062515278702898E-4</v>
      </c>
      <c r="H446" s="46">
        <v>6.9769036132111403E-4</v>
      </c>
      <c r="I446" s="46">
        <v>5.6715474533200201E-4</v>
      </c>
      <c r="J446" s="46">
        <v>3.9491907244591399E-4</v>
      </c>
      <c r="K446" s="46">
        <v>2.7858481328807801E-4</v>
      </c>
      <c r="L446" s="46">
        <v>2.3853994476453699E-4</v>
      </c>
      <c r="M446" s="46">
        <v>1.9151600418264601E-4</v>
      </c>
      <c r="N446" s="32">
        <f>'Equations and POD'!$D$5/G446</f>
        <v>7696200.94395993</v>
      </c>
      <c r="O446" s="32">
        <f>'Equations and POD'!$D$5/H446</f>
        <v>8169813.3097420828</v>
      </c>
      <c r="P446" s="32">
        <f>'Equations and POD'!$D$5/I446</f>
        <v>10050167.16674622</v>
      </c>
      <c r="Q446" s="32">
        <f>'Equations and POD'!$D$5/J446</f>
        <v>14433336.847210998</v>
      </c>
      <c r="R446" s="32">
        <f>'Equations and POD'!$D$5/K446</f>
        <v>20460555.378895562</v>
      </c>
      <c r="S446" s="32">
        <f>'Equations and POD'!$D$5/L446</f>
        <v>23895368.994180307</v>
      </c>
      <c r="T446" s="32">
        <f>'Equations and POD'!$D$5/M446</f>
        <v>29762525.718550358</v>
      </c>
      <c r="U446" s="82">
        <v>7700000</v>
      </c>
      <c r="V446" s="82">
        <v>8200000</v>
      </c>
      <c r="W446" s="82">
        <v>10000000</v>
      </c>
      <c r="X446" s="82">
        <v>14000000</v>
      </c>
      <c r="Y446" s="82">
        <v>20000000</v>
      </c>
      <c r="Z446" s="82">
        <v>24000000</v>
      </c>
      <c r="AA446" s="82">
        <v>30000000</v>
      </c>
    </row>
    <row r="447" spans="1:27" x14ac:dyDescent="0.35">
      <c r="A447" s="22" t="s">
        <v>97</v>
      </c>
      <c r="B447" s="22" t="s">
        <v>97</v>
      </c>
      <c r="C447" s="22" t="s">
        <v>98</v>
      </c>
      <c r="D447" s="22" t="s">
        <v>15</v>
      </c>
      <c r="E447" s="22" t="s">
        <v>70</v>
      </c>
      <c r="F447" s="22" t="s">
        <v>13</v>
      </c>
      <c r="G447" s="79">
        <f t="shared" ref="G447:M447" si="85">SUM(G444:G446)</f>
        <v>0.37760467041366841</v>
      </c>
      <c r="H447" s="79">
        <f t="shared" si="85"/>
        <v>0.32307374932379557</v>
      </c>
      <c r="I447" s="79">
        <f t="shared" si="85"/>
        <v>0.27912968801174398</v>
      </c>
      <c r="J447" s="79">
        <f t="shared" si="85"/>
        <v>0.22494203894087311</v>
      </c>
      <c r="K447" s="79">
        <f t="shared" si="85"/>
        <v>0.17775392222267103</v>
      </c>
      <c r="L447" s="79">
        <f t="shared" si="85"/>
        <v>0.16253741500737007</v>
      </c>
      <c r="M447" s="78">
        <f t="shared" si="85"/>
        <v>1.9528214469678861E-4</v>
      </c>
      <c r="N447" s="32">
        <f>'Equations and POD'!$D$5/G447</f>
        <v>15095.152275938781</v>
      </c>
      <c r="O447" s="32">
        <f>'Equations and POD'!$D$5/H447</f>
        <v>17643.030459547688</v>
      </c>
      <c r="P447" s="32">
        <f>'Equations and POD'!$D$5/I447</f>
        <v>20420.61537990248</v>
      </c>
      <c r="Q447" s="32">
        <f>'Equations and POD'!$D$5/J447</f>
        <v>25339.861000807712</v>
      </c>
      <c r="R447" s="32">
        <f>'Equations and POD'!$D$5/K447</f>
        <v>32066.802964041784</v>
      </c>
      <c r="S447" s="32">
        <f>'Equations and POD'!$D$5/L447</f>
        <v>35068.848607820793</v>
      </c>
      <c r="T447" s="32">
        <f>'Equations and POD'!$D$5/M447</f>
        <v>29188536.457597271</v>
      </c>
      <c r="U447" s="82">
        <v>15000</v>
      </c>
      <c r="V447" s="82">
        <v>18000</v>
      </c>
      <c r="W447" s="82">
        <v>20000</v>
      </c>
      <c r="X447" s="82">
        <v>25000</v>
      </c>
      <c r="Y447" s="82">
        <v>32000</v>
      </c>
      <c r="Z447" s="82">
        <v>35000</v>
      </c>
      <c r="AA447" s="82">
        <v>29000000</v>
      </c>
    </row>
    <row r="448" spans="1:27" x14ac:dyDescent="0.35">
      <c r="A448" s="22" t="s">
        <v>97</v>
      </c>
      <c r="B448" s="22" t="s">
        <v>97</v>
      </c>
      <c r="C448" s="22" t="s">
        <v>99</v>
      </c>
      <c r="D448" s="22" t="s">
        <v>66</v>
      </c>
      <c r="E448" s="22" t="s">
        <v>67</v>
      </c>
      <c r="F448" s="22" t="s">
        <v>9</v>
      </c>
      <c r="G448" s="47">
        <v>2.1509485815602836</v>
      </c>
      <c r="H448" s="47">
        <v>1.8393518518518515</v>
      </c>
      <c r="I448" s="47">
        <v>1.5897401433691756</v>
      </c>
      <c r="J448" s="47">
        <v>1.2816823899371068</v>
      </c>
      <c r="K448" s="47">
        <v>1.0130281690140845</v>
      </c>
      <c r="L448" s="47">
        <v>0.92640828677839859</v>
      </c>
      <c r="M448" s="31" t="s">
        <v>68</v>
      </c>
      <c r="N448" s="32">
        <f>'Equations and POD'!$D$5/G448</f>
        <v>2649.9936115931041</v>
      </c>
      <c r="O448" s="32">
        <f>'Equations and POD'!$D$5/H448</f>
        <v>3098.9176944374535</v>
      </c>
      <c r="P448" s="32">
        <f>'Equations and POD'!$D$5/I448</f>
        <v>3585.4916438858045</v>
      </c>
      <c r="Q448" s="32">
        <f>'Equations and POD'!$D$5/J448</f>
        <v>4447.2796417837208</v>
      </c>
      <c r="R448" s="32">
        <f>'Equations and POD'!$D$5/K448</f>
        <v>5626.6944734098015</v>
      </c>
      <c r="S448" s="32">
        <f>'Equations and POD'!$D$5/L448</f>
        <v>6152.7947033179635</v>
      </c>
      <c r="T448" s="94" t="s">
        <v>68</v>
      </c>
      <c r="U448" s="82">
        <v>2600</v>
      </c>
      <c r="V448" s="82">
        <v>3100</v>
      </c>
      <c r="W448" s="82">
        <v>3600</v>
      </c>
      <c r="X448" s="82">
        <v>4400</v>
      </c>
      <c r="Y448" s="82">
        <v>5600</v>
      </c>
      <c r="Z448" s="82">
        <v>6200</v>
      </c>
      <c r="AA448" s="61" t="s">
        <v>68</v>
      </c>
    </row>
    <row r="449" spans="1:27" x14ac:dyDescent="0.35">
      <c r="A449" s="22" t="s">
        <v>97</v>
      </c>
      <c r="B449" s="22" t="s">
        <v>97</v>
      </c>
      <c r="C449" s="22" t="s">
        <v>99</v>
      </c>
      <c r="D449" s="22" t="s">
        <v>71</v>
      </c>
      <c r="E449" s="22" t="s">
        <v>67</v>
      </c>
      <c r="F449" s="22" t="s">
        <v>9</v>
      </c>
      <c r="G449" s="46">
        <v>0.78612508170628304</v>
      </c>
      <c r="H449" s="46">
        <v>0.218613446913619</v>
      </c>
      <c r="I449" s="46">
        <v>0.12149730918755799</v>
      </c>
      <c r="J449" s="46">
        <v>6.3383401795994703E-3</v>
      </c>
      <c r="K449" s="46">
        <v>3.5490322669772798E-3</v>
      </c>
      <c r="L449" s="46">
        <v>2.8155720898165601E-3</v>
      </c>
      <c r="M449" s="46">
        <v>1.26063870868546E-3</v>
      </c>
      <c r="N449" s="32">
        <f>'Equations and POD'!$D$5/G449</f>
        <v>7250.7545333983753</v>
      </c>
      <c r="O449" s="32">
        <f>'Equations and POD'!$D$5/H449</f>
        <v>26073.418998110614</v>
      </c>
      <c r="P449" s="32">
        <f>'Equations and POD'!$D$5/I449</f>
        <v>46914.619246429465</v>
      </c>
      <c r="Q449" s="32">
        <f>'Equations and POD'!$D$5/J449</f>
        <v>899289.06282846304</v>
      </c>
      <c r="R449" s="32">
        <f>'Equations and POD'!$D$5/K449</f>
        <v>1606071.6193078472</v>
      </c>
      <c r="S449" s="32">
        <f>'Equations and POD'!$D$5/L449</f>
        <v>2024455.3569116271</v>
      </c>
      <c r="T449" s="32">
        <f>'Equations and POD'!$D$5/M449</f>
        <v>4521517.5138828754</v>
      </c>
      <c r="U449" s="82">
        <v>7300</v>
      </c>
      <c r="V449" s="82">
        <v>26000</v>
      </c>
      <c r="W449" s="82">
        <v>47000</v>
      </c>
      <c r="X449" s="82">
        <v>900000</v>
      </c>
      <c r="Y449" s="82">
        <v>1600000</v>
      </c>
      <c r="Z449" s="82">
        <v>2000000</v>
      </c>
      <c r="AA449" s="82">
        <v>4500000</v>
      </c>
    </row>
    <row r="450" spans="1:27" x14ac:dyDescent="0.35">
      <c r="A450" s="22" t="s">
        <v>97</v>
      </c>
      <c r="B450" s="22" t="s">
        <v>97</v>
      </c>
      <c r="C450" s="22" t="s">
        <v>99</v>
      </c>
      <c r="D450" s="22" t="s">
        <v>72</v>
      </c>
      <c r="E450" s="22" t="s">
        <v>67</v>
      </c>
      <c r="F450" s="22" t="s">
        <v>9</v>
      </c>
      <c r="G450" s="54">
        <v>0.30902314509807199</v>
      </c>
      <c r="H450" s="54">
        <v>0.29110875987499601</v>
      </c>
      <c r="I450" s="54">
        <v>0.23664324996290001</v>
      </c>
      <c r="J450" s="54">
        <v>0.16477854332546901</v>
      </c>
      <c r="K450" s="54">
        <v>0.11623849778107199</v>
      </c>
      <c r="L450" s="54">
        <v>9.9529922370669002E-2</v>
      </c>
      <c r="M450" s="46">
        <v>7.9909354585686404E-2</v>
      </c>
      <c r="N450" s="32">
        <f>'Equations and POD'!$D$5/G450</f>
        <v>18445.220335166287</v>
      </c>
      <c r="O450" s="32">
        <f>'Equations and POD'!$D$5/H450</f>
        <v>19580.310817330323</v>
      </c>
      <c r="P450" s="32">
        <f>'Equations and POD'!$D$5/I450</f>
        <v>24086.890291160315</v>
      </c>
      <c r="Q450" s="32">
        <f>'Equations and POD'!$D$5/J450</f>
        <v>34591.88244395033</v>
      </c>
      <c r="R450" s="32">
        <f>'Equations and POD'!$D$5/K450</f>
        <v>49037.109983437644</v>
      </c>
      <c r="S450" s="32">
        <f>'Equations and POD'!$D$5/L450</f>
        <v>57269.209743498839</v>
      </c>
      <c r="T450" s="32">
        <f>'Equations and POD'!$D$5/M450</f>
        <v>71330.822649655092</v>
      </c>
      <c r="U450" s="82">
        <v>18000</v>
      </c>
      <c r="V450" s="82">
        <v>20000</v>
      </c>
      <c r="W450" s="82">
        <v>24000</v>
      </c>
      <c r="X450" s="82">
        <v>35000</v>
      </c>
      <c r="Y450" s="82">
        <v>49000</v>
      </c>
      <c r="Z450" s="82">
        <v>57000</v>
      </c>
      <c r="AA450" s="82">
        <v>71000</v>
      </c>
    </row>
    <row r="451" spans="1:27" x14ac:dyDescent="0.35">
      <c r="A451" s="22" t="s">
        <v>97</v>
      </c>
      <c r="B451" s="22" t="s">
        <v>97</v>
      </c>
      <c r="C451" s="22" t="s">
        <v>99</v>
      </c>
      <c r="D451" s="22" t="s">
        <v>15</v>
      </c>
      <c r="E451" s="22" t="s">
        <v>67</v>
      </c>
      <c r="F451" s="22" t="s">
        <v>9</v>
      </c>
      <c r="G451" s="76">
        <f t="shared" ref="G451:M451" si="86">SUM(G448:G450)</f>
        <v>3.2460968083646389</v>
      </c>
      <c r="H451" s="76">
        <f t="shared" si="86"/>
        <v>2.3490740586404666</v>
      </c>
      <c r="I451" s="76">
        <f t="shared" si="86"/>
        <v>1.9478807025196336</v>
      </c>
      <c r="J451" s="79">
        <f t="shared" si="86"/>
        <v>1.4527992734421753</v>
      </c>
      <c r="K451" s="79">
        <f t="shared" si="86"/>
        <v>1.1328156990621339</v>
      </c>
      <c r="L451" s="79">
        <f t="shared" si="86"/>
        <v>1.0287537812388841</v>
      </c>
      <c r="M451" s="79">
        <f t="shared" si="86"/>
        <v>8.116999329437187E-2</v>
      </c>
      <c r="N451" s="32">
        <f>'Equations and POD'!$D$5/G451</f>
        <v>1755.955024296278</v>
      </c>
      <c r="O451" s="32">
        <f>'Equations and POD'!$D$5/H451</f>
        <v>2426.4879938689082</v>
      </c>
      <c r="P451" s="32">
        <f>'Equations and POD'!$D$5/I451</f>
        <v>2926.2572356853802</v>
      </c>
      <c r="Q451" s="32">
        <f>'Equations and POD'!$D$5/J451</f>
        <v>3923.4601119360163</v>
      </c>
      <c r="R451" s="32">
        <f>'Equations and POD'!$D$5/K451</f>
        <v>5031.7099283838234</v>
      </c>
      <c r="S451" s="32">
        <f>'Equations and POD'!$D$5/L451</f>
        <v>5540.6843736075843</v>
      </c>
      <c r="T451" s="32">
        <f>'Equations and POD'!$D$5/M451</f>
        <v>70222.994590233924</v>
      </c>
      <c r="U451" s="82">
        <v>1800</v>
      </c>
      <c r="V451" s="82">
        <v>2400</v>
      </c>
      <c r="W451" s="82">
        <v>2900</v>
      </c>
      <c r="X451" s="82">
        <v>3900</v>
      </c>
      <c r="Y451" s="82">
        <v>5000</v>
      </c>
      <c r="Z451" s="82">
        <v>5500</v>
      </c>
      <c r="AA451" s="82">
        <v>70000</v>
      </c>
    </row>
    <row r="452" spans="1:27" x14ac:dyDescent="0.35">
      <c r="A452" s="22" t="s">
        <v>97</v>
      </c>
      <c r="B452" s="22" t="s">
        <v>97</v>
      </c>
      <c r="C452" s="22" t="s">
        <v>99</v>
      </c>
      <c r="D452" s="22" t="s">
        <v>66</v>
      </c>
      <c r="E452" s="22" t="s">
        <v>69</v>
      </c>
      <c r="F452" s="22" t="s">
        <v>9</v>
      </c>
      <c r="G452" s="47">
        <v>1.381631205673759</v>
      </c>
      <c r="H452" s="47">
        <v>1.1814814814814814</v>
      </c>
      <c r="I452" s="47">
        <v>1.0211469534050177</v>
      </c>
      <c r="J452" s="47">
        <v>0.82327044025157226</v>
      </c>
      <c r="K452" s="47">
        <v>0.6507042253521127</v>
      </c>
      <c r="L452" s="47">
        <v>0.59506517690875238</v>
      </c>
      <c r="M452" s="31" t="s">
        <v>68</v>
      </c>
      <c r="N452" s="32">
        <f>'Equations and POD'!$D$5/G452</f>
        <v>4125.558236230173</v>
      </c>
      <c r="O452" s="32">
        <f>'Equations and POD'!$D$5/H452</f>
        <v>4824.4514106583074</v>
      </c>
      <c r="P452" s="32">
        <f>'Equations and POD'!$D$5/I452</f>
        <v>5581.9585819585827</v>
      </c>
      <c r="Q452" s="32">
        <f>'Equations and POD'!$D$5/J452</f>
        <v>6923.6058059587476</v>
      </c>
      <c r="R452" s="32">
        <f>'Equations and POD'!$D$5/K452</f>
        <v>8759.7402597402597</v>
      </c>
      <c r="S452" s="32">
        <f>'Equations and POD'!$D$5/L452</f>
        <v>9578.7826631200114</v>
      </c>
      <c r="T452" s="94" t="s">
        <v>68</v>
      </c>
      <c r="U452" s="82">
        <v>4100</v>
      </c>
      <c r="V452" s="82">
        <v>4800</v>
      </c>
      <c r="W452" s="82">
        <v>5600</v>
      </c>
      <c r="X452" s="82">
        <v>6900</v>
      </c>
      <c r="Y452" s="82">
        <v>8800</v>
      </c>
      <c r="Z452" s="82">
        <v>9600</v>
      </c>
      <c r="AA452" s="61" t="s">
        <v>68</v>
      </c>
    </row>
    <row r="453" spans="1:27" x14ac:dyDescent="0.35">
      <c r="A453" s="22" t="s">
        <v>97</v>
      </c>
      <c r="B453" s="22" t="s">
        <v>97</v>
      </c>
      <c r="C453" s="22" t="s">
        <v>99</v>
      </c>
      <c r="D453" s="22" t="s">
        <v>71</v>
      </c>
      <c r="E453" s="22" t="s">
        <v>69</v>
      </c>
      <c r="F453" s="22" t="s">
        <v>9</v>
      </c>
      <c r="G453" s="46">
        <v>0.10310132838926001</v>
      </c>
      <c r="H453" s="46">
        <v>4.3696008388858898E-2</v>
      </c>
      <c r="I453" s="46">
        <v>1.7738341433708602E-2</v>
      </c>
      <c r="J453" s="46">
        <v>1.5844254439347099E-3</v>
      </c>
      <c r="K453" s="46">
        <v>8.8728432063894097E-4</v>
      </c>
      <c r="L453" s="46">
        <v>7.0394912315817999E-4</v>
      </c>
      <c r="M453" s="46">
        <v>3.1535525950707102E-4</v>
      </c>
      <c r="N453" s="32">
        <f>'Equations and POD'!$D$5/G453</f>
        <v>55285.417647380818</v>
      </c>
      <c r="O453" s="32">
        <f>'Equations and POD'!$D$5/H453</f>
        <v>130446.69776869871</v>
      </c>
      <c r="P453" s="32">
        <f>'Equations and POD'!$D$5/I453</f>
        <v>321337.82187595911</v>
      </c>
      <c r="Q453" s="32">
        <f>'Equations and POD'!$D$5/J453</f>
        <v>3597518.5969273555</v>
      </c>
      <c r="R453" s="32">
        <f>'Equations and POD'!$D$5/K453</f>
        <v>6424096.3887374699</v>
      </c>
      <c r="S453" s="32">
        <f>'Equations and POD'!$D$5/L453</f>
        <v>8097176.0777649106</v>
      </c>
      <c r="T453" s="32">
        <f>'Equations and POD'!$D$5/M453</f>
        <v>18074853.132018849</v>
      </c>
      <c r="U453" s="82">
        <v>55000</v>
      </c>
      <c r="V453" s="82">
        <v>130000</v>
      </c>
      <c r="W453" s="82">
        <v>320000</v>
      </c>
      <c r="X453" s="82">
        <v>3600000</v>
      </c>
      <c r="Y453" s="82">
        <v>6400000</v>
      </c>
      <c r="Z453" s="82">
        <v>8100000</v>
      </c>
      <c r="AA453" s="82">
        <v>18000000</v>
      </c>
    </row>
    <row r="454" spans="1:27" x14ac:dyDescent="0.35">
      <c r="A454" s="22" t="s">
        <v>97</v>
      </c>
      <c r="B454" s="22" t="s">
        <v>97</v>
      </c>
      <c r="C454" s="22" t="s">
        <v>99</v>
      </c>
      <c r="D454" s="22" t="s">
        <v>72</v>
      </c>
      <c r="E454" s="22" t="s">
        <v>69</v>
      </c>
      <c r="F454" s="22" t="s">
        <v>9</v>
      </c>
      <c r="G454" s="46">
        <v>7.5877397878452504E-2</v>
      </c>
      <c r="H454" s="46">
        <v>7.1478708146368294E-2</v>
      </c>
      <c r="I454" s="46">
        <v>5.8105272428660697E-2</v>
      </c>
      <c r="J454" s="46">
        <v>4.04596461205858E-2</v>
      </c>
      <c r="K454" s="46">
        <v>2.85411461401344E-2</v>
      </c>
      <c r="L454" s="46">
        <v>2.4438530383004101E-2</v>
      </c>
      <c r="M454" s="46">
        <v>1.9620905386178101E-2</v>
      </c>
      <c r="N454" s="32">
        <f>'Equations and POD'!$D$5/G454</f>
        <v>75121.184428738474</v>
      </c>
      <c r="O454" s="32">
        <f>'Equations and POD'!$D$5/H454</f>
        <v>79744.026547430083</v>
      </c>
      <c r="P454" s="32">
        <f>'Equations and POD'!$D$5/I454</f>
        <v>98097.810435330626</v>
      </c>
      <c r="Q454" s="32">
        <f>'Equations and POD'!$D$5/J454</f>
        <v>140881.11356712657</v>
      </c>
      <c r="R454" s="32">
        <f>'Equations and POD'!$D$5/K454</f>
        <v>199711.67142389884</v>
      </c>
      <c r="S454" s="32">
        <f>'Equations and POD'!$D$5/L454</f>
        <v>233238.24758153598</v>
      </c>
      <c r="T454" s="32">
        <f>'Equations and POD'!$D$5/M454</f>
        <v>290506.47193963593</v>
      </c>
      <c r="U454" s="82">
        <v>75000</v>
      </c>
      <c r="V454" s="82">
        <v>80000</v>
      </c>
      <c r="W454" s="82">
        <v>98000</v>
      </c>
      <c r="X454" s="82">
        <v>140000</v>
      </c>
      <c r="Y454" s="82">
        <v>200000</v>
      </c>
      <c r="Z454" s="82">
        <v>230000</v>
      </c>
      <c r="AA454" s="82">
        <v>290000</v>
      </c>
    </row>
    <row r="455" spans="1:27" x14ac:dyDescent="0.35">
      <c r="A455" s="22" t="s">
        <v>97</v>
      </c>
      <c r="B455" s="22" t="s">
        <v>97</v>
      </c>
      <c r="C455" s="22" t="s">
        <v>99</v>
      </c>
      <c r="D455" s="22" t="s">
        <v>15</v>
      </c>
      <c r="E455" s="22" t="s">
        <v>69</v>
      </c>
      <c r="F455" s="22" t="s">
        <v>9</v>
      </c>
      <c r="G455" s="79">
        <f t="shared" ref="G455:M455" si="87">SUM(G452:G454)</f>
        <v>1.5606099319414715</v>
      </c>
      <c r="H455" s="79">
        <f t="shared" si="87"/>
        <v>1.2966561980167086</v>
      </c>
      <c r="I455" s="79">
        <f t="shared" si="87"/>
        <v>1.096990567267387</v>
      </c>
      <c r="J455" s="79">
        <f t="shared" si="87"/>
        <v>0.86531451181609276</v>
      </c>
      <c r="K455" s="79">
        <f t="shared" si="87"/>
        <v>0.68013265581288596</v>
      </c>
      <c r="L455" s="79">
        <f t="shared" si="87"/>
        <v>0.62020765641491471</v>
      </c>
      <c r="M455" s="78">
        <f t="shared" si="87"/>
        <v>1.9936260645685173E-2</v>
      </c>
      <c r="N455" s="32">
        <f>'Equations and POD'!$D$5/G455</f>
        <v>3652.4181240529042</v>
      </c>
      <c r="O455" s="32">
        <f>'Equations and POD'!$D$5/H455</f>
        <v>4395.9223799788988</v>
      </c>
      <c r="P455" s="32">
        <f>'Equations and POD'!$D$5/I455</f>
        <v>5196.0337400154222</v>
      </c>
      <c r="Q455" s="32">
        <f>'Equations and POD'!$D$5/J455</f>
        <v>6587.2002863294565</v>
      </c>
      <c r="R455" s="32">
        <f>'Equations and POD'!$D$5/K455</f>
        <v>8380.7180132932044</v>
      </c>
      <c r="S455" s="32">
        <f>'Equations and POD'!$D$5/L455</f>
        <v>9190.4702256476794</v>
      </c>
      <c r="T455" s="32">
        <f>'Equations and POD'!$D$5/M455</f>
        <v>285911.18973124266</v>
      </c>
      <c r="U455" s="82">
        <v>3700</v>
      </c>
      <c r="V455" s="82">
        <v>4400</v>
      </c>
      <c r="W455" s="82">
        <v>5200</v>
      </c>
      <c r="X455" s="82">
        <v>6600</v>
      </c>
      <c r="Y455" s="82">
        <v>8400</v>
      </c>
      <c r="Z455" s="82">
        <v>9200</v>
      </c>
      <c r="AA455" s="82">
        <v>290000</v>
      </c>
    </row>
    <row r="456" spans="1:27" x14ac:dyDescent="0.35">
      <c r="A456" s="22" t="s">
        <v>97</v>
      </c>
      <c r="B456" s="22" t="s">
        <v>97</v>
      </c>
      <c r="C456" s="22" t="s">
        <v>99</v>
      </c>
      <c r="D456" s="22" t="s">
        <v>66</v>
      </c>
      <c r="E456" s="22" t="s">
        <v>70</v>
      </c>
      <c r="F456" s="22" t="s">
        <v>9</v>
      </c>
      <c r="G456" s="47">
        <v>0.37680851063829784</v>
      </c>
      <c r="H456" s="47">
        <v>0.32222222222222213</v>
      </c>
      <c r="I456" s="47">
        <v>0.27849462365591393</v>
      </c>
      <c r="J456" s="47">
        <v>0.2245283018867924</v>
      </c>
      <c r="K456" s="47">
        <v>0.17746478873239435</v>
      </c>
      <c r="L456" s="47">
        <v>0.1622905027932961</v>
      </c>
      <c r="M456" s="31" t="s">
        <v>68</v>
      </c>
      <c r="N456" s="32">
        <f>'Equations and POD'!$D$5/G456</f>
        <v>15127.046866177303</v>
      </c>
      <c r="O456" s="32">
        <f>'Equations and POD'!$D$5/H456</f>
        <v>17689.655172413797</v>
      </c>
      <c r="P456" s="32">
        <f>'Equations and POD'!$D$5/I456</f>
        <v>20467.181467181472</v>
      </c>
      <c r="Q456" s="32">
        <f>'Equations and POD'!$D$5/J456</f>
        <v>25386.554621848743</v>
      </c>
      <c r="R456" s="32">
        <f>'Equations and POD'!$D$5/K456</f>
        <v>32119.047619047622</v>
      </c>
      <c r="S456" s="32">
        <f>'Equations and POD'!$D$5/L456</f>
        <v>35122.203098106707</v>
      </c>
      <c r="T456" s="94" t="s">
        <v>68</v>
      </c>
      <c r="U456" s="82">
        <v>15000</v>
      </c>
      <c r="V456" s="82">
        <v>18000</v>
      </c>
      <c r="W456" s="82">
        <v>20000</v>
      </c>
      <c r="X456" s="82">
        <v>25000</v>
      </c>
      <c r="Y456" s="82">
        <v>32000</v>
      </c>
      <c r="Z456" s="82">
        <v>35000</v>
      </c>
      <c r="AA456" s="61" t="s">
        <v>68</v>
      </c>
    </row>
    <row r="457" spans="1:27" x14ac:dyDescent="0.35">
      <c r="A457" s="22" t="s">
        <v>97</v>
      </c>
      <c r="B457" s="22" t="s">
        <v>97</v>
      </c>
      <c r="C457" s="22" t="s">
        <v>99</v>
      </c>
      <c r="D457" s="22" t="s">
        <v>71</v>
      </c>
      <c r="E457" s="22" t="s">
        <v>70</v>
      </c>
      <c r="F457" s="22" t="s">
        <v>9</v>
      </c>
      <c r="G457" s="46">
        <v>4.7414862649934402E-4</v>
      </c>
      <c r="H457" s="46">
        <v>6.7154277598094195E-4</v>
      </c>
      <c r="I457" s="46">
        <v>6.5183506606276899E-4</v>
      </c>
      <c r="J457" s="46">
        <v>2.2425907001545801E-4</v>
      </c>
      <c r="K457" s="46">
        <v>1.2571827375127399E-4</v>
      </c>
      <c r="L457" s="46">
        <v>9.9782091696223207E-5</v>
      </c>
      <c r="M457" s="46">
        <v>4.4895473639522903E-5</v>
      </c>
      <c r="N457" s="32">
        <f>'Equations and POD'!$D$5/G457</f>
        <v>12021547.00327469</v>
      </c>
      <c r="O457" s="32">
        <f>'Equations and POD'!$D$5/H457</f>
        <v>8487917.9761465602</v>
      </c>
      <c r="P457" s="32">
        <f>'Equations and POD'!$D$5/I457</f>
        <v>8744543.3619109932</v>
      </c>
      <c r="Q457" s="32">
        <f>'Equations and POD'!$D$5/J457</f>
        <v>25417032.183389965</v>
      </c>
      <c r="R457" s="32">
        <f>'Equations and POD'!$D$5/K457</f>
        <v>45339470.785902657</v>
      </c>
      <c r="S457" s="32">
        <f>'Equations and POD'!$D$5/L457</f>
        <v>57124478.983193606</v>
      </c>
      <c r="T457" s="32">
        <f>'Equations and POD'!$D$5/M457</f>
        <v>126961574.02785723</v>
      </c>
      <c r="U457" s="82">
        <v>12000000</v>
      </c>
      <c r="V457" s="82">
        <v>8500000</v>
      </c>
      <c r="W457" s="82">
        <v>8700000</v>
      </c>
      <c r="X457" s="82">
        <v>25000000</v>
      </c>
      <c r="Y457" s="82">
        <v>45000000</v>
      </c>
      <c r="Z457" s="82">
        <v>57000000</v>
      </c>
      <c r="AA457" s="82">
        <v>130000000</v>
      </c>
    </row>
    <row r="458" spans="1:27" x14ac:dyDescent="0.35">
      <c r="A458" s="22" t="s">
        <v>97</v>
      </c>
      <c r="B458" s="22" t="s">
        <v>97</v>
      </c>
      <c r="C458" s="22" t="s">
        <v>99</v>
      </c>
      <c r="D458" s="22" t="s">
        <v>72</v>
      </c>
      <c r="E458" s="22" t="s">
        <v>70</v>
      </c>
      <c r="F458" s="22" t="s">
        <v>9</v>
      </c>
      <c r="G458" s="46">
        <v>9.1709007775478604E-3</v>
      </c>
      <c r="H458" s="46">
        <v>8.6392543556610309E-3</v>
      </c>
      <c r="I458" s="46">
        <v>7.0228777342792896E-3</v>
      </c>
      <c r="J458" s="46">
        <v>4.89014397490247E-3</v>
      </c>
      <c r="K458" s="46">
        <v>3.4496177603238099E-3</v>
      </c>
      <c r="L458" s="46">
        <v>2.9537562378014201E-3</v>
      </c>
      <c r="M458" s="46">
        <v>2.3714753206289501E-3</v>
      </c>
      <c r="N458" s="32">
        <f>'Equations and POD'!$D$5/G458</f>
        <v>621531.09473768412</v>
      </c>
      <c r="O458" s="32">
        <f>'Equations and POD'!$D$5/H458</f>
        <v>659779.1621061567</v>
      </c>
      <c r="P458" s="32">
        <f>'Equations and POD'!$D$5/I458</f>
        <v>811633.09624170081</v>
      </c>
      <c r="Q458" s="32">
        <f>'Equations and POD'!$D$5/J458</f>
        <v>1165609.8530542103</v>
      </c>
      <c r="R458" s="32">
        <f>'Equations and POD'!$D$5/K458</f>
        <v>1652356.984463389</v>
      </c>
      <c r="S458" s="32">
        <f>'Equations and POD'!$D$5/L458</f>
        <v>1929746.2421078801</v>
      </c>
      <c r="T458" s="32">
        <f>'Equations and POD'!$D$5/M458</f>
        <v>2403567.075067969</v>
      </c>
      <c r="U458" s="82">
        <v>620000</v>
      </c>
      <c r="V458" s="82">
        <v>660000</v>
      </c>
      <c r="W458" s="82">
        <v>810000</v>
      </c>
      <c r="X458" s="82">
        <v>1200000</v>
      </c>
      <c r="Y458" s="82">
        <v>1700000</v>
      </c>
      <c r="Z458" s="82">
        <v>1900000</v>
      </c>
      <c r="AA458" s="82">
        <v>2400000</v>
      </c>
    </row>
    <row r="459" spans="1:27" x14ac:dyDescent="0.35">
      <c r="A459" s="22" t="s">
        <v>97</v>
      </c>
      <c r="B459" s="22" t="s">
        <v>97</v>
      </c>
      <c r="C459" s="22" t="s">
        <v>99</v>
      </c>
      <c r="D459" s="22" t="s">
        <v>15</v>
      </c>
      <c r="E459" s="22" t="s">
        <v>70</v>
      </c>
      <c r="F459" s="22" t="s">
        <v>9</v>
      </c>
      <c r="G459" s="79">
        <f t="shared" ref="G459:M459" si="88">SUM(G456:G458)</f>
        <v>0.38645356004234505</v>
      </c>
      <c r="H459" s="79">
        <f t="shared" si="88"/>
        <v>0.33153301935386409</v>
      </c>
      <c r="I459" s="79">
        <f t="shared" si="88"/>
        <v>0.28616933645625597</v>
      </c>
      <c r="J459" s="79">
        <f t="shared" si="88"/>
        <v>0.22964270493171035</v>
      </c>
      <c r="K459" s="79">
        <f t="shared" si="88"/>
        <v>0.18104012476646944</v>
      </c>
      <c r="L459" s="79">
        <f t="shared" si="88"/>
        <v>0.16534404112279374</v>
      </c>
      <c r="M459" s="78">
        <f t="shared" si="88"/>
        <v>2.4163707942684732E-3</v>
      </c>
      <c r="N459" s="32">
        <f>'Equations and POD'!$D$5/G459</f>
        <v>14749.508322230055</v>
      </c>
      <c r="O459" s="32">
        <f>'Equations and POD'!$D$5/H459</f>
        <v>17192.857625792214</v>
      </c>
      <c r="P459" s="32">
        <f>'Equations and POD'!$D$5/I459</f>
        <v>19918.276607079129</v>
      </c>
      <c r="Q459" s="32">
        <f>'Equations and POD'!$D$5/J459</f>
        <v>24821.167307252494</v>
      </c>
      <c r="R459" s="32">
        <f>'Equations and POD'!$D$5/K459</f>
        <v>31484.733052148782</v>
      </c>
      <c r="S459" s="32">
        <f>'Equations and POD'!$D$5/L459</f>
        <v>34473.573775585057</v>
      </c>
      <c r="T459" s="32">
        <f>'Equations and POD'!$D$5/M459</f>
        <v>2358909.4908447633</v>
      </c>
      <c r="U459" s="82">
        <v>15000</v>
      </c>
      <c r="V459" s="82">
        <v>17000</v>
      </c>
      <c r="W459" s="82">
        <v>20000</v>
      </c>
      <c r="X459" s="82">
        <v>25000</v>
      </c>
      <c r="Y459" s="82">
        <v>31000</v>
      </c>
      <c r="Z459" s="82">
        <v>34000</v>
      </c>
      <c r="AA459" s="82">
        <v>2400000</v>
      </c>
    </row>
    <row r="460" spans="1:27" x14ac:dyDescent="0.35">
      <c r="A460" s="22" t="s">
        <v>97</v>
      </c>
      <c r="B460" s="22" t="s">
        <v>97</v>
      </c>
      <c r="C460" s="22" t="s">
        <v>99</v>
      </c>
      <c r="D460" s="22" t="s">
        <v>66</v>
      </c>
      <c r="E460" s="22" t="s">
        <v>67</v>
      </c>
      <c r="F460" s="22" t="s">
        <v>13</v>
      </c>
      <c r="G460" s="47">
        <v>2.1509485815602836</v>
      </c>
      <c r="H460" s="47">
        <v>1.8393518518518515</v>
      </c>
      <c r="I460" s="47">
        <v>1.5897401433691756</v>
      </c>
      <c r="J460" s="47">
        <v>1.2816823899371068</v>
      </c>
      <c r="K460" s="47">
        <v>1.0130281690140845</v>
      </c>
      <c r="L460" s="47">
        <v>0.92640828677839859</v>
      </c>
      <c r="M460" s="31" t="s">
        <v>68</v>
      </c>
      <c r="N460" s="32">
        <f>'Equations and POD'!$D$5/G460</f>
        <v>2649.9936115931041</v>
      </c>
      <c r="O460" s="32">
        <f>'Equations and POD'!$D$5/H460</f>
        <v>3098.9176944374535</v>
      </c>
      <c r="P460" s="32">
        <f>'Equations and POD'!$D$5/I460</f>
        <v>3585.4916438858045</v>
      </c>
      <c r="Q460" s="32">
        <f>'Equations and POD'!$D$5/J460</f>
        <v>4447.2796417837208</v>
      </c>
      <c r="R460" s="32">
        <f>'Equations and POD'!$D$5/K460</f>
        <v>5626.6944734098015</v>
      </c>
      <c r="S460" s="32">
        <f>'Equations and POD'!$D$5/L460</f>
        <v>6152.7947033179635</v>
      </c>
      <c r="T460" s="94" t="s">
        <v>68</v>
      </c>
      <c r="U460" s="82">
        <v>2600</v>
      </c>
      <c r="V460" s="82">
        <v>3100</v>
      </c>
      <c r="W460" s="82">
        <v>3600</v>
      </c>
      <c r="X460" s="82">
        <v>4400</v>
      </c>
      <c r="Y460" s="82">
        <v>5600</v>
      </c>
      <c r="Z460" s="82">
        <v>6200</v>
      </c>
      <c r="AA460" s="61" t="s">
        <v>68</v>
      </c>
    </row>
    <row r="461" spans="1:27" x14ac:dyDescent="0.35">
      <c r="A461" s="22" t="s">
        <v>97</v>
      </c>
      <c r="B461" s="22" t="s">
        <v>97</v>
      </c>
      <c r="C461" s="22" t="s">
        <v>99</v>
      </c>
      <c r="D461" s="22" t="s">
        <v>71</v>
      </c>
      <c r="E461" s="22" t="s">
        <v>67</v>
      </c>
      <c r="F461" s="22" t="s">
        <v>13</v>
      </c>
      <c r="G461" s="46">
        <v>0.78392898508889397</v>
      </c>
      <c r="H461" s="46">
        <v>0.21589486642995401</v>
      </c>
      <c r="I461" s="46">
        <v>0.118428342730305</v>
      </c>
      <c r="J461" s="46">
        <v>5.2609526664705699E-3</v>
      </c>
      <c r="K461" s="46">
        <v>2.9457431138485801E-3</v>
      </c>
      <c r="L461" s="46">
        <v>2.3369534654383E-3</v>
      </c>
      <c r="M461" s="46">
        <v>1.0463036757514799E-3</v>
      </c>
      <c r="N461" s="32">
        <f>'Equations and POD'!$D$5/G461</f>
        <v>7271.0667782664596</v>
      </c>
      <c r="O461" s="32">
        <f>'Equations and POD'!$D$5/H461</f>
        <v>26401.739394064454</v>
      </c>
      <c r="P461" s="32">
        <f>'Equations and POD'!$D$5/I461</f>
        <v>48130.370387606621</v>
      </c>
      <c r="Q461" s="32">
        <f>'Equations and POD'!$D$5/J461</f>
        <v>1083453.9600265925</v>
      </c>
      <c r="R461" s="32">
        <f>'Equations and POD'!$D$5/K461</f>
        <v>1934995.6122117569</v>
      </c>
      <c r="S461" s="32">
        <f>'Equations and POD'!$D$5/L461</f>
        <v>2439072.9572918364</v>
      </c>
      <c r="T461" s="32">
        <f>'Equations and POD'!$D$5/M461</f>
        <v>5447749.1880224217</v>
      </c>
      <c r="U461" s="82">
        <v>7300</v>
      </c>
      <c r="V461" s="82">
        <v>26000</v>
      </c>
      <c r="W461" s="82">
        <v>48000</v>
      </c>
      <c r="X461" s="82">
        <v>1100000</v>
      </c>
      <c r="Y461" s="82">
        <v>1900000</v>
      </c>
      <c r="Z461" s="82">
        <v>2400000</v>
      </c>
      <c r="AA461" s="82">
        <v>5400000</v>
      </c>
    </row>
    <row r="462" spans="1:27" x14ac:dyDescent="0.35">
      <c r="A462" s="22" t="s">
        <v>97</v>
      </c>
      <c r="B462" s="22" t="s">
        <v>97</v>
      </c>
      <c r="C462" s="22" t="s">
        <v>99</v>
      </c>
      <c r="D462" s="22" t="s">
        <v>72</v>
      </c>
      <c r="E462" s="22" t="s">
        <v>67</v>
      </c>
      <c r="F462" s="22" t="s">
        <v>13</v>
      </c>
      <c r="G462" s="46">
        <v>0.24955262558688501</v>
      </c>
      <c r="H462" s="46">
        <v>0.23508580671228299</v>
      </c>
      <c r="I462" s="46">
        <v>0.191102010617727</v>
      </c>
      <c r="J462" s="46">
        <v>0.13306743776166999</v>
      </c>
      <c r="K462" s="46">
        <v>9.3868769299904703E-2</v>
      </c>
      <c r="L462" s="46">
        <v>8.0375705982076801E-2</v>
      </c>
      <c r="M462" s="46">
        <v>6.4531053942521802E-2</v>
      </c>
      <c r="N462" s="32">
        <f>'Equations and POD'!$D$5/G462</f>
        <v>22840.873689848118</v>
      </c>
      <c r="O462" s="32">
        <f>'Equations and POD'!$D$5/H462</f>
        <v>24246.465916915695</v>
      </c>
      <c r="P462" s="32">
        <f>'Equations and POD'!$D$5/I462</f>
        <v>29827.001723189911</v>
      </c>
      <c r="Q462" s="32">
        <f>'Equations and POD'!$D$5/J462</f>
        <v>42835.423119884275</v>
      </c>
      <c r="R462" s="32">
        <f>'Equations and POD'!$D$5/K462</f>
        <v>60723.071608501283</v>
      </c>
      <c r="S462" s="32">
        <f>'Equations and POD'!$D$5/L462</f>
        <v>70916.950966142162</v>
      </c>
      <c r="T462" s="32">
        <f>'Equations and POD'!$D$5/M462</f>
        <v>88329.566181842063</v>
      </c>
      <c r="U462" s="82">
        <v>23000</v>
      </c>
      <c r="V462" s="82">
        <v>24000</v>
      </c>
      <c r="W462" s="82">
        <v>30000</v>
      </c>
      <c r="X462" s="82">
        <v>43000</v>
      </c>
      <c r="Y462" s="82">
        <v>61000</v>
      </c>
      <c r="Z462" s="82">
        <v>71000</v>
      </c>
      <c r="AA462" s="82">
        <v>88000</v>
      </c>
    </row>
    <row r="463" spans="1:27" x14ac:dyDescent="0.35">
      <c r="A463" s="22" t="s">
        <v>97</v>
      </c>
      <c r="B463" s="22" t="s">
        <v>97</v>
      </c>
      <c r="C463" s="22" t="s">
        <v>99</v>
      </c>
      <c r="D463" s="22" t="s">
        <v>15</v>
      </c>
      <c r="E463" s="22" t="s">
        <v>67</v>
      </c>
      <c r="F463" s="22" t="s">
        <v>13</v>
      </c>
      <c r="G463" s="76">
        <f t="shared" ref="G463:M463" si="89">SUM(G460:G462)</f>
        <v>3.1844301922360625</v>
      </c>
      <c r="H463" s="79">
        <f t="shared" si="89"/>
        <v>2.2903325249940885</v>
      </c>
      <c r="I463" s="79">
        <f t="shared" si="89"/>
        <v>1.8992704967172076</v>
      </c>
      <c r="J463" s="79">
        <f t="shared" si="89"/>
        <v>1.4200107803652475</v>
      </c>
      <c r="K463" s="79">
        <f t="shared" si="89"/>
        <v>1.1098426814278379</v>
      </c>
      <c r="L463" s="79">
        <f t="shared" si="89"/>
        <v>1.0091209462259136</v>
      </c>
      <c r="M463" s="78">
        <f t="shared" si="89"/>
        <v>6.5577357618273283E-2</v>
      </c>
      <c r="N463" s="32">
        <f>'Equations and POD'!$D$5/G463</f>
        <v>1789.9591625205449</v>
      </c>
      <c r="O463" s="32">
        <f>'Equations and POD'!$D$5/H463</f>
        <v>2488.72158858885</v>
      </c>
      <c r="P463" s="32">
        <f>'Equations and POD'!$D$5/I463</f>
        <v>3001.1522897092118</v>
      </c>
      <c r="Q463" s="32">
        <f>'Equations and POD'!$D$5/J463</f>
        <v>4014.0540331207039</v>
      </c>
      <c r="R463" s="32">
        <f>'Equations and POD'!$D$5/K463</f>
        <v>5135.8630330082642</v>
      </c>
      <c r="S463" s="32">
        <f>'Equations and POD'!$D$5/L463</f>
        <v>5648.480512982961</v>
      </c>
      <c r="T463" s="32">
        <f>'Equations and POD'!$D$5/M463</f>
        <v>86920.245142839995</v>
      </c>
      <c r="U463" s="82">
        <v>1800</v>
      </c>
      <c r="V463" s="82">
        <v>2500</v>
      </c>
      <c r="W463" s="82">
        <v>3000</v>
      </c>
      <c r="X463" s="82">
        <v>4000</v>
      </c>
      <c r="Y463" s="82">
        <v>5100</v>
      </c>
      <c r="Z463" s="82">
        <v>5600</v>
      </c>
      <c r="AA463" s="82">
        <v>87000</v>
      </c>
    </row>
    <row r="464" spans="1:27" x14ac:dyDescent="0.35">
      <c r="A464" s="22" t="s">
        <v>97</v>
      </c>
      <c r="B464" s="22" t="s">
        <v>97</v>
      </c>
      <c r="C464" s="22" t="s">
        <v>99</v>
      </c>
      <c r="D464" s="22" t="s">
        <v>66</v>
      </c>
      <c r="E464" s="22" t="s">
        <v>69</v>
      </c>
      <c r="F464" s="22" t="s">
        <v>13</v>
      </c>
      <c r="G464" s="47">
        <v>1.381631205673759</v>
      </c>
      <c r="H464" s="47">
        <v>1.1814814814814811</v>
      </c>
      <c r="I464" s="47">
        <v>1.0211469534050177</v>
      </c>
      <c r="J464" s="47">
        <v>0.82327044025157214</v>
      </c>
      <c r="K464" s="47">
        <v>0.6507042253521127</v>
      </c>
      <c r="L464" s="47">
        <v>0.59506517690875238</v>
      </c>
      <c r="M464" s="31" t="s">
        <v>68</v>
      </c>
      <c r="N464" s="32">
        <f>'Equations and POD'!$D$5/G464</f>
        <v>4125.558236230173</v>
      </c>
      <c r="O464" s="32">
        <f>'Equations and POD'!$D$5/H464</f>
        <v>4824.4514106583083</v>
      </c>
      <c r="P464" s="32">
        <f>'Equations and POD'!$D$5/I464</f>
        <v>5581.9585819585827</v>
      </c>
      <c r="Q464" s="32">
        <f>'Equations and POD'!$D$5/J464</f>
        <v>6923.6058059587485</v>
      </c>
      <c r="R464" s="32">
        <f>'Equations and POD'!$D$5/K464</f>
        <v>8759.7402597402597</v>
      </c>
      <c r="S464" s="32">
        <f>'Equations and POD'!$D$5/L464</f>
        <v>9578.7826631200114</v>
      </c>
      <c r="T464" s="94" t="s">
        <v>68</v>
      </c>
      <c r="U464" s="82">
        <v>4100</v>
      </c>
      <c r="V464" s="82">
        <v>4800</v>
      </c>
      <c r="W464" s="82">
        <v>5600</v>
      </c>
      <c r="X464" s="82">
        <v>6900</v>
      </c>
      <c r="Y464" s="82">
        <v>8800</v>
      </c>
      <c r="Z464" s="82">
        <v>9600</v>
      </c>
      <c r="AA464" s="61" t="s">
        <v>68</v>
      </c>
    </row>
    <row r="465" spans="1:27" x14ac:dyDescent="0.35">
      <c r="A465" s="22" t="s">
        <v>97</v>
      </c>
      <c r="B465" s="22" t="s">
        <v>97</v>
      </c>
      <c r="C465" s="22" t="s">
        <v>99</v>
      </c>
      <c r="D465" s="22" t="s">
        <v>71</v>
      </c>
      <c r="E465" s="22" t="s">
        <v>69</v>
      </c>
      <c r="F465" s="22" t="s">
        <v>13</v>
      </c>
      <c r="G465" s="46">
        <v>0.102555617969427</v>
      </c>
      <c r="H465" s="46">
        <v>4.3020550585152299E-2</v>
      </c>
      <c r="I465" s="46">
        <v>1.6975912530064401E-2</v>
      </c>
      <c r="J465" s="46">
        <v>1.31669198214478E-3</v>
      </c>
      <c r="K465" s="46">
        <v>7.3734313973447497E-4</v>
      </c>
      <c r="L465" s="46">
        <v>5.8498667909701995E-4</v>
      </c>
      <c r="M465" s="46">
        <v>2.6204856122984002E-4</v>
      </c>
      <c r="N465" s="32">
        <f>'Equations and POD'!$D$5/G465</f>
        <v>55579.597811006657</v>
      </c>
      <c r="O465" s="32">
        <f>'Equations and POD'!$D$5/H465</f>
        <v>132494.81753418664</v>
      </c>
      <c r="P465" s="32">
        <f>'Equations and POD'!$D$5/I465</f>
        <v>335769.87333701679</v>
      </c>
      <c r="Q465" s="32">
        <f>'Equations and POD'!$D$5/J465</f>
        <v>4329030.6900139097</v>
      </c>
      <c r="R465" s="32">
        <f>'Equations and POD'!$D$5/K465</f>
        <v>7730457.7649595141</v>
      </c>
      <c r="S465" s="32">
        <f>'Equations and POD'!$D$5/L465</f>
        <v>9743811.6177251544</v>
      </c>
      <c r="T465" s="32">
        <f>'Equations and POD'!$D$5/M465</f>
        <v>21751693.553473055</v>
      </c>
      <c r="U465" s="82">
        <v>56000</v>
      </c>
      <c r="V465" s="82">
        <v>130000</v>
      </c>
      <c r="W465" s="82">
        <v>340000</v>
      </c>
      <c r="X465" s="82">
        <v>4300000</v>
      </c>
      <c r="Y465" s="82">
        <v>7700000</v>
      </c>
      <c r="Z465" s="82">
        <v>9700000</v>
      </c>
      <c r="AA465" s="82">
        <v>22000000</v>
      </c>
    </row>
    <row r="466" spans="1:27" x14ac:dyDescent="0.35">
      <c r="A466" s="22" t="s">
        <v>97</v>
      </c>
      <c r="B466" s="22" t="s">
        <v>97</v>
      </c>
      <c r="C466" s="22" t="s">
        <v>99</v>
      </c>
      <c r="D466" s="22" t="s">
        <v>72</v>
      </c>
      <c r="E466" s="22" t="s">
        <v>69</v>
      </c>
      <c r="F466" s="22" t="s">
        <v>13</v>
      </c>
      <c r="G466" s="46">
        <v>6.12752376856033E-2</v>
      </c>
      <c r="H466" s="46">
        <v>5.77230499936843E-2</v>
      </c>
      <c r="I466" s="46">
        <v>4.6923253543253003E-2</v>
      </c>
      <c r="J466" s="46">
        <v>3.2673424524726997E-2</v>
      </c>
      <c r="K466" s="46">
        <v>2.3048569962266899E-2</v>
      </c>
      <c r="L466" s="46">
        <v>1.9735478545326701E-2</v>
      </c>
      <c r="M466" s="46">
        <v>1.5844977223266301E-2</v>
      </c>
      <c r="N466" s="32">
        <f>'Equations and POD'!$D$5/G466</f>
        <v>93022.894978328623</v>
      </c>
      <c r="O466" s="32">
        <f>'Equations and POD'!$D$5/H466</f>
        <v>98747.380823148793</v>
      </c>
      <c r="P466" s="32">
        <f>'Equations and POD'!$D$5/I466</f>
        <v>121474.95259990536</v>
      </c>
      <c r="Q466" s="32">
        <f>'Equations and POD'!$D$5/J466</f>
        <v>174453.70612089601</v>
      </c>
      <c r="R466" s="32">
        <f>'Equations and POD'!$D$5/K466</f>
        <v>247303.84615321216</v>
      </c>
      <c r="S466" s="32">
        <f>'Equations and POD'!$D$5/L466</f>
        <v>288819.9537147652</v>
      </c>
      <c r="T466" s="32">
        <f>'Equations and POD'!$D$5/M466</f>
        <v>359735.44926465949</v>
      </c>
      <c r="U466" s="82">
        <v>93000</v>
      </c>
      <c r="V466" s="82">
        <v>99000</v>
      </c>
      <c r="W466" s="82">
        <v>120000</v>
      </c>
      <c r="X466" s="82">
        <v>170000</v>
      </c>
      <c r="Y466" s="82">
        <v>250000</v>
      </c>
      <c r="Z466" s="82">
        <v>290000</v>
      </c>
      <c r="AA466" s="82">
        <v>360000</v>
      </c>
    </row>
    <row r="467" spans="1:27" x14ac:dyDescent="0.35">
      <c r="A467" s="22" t="s">
        <v>97</v>
      </c>
      <c r="B467" s="22" t="s">
        <v>97</v>
      </c>
      <c r="C467" s="22" t="s">
        <v>99</v>
      </c>
      <c r="D467" s="22" t="s">
        <v>15</v>
      </c>
      <c r="E467" s="22" t="s">
        <v>69</v>
      </c>
      <c r="F467" s="22" t="s">
        <v>13</v>
      </c>
      <c r="G467" s="79">
        <f t="shared" ref="G467:M467" si="90">SUM(G464:G466)</f>
        <v>1.5454620613287893</v>
      </c>
      <c r="H467" s="79">
        <f t="shared" si="90"/>
        <v>1.2822250820603176</v>
      </c>
      <c r="I467" s="79">
        <f t="shared" si="90"/>
        <v>1.0850461194783352</v>
      </c>
      <c r="J467" s="79">
        <f t="shared" si="90"/>
        <v>0.85726055675844393</v>
      </c>
      <c r="K467" s="79">
        <f t="shared" si="90"/>
        <v>0.6744901384541141</v>
      </c>
      <c r="L467" s="79">
        <f t="shared" si="90"/>
        <v>0.61538564213317604</v>
      </c>
      <c r="M467" s="78">
        <f t="shared" si="90"/>
        <v>1.6107025784496142E-2</v>
      </c>
      <c r="N467" s="32">
        <f>'Equations and POD'!$D$5/G467</f>
        <v>3688.2173575319839</v>
      </c>
      <c r="O467" s="32">
        <f>'Equations and POD'!$D$5/H467</f>
        <v>4445.3973641204002</v>
      </c>
      <c r="P467" s="32">
        <f>'Equations and POD'!$D$5/I467</f>
        <v>5253.2329250119128</v>
      </c>
      <c r="Q467" s="32">
        <f>'Equations and POD'!$D$5/J467</f>
        <v>6649.086972522553</v>
      </c>
      <c r="R467" s="32">
        <f>'Equations and POD'!$D$5/K467</f>
        <v>8450.8277809131741</v>
      </c>
      <c r="S467" s="32">
        <f>'Equations and POD'!$D$5/L467</f>
        <v>9262.484545855652</v>
      </c>
      <c r="T467" s="32">
        <f>'Equations and POD'!$D$5/M467</f>
        <v>353882.83822619502</v>
      </c>
      <c r="U467" s="82">
        <v>3700</v>
      </c>
      <c r="V467" s="82">
        <v>4400</v>
      </c>
      <c r="W467" s="82">
        <v>5300</v>
      </c>
      <c r="X467" s="82">
        <v>6600</v>
      </c>
      <c r="Y467" s="82">
        <v>8500</v>
      </c>
      <c r="Z467" s="82">
        <v>9300</v>
      </c>
      <c r="AA467" s="82">
        <v>350000</v>
      </c>
    </row>
    <row r="468" spans="1:27" x14ac:dyDescent="0.35">
      <c r="A468" s="22" t="s">
        <v>97</v>
      </c>
      <c r="B468" s="22" t="s">
        <v>97</v>
      </c>
      <c r="C468" s="22" t="s">
        <v>99</v>
      </c>
      <c r="D468" s="22" t="s">
        <v>66</v>
      </c>
      <c r="E468" s="22" t="s">
        <v>70</v>
      </c>
      <c r="F468" s="22" t="s">
        <v>13</v>
      </c>
      <c r="G468" s="47">
        <v>0.37680851063829773</v>
      </c>
      <c r="H468" s="47">
        <v>0.32222222222222213</v>
      </c>
      <c r="I468" s="47">
        <v>0.27849462365591393</v>
      </c>
      <c r="J468" s="47">
        <v>0.2245283018867924</v>
      </c>
      <c r="K468" s="47">
        <v>0.17746478873239435</v>
      </c>
      <c r="L468" s="47">
        <v>0.1622905027932961</v>
      </c>
      <c r="M468" s="31" t="s">
        <v>68</v>
      </c>
      <c r="N468" s="32">
        <f>'Equations and POD'!$D$5/G468</f>
        <v>15127.046866177307</v>
      </c>
      <c r="O468" s="32">
        <f>'Equations and POD'!$D$5/H468</f>
        <v>17689.655172413797</v>
      </c>
      <c r="P468" s="32">
        <f>'Equations and POD'!$D$5/I468</f>
        <v>20467.181467181472</v>
      </c>
      <c r="Q468" s="32">
        <f>'Equations and POD'!$D$5/J468</f>
        <v>25386.554621848743</v>
      </c>
      <c r="R468" s="32">
        <f>'Equations and POD'!$D$5/K468</f>
        <v>32119.047619047622</v>
      </c>
      <c r="S468" s="32">
        <f>'Equations and POD'!$D$5/L468</f>
        <v>35122.203098106707</v>
      </c>
      <c r="T468" s="94" t="s">
        <v>68</v>
      </c>
      <c r="U468" s="82">
        <v>15000</v>
      </c>
      <c r="V468" s="82">
        <v>18000</v>
      </c>
      <c r="W468" s="82">
        <v>20000</v>
      </c>
      <c r="X468" s="82">
        <v>25000</v>
      </c>
      <c r="Y468" s="82">
        <v>32000</v>
      </c>
      <c r="Z468" s="82">
        <v>35000</v>
      </c>
      <c r="AA468" s="61" t="s">
        <v>68</v>
      </c>
    </row>
    <row r="469" spans="1:27" x14ac:dyDescent="0.35">
      <c r="A469" s="22" t="s">
        <v>97</v>
      </c>
      <c r="B469" s="22" t="s">
        <v>97</v>
      </c>
      <c r="C469" s="22" t="s">
        <v>99</v>
      </c>
      <c r="D469" s="22" t="s">
        <v>71</v>
      </c>
      <c r="E469" s="22" t="s">
        <v>70</v>
      </c>
      <c r="F469" s="22" t="s">
        <v>13</v>
      </c>
      <c r="G469" s="46">
        <v>4.00638526359154E-4</v>
      </c>
      <c r="H469" s="46">
        <v>5.8065310793268795E-4</v>
      </c>
      <c r="I469" s="46">
        <v>5.4934125624968495E-4</v>
      </c>
      <c r="J469" s="46">
        <v>1.8817981283085901E-4</v>
      </c>
      <c r="K469" s="46">
        <v>1.05486767916928E-4</v>
      </c>
      <c r="L469" s="46">
        <v>8.3722691532187995E-5</v>
      </c>
      <c r="M469" s="46">
        <v>3.76614044422167E-5</v>
      </c>
      <c r="N469" s="32">
        <f>'Equations and POD'!$D$5/G469</f>
        <v>14227288.752780138</v>
      </c>
      <c r="O469" s="32">
        <f>'Equations and POD'!$D$5/H469</f>
        <v>9816532.3187433463</v>
      </c>
      <c r="P469" s="32">
        <f>'Equations and POD'!$D$5/I469</f>
        <v>10376063.940497587</v>
      </c>
      <c r="Q469" s="32">
        <f>'Equations and POD'!$D$5/J469</f>
        <v>30290177.858362049</v>
      </c>
      <c r="R469" s="32">
        <f>'Equations and POD'!$D$5/K469</f>
        <v>54035213.255266413</v>
      </c>
      <c r="S469" s="32">
        <f>'Equations and POD'!$D$5/L469</f>
        <v>68081901.043620661</v>
      </c>
      <c r="T469" s="32">
        <f>'Equations and POD'!$D$5/M469</f>
        <v>151348577.79256269</v>
      </c>
      <c r="U469" s="82">
        <v>14000000</v>
      </c>
      <c r="V469" s="82">
        <v>9800000</v>
      </c>
      <c r="W469" s="82">
        <v>10000000</v>
      </c>
      <c r="X469" s="82">
        <v>30000000</v>
      </c>
      <c r="Y469" s="82">
        <v>54000000</v>
      </c>
      <c r="Z469" s="82">
        <v>68000000</v>
      </c>
      <c r="AA469" s="82">
        <v>150000000</v>
      </c>
    </row>
    <row r="470" spans="1:27" x14ac:dyDescent="0.35">
      <c r="A470" s="22" t="s">
        <v>97</v>
      </c>
      <c r="B470" s="22" t="s">
        <v>97</v>
      </c>
      <c r="C470" s="22" t="s">
        <v>99</v>
      </c>
      <c r="D470" s="22" t="s">
        <v>72</v>
      </c>
      <c r="E470" s="22" t="s">
        <v>70</v>
      </c>
      <c r="F470" s="22" t="s">
        <v>13</v>
      </c>
      <c r="G470" s="46">
        <v>7.4062515273231704E-3</v>
      </c>
      <c r="H470" s="46">
        <v>6.9769036126957401E-3</v>
      </c>
      <c r="I470" s="46">
        <v>5.6715474529010499E-3</v>
      </c>
      <c r="J470" s="46">
        <v>3.9491907241673996E-3</v>
      </c>
      <c r="K470" s="46">
        <v>2.78584813267499E-3</v>
      </c>
      <c r="L470" s="46">
        <v>2.3853994474691601E-3</v>
      </c>
      <c r="M470" s="46">
        <v>1.9151600416849801E-3</v>
      </c>
      <c r="N470" s="32">
        <f>'Equations and POD'!$D$5/G470</f>
        <v>769620.09445284691</v>
      </c>
      <c r="O470" s="32">
        <f>'Equations and POD'!$D$5/H470</f>
        <v>816981.33103456057</v>
      </c>
      <c r="P470" s="32">
        <f>'Equations and POD'!$D$5/I470</f>
        <v>1005016.7167488647</v>
      </c>
      <c r="Q470" s="32">
        <f>'Equations and POD'!$D$5/J470</f>
        <v>1443333.6848277238</v>
      </c>
      <c r="R470" s="32">
        <f>'Equations and POD'!$D$5/K470</f>
        <v>2046055.5380406978</v>
      </c>
      <c r="S470" s="32">
        <f>'Equations and POD'!$D$5/L470</f>
        <v>2389536.8995945458</v>
      </c>
      <c r="T470" s="32">
        <f>'Equations and POD'!$D$5/M470</f>
        <v>2976252.5720749027</v>
      </c>
      <c r="U470" s="82">
        <v>770000</v>
      </c>
      <c r="V470" s="82">
        <v>820000</v>
      </c>
      <c r="W470" s="82">
        <v>1000000</v>
      </c>
      <c r="X470" s="82">
        <v>1400000</v>
      </c>
      <c r="Y470" s="82">
        <v>2000000</v>
      </c>
      <c r="Z470" s="82">
        <v>2400000</v>
      </c>
      <c r="AA470" s="82">
        <v>3000000</v>
      </c>
    </row>
    <row r="471" spans="1:27" x14ac:dyDescent="0.35">
      <c r="A471" s="22" t="s">
        <v>97</v>
      </c>
      <c r="B471" s="22" t="s">
        <v>97</v>
      </c>
      <c r="C471" s="22" t="s">
        <v>99</v>
      </c>
      <c r="D471" s="22" t="s">
        <v>15</v>
      </c>
      <c r="E471" s="22" t="s">
        <v>70</v>
      </c>
      <c r="F471" s="22" t="s">
        <v>13</v>
      </c>
      <c r="G471" s="79">
        <f t="shared" ref="G471:M471" si="91">SUM(G468:G470)</f>
        <v>0.38461540069198003</v>
      </c>
      <c r="H471" s="79">
        <f t="shared" si="91"/>
        <v>0.3297797789428506</v>
      </c>
      <c r="I471" s="79">
        <f t="shared" si="91"/>
        <v>0.28471551236506465</v>
      </c>
      <c r="J471" s="79">
        <f t="shared" si="91"/>
        <v>0.22866567242379068</v>
      </c>
      <c r="K471" s="79">
        <f t="shared" si="91"/>
        <v>0.18035612363298628</v>
      </c>
      <c r="L471" s="79">
        <f t="shared" si="91"/>
        <v>0.16475962493229745</v>
      </c>
      <c r="M471" s="78">
        <f t="shared" si="91"/>
        <v>1.9528214461271968E-3</v>
      </c>
      <c r="N471" s="32">
        <f>'Equations and POD'!$D$5/G471</f>
        <v>14819.999380536652</v>
      </c>
      <c r="O471" s="32">
        <f>'Equations and POD'!$D$5/H471</f>
        <v>17284.261692066284</v>
      </c>
      <c r="P471" s="32">
        <f>'Equations and POD'!$D$5/I471</f>
        <v>20019.983992622823</v>
      </c>
      <c r="Q471" s="32">
        <f>'Equations and POD'!$D$5/J471</f>
        <v>24927.222086208356</v>
      </c>
      <c r="R471" s="32">
        <f>'Equations and POD'!$D$5/K471</f>
        <v>31604.138995574958</v>
      </c>
      <c r="S471" s="32">
        <f>'Equations and POD'!$D$5/L471</f>
        <v>34595.854429398147</v>
      </c>
      <c r="T471" s="32">
        <f>'Equations and POD'!$D$5/M471</f>
        <v>2918853.6470162934</v>
      </c>
      <c r="U471" s="82">
        <v>15000</v>
      </c>
      <c r="V471" s="82">
        <v>17000</v>
      </c>
      <c r="W471" s="82">
        <v>20000</v>
      </c>
      <c r="X471" s="82">
        <v>25000</v>
      </c>
      <c r="Y471" s="82">
        <v>32000</v>
      </c>
      <c r="Z471" s="82">
        <v>35000</v>
      </c>
      <c r="AA471" s="82">
        <v>2900000</v>
      </c>
    </row>
    <row r="472" spans="1:27" x14ac:dyDescent="0.35">
      <c r="A472" s="22" t="s">
        <v>97</v>
      </c>
      <c r="B472" s="22" t="s">
        <v>97</v>
      </c>
      <c r="C472" s="22" t="s">
        <v>100</v>
      </c>
      <c r="D472" s="22" t="s">
        <v>66</v>
      </c>
      <c r="E472" s="22" t="s">
        <v>67</v>
      </c>
      <c r="F472" s="22" t="s">
        <v>9</v>
      </c>
      <c r="G472" s="47">
        <v>3.7680851063829786</v>
      </c>
      <c r="H472" s="47">
        <v>3.2222222222222214</v>
      </c>
      <c r="I472" s="47">
        <v>2.7849462365591395</v>
      </c>
      <c r="J472" s="47">
        <v>2.2452830188679238</v>
      </c>
      <c r="K472" s="47">
        <v>1.7746478873239435</v>
      </c>
      <c r="L472" s="47">
        <v>1.6229050279329611</v>
      </c>
      <c r="M472" s="47">
        <v>1.7342908438061044</v>
      </c>
      <c r="N472" s="32">
        <f>'Equations and POD'!$D$5/G472</f>
        <v>1512.7046866177302</v>
      </c>
      <c r="O472" s="32">
        <f>'Equations and POD'!$D$5/H472</f>
        <v>1768.9655172413798</v>
      </c>
      <c r="P472" s="32">
        <f>'Equations and POD'!$D$5/I472</f>
        <v>2046.718146718147</v>
      </c>
      <c r="Q472" s="32">
        <f>'Equations and POD'!$D$5/J472</f>
        <v>2538.655462184875</v>
      </c>
      <c r="R472" s="32">
        <f>'Equations and POD'!$D$5/K472</f>
        <v>3211.9047619047624</v>
      </c>
      <c r="S472" s="32">
        <f>'Equations and POD'!$D$5/L472</f>
        <v>3512.2203098106706</v>
      </c>
      <c r="T472" s="32">
        <f>'Equations and POD'!$D$5/M472</f>
        <v>3286.6459627329186</v>
      </c>
      <c r="U472" s="82">
        <v>1500</v>
      </c>
      <c r="V472" s="82">
        <v>1800</v>
      </c>
      <c r="W472" s="82">
        <v>2000</v>
      </c>
      <c r="X472" s="82">
        <v>2500</v>
      </c>
      <c r="Y472" s="82">
        <v>3200</v>
      </c>
      <c r="Z472" s="82">
        <v>3500</v>
      </c>
      <c r="AA472" s="82">
        <v>3300</v>
      </c>
    </row>
    <row r="473" spans="1:27" x14ac:dyDescent="0.35">
      <c r="A473" s="22" t="s">
        <v>97</v>
      </c>
      <c r="B473" s="22" t="s">
        <v>97</v>
      </c>
      <c r="C473" s="22" t="s">
        <v>100</v>
      </c>
      <c r="D473" s="22" t="s">
        <v>71</v>
      </c>
      <c r="E473" s="22" t="s">
        <v>67</v>
      </c>
      <c r="F473" s="22" t="s">
        <v>9</v>
      </c>
      <c r="G473" s="76" t="s">
        <v>68</v>
      </c>
      <c r="H473" s="76" t="s">
        <v>68</v>
      </c>
      <c r="I473" s="76" t="s">
        <v>68</v>
      </c>
      <c r="J473" s="76" t="s">
        <v>68</v>
      </c>
      <c r="K473" s="76" t="s">
        <v>68</v>
      </c>
      <c r="L473" s="76" t="s">
        <v>68</v>
      </c>
      <c r="M473" s="76" t="s">
        <v>68</v>
      </c>
      <c r="N473" s="94" t="s">
        <v>68</v>
      </c>
      <c r="O473" s="94" t="s">
        <v>68</v>
      </c>
      <c r="P473" s="94" t="s">
        <v>68</v>
      </c>
      <c r="Q473" s="94" t="s">
        <v>68</v>
      </c>
      <c r="R473" s="94" t="s">
        <v>68</v>
      </c>
      <c r="S473" s="94" t="s">
        <v>68</v>
      </c>
      <c r="T473" s="94" t="s">
        <v>68</v>
      </c>
      <c r="U473" s="61" t="s">
        <v>68</v>
      </c>
      <c r="V473" s="61" t="s">
        <v>68</v>
      </c>
      <c r="W473" s="61" t="s">
        <v>68</v>
      </c>
      <c r="X473" s="61" t="s">
        <v>68</v>
      </c>
      <c r="Y473" s="61" t="s">
        <v>68</v>
      </c>
      <c r="Z473" s="61" t="s">
        <v>68</v>
      </c>
      <c r="AA473" s="61" t="s">
        <v>68</v>
      </c>
    </row>
    <row r="474" spans="1:27" x14ac:dyDescent="0.35">
      <c r="A474" s="22" t="s">
        <v>97</v>
      </c>
      <c r="B474" s="22" t="s">
        <v>97</v>
      </c>
      <c r="C474" s="22" t="s">
        <v>100</v>
      </c>
      <c r="D474" s="22" t="s">
        <v>72</v>
      </c>
      <c r="E474" s="22" t="s">
        <v>67</v>
      </c>
      <c r="F474" s="22" t="s">
        <v>9</v>
      </c>
      <c r="G474" s="76" t="s">
        <v>68</v>
      </c>
      <c r="H474" s="76" t="s">
        <v>68</v>
      </c>
      <c r="I474" s="76" t="s">
        <v>68</v>
      </c>
      <c r="J474" s="76" t="s">
        <v>68</v>
      </c>
      <c r="K474" s="76" t="s">
        <v>68</v>
      </c>
      <c r="L474" s="76" t="s">
        <v>68</v>
      </c>
      <c r="M474" s="76" t="s">
        <v>68</v>
      </c>
      <c r="N474" s="94" t="s">
        <v>68</v>
      </c>
      <c r="O474" s="94" t="s">
        <v>68</v>
      </c>
      <c r="P474" s="94" t="s">
        <v>68</v>
      </c>
      <c r="Q474" s="94" t="s">
        <v>68</v>
      </c>
      <c r="R474" s="94" t="s">
        <v>68</v>
      </c>
      <c r="S474" s="94" t="s">
        <v>68</v>
      </c>
      <c r="T474" s="94" t="s">
        <v>68</v>
      </c>
      <c r="U474" s="61" t="s">
        <v>68</v>
      </c>
      <c r="V474" s="61" t="s">
        <v>68</v>
      </c>
      <c r="W474" s="61" t="s">
        <v>68</v>
      </c>
      <c r="X474" s="61" t="s">
        <v>68</v>
      </c>
      <c r="Y474" s="61" t="s">
        <v>68</v>
      </c>
      <c r="Z474" s="61" t="s">
        <v>68</v>
      </c>
      <c r="AA474" s="61" t="s">
        <v>68</v>
      </c>
    </row>
    <row r="475" spans="1:27" x14ac:dyDescent="0.35">
      <c r="A475" s="22" t="s">
        <v>97</v>
      </c>
      <c r="B475" s="22" t="s">
        <v>97</v>
      </c>
      <c r="C475" s="22" t="s">
        <v>100</v>
      </c>
      <c r="D475" s="22" t="s">
        <v>15</v>
      </c>
      <c r="E475" s="22" t="s">
        <v>67</v>
      </c>
      <c r="F475" s="22" t="s">
        <v>9</v>
      </c>
      <c r="G475" s="76">
        <f t="shared" ref="G475:M475" si="92">SUM(G472:G474)</f>
        <v>3.7680851063829786</v>
      </c>
      <c r="H475" s="76">
        <f t="shared" si="92"/>
        <v>3.2222222222222214</v>
      </c>
      <c r="I475" s="76">
        <f t="shared" si="92"/>
        <v>2.7849462365591395</v>
      </c>
      <c r="J475" s="76">
        <f t="shared" si="92"/>
        <v>2.2452830188679238</v>
      </c>
      <c r="K475" s="79">
        <f t="shared" si="92"/>
        <v>1.7746478873239435</v>
      </c>
      <c r="L475" s="79">
        <f t="shared" si="92"/>
        <v>1.6229050279329611</v>
      </c>
      <c r="M475" s="79">
        <f t="shared" si="92"/>
        <v>1.7342908438061044</v>
      </c>
      <c r="N475" s="32">
        <f>'Equations and POD'!$D$5/G475</f>
        <v>1512.7046866177302</v>
      </c>
      <c r="O475" s="32">
        <f>'Equations and POD'!$D$5/H475</f>
        <v>1768.9655172413798</v>
      </c>
      <c r="P475" s="32">
        <f>'Equations and POD'!$D$5/I475</f>
        <v>2046.718146718147</v>
      </c>
      <c r="Q475" s="32">
        <f>'Equations and POD'!$D$5/J475</f>
        <v>2538.655462184875</v>
      </c>
      <c r="R475" s="32">
        <f>'Equations and POD'!$D$5/K475</f>
        <v>3211.9047619047624</v>
      </c>
      <c r="S475" s="32">
        <f>'Equations and POD'!$D$5/L475</f>
        <v>3512.2203098106706</v>
      </c>
      <c r="T475" s="32">
        <f>'Equations and POD'!$D$5/M475</f>
        <v>3286.6459627329186</v>
      </c>
      <c r="U475" s="82">
        <v>1500</v>
      </c>
      <c r="V475" s="82">
        <v>1800</v>
      </c>
      <c r="W475" s="82">
        <v>2000</v>
      </c>
      <c r="X475" s="82">
        <v>2500</v>
      </c>
      <c r="Y475" s="82">
        <v>3200</v>
      </c>
      <c r="Z475" s="82">
        <v>3500</v>
      </c>
      <c r="AA475" s="82">
        <v>3300</v>
      </c>
    </row>
    <row r="476" spans="1:27" x14ac:dyDescent="0.35">
      <c r="A476" s="22" t="s">
        <v>97</v>
      </c>
      <c r="B476" s="22" t="s">
        <v>97</v>
      </c>
      <c r="C476" s="22" t="s">
        <v>100</v>
      </c>
      <c r="D476" s="22" t="s">
        <v>66</v>
      </c>
      <c r="E476" s="22" t="s">
        <v>69</v>
      </c>
      <c r="F476" s="22" t="s">
        <v>9</v>
      </c>
      <c r="G476" s="47">
        <v>0.94202127659574464</v>
      </c>
      <c r="H476" s="47">
        <v>0.80555555555555536</v>
      </c>
      <c r="I476" s="47">
        <v>0.69623655913978488</v>
      </c>
      <c r="J476" s="47">
        <v>0.56132075471698095</v>
      </c>
      <c r="K476" s="47">
        <v>0.44366197183098588</v>
      </c>
      <c r="L476" s="47">
        <v>0.40572625698324027</v>
      </c>
      <c r="M476" s="47">
        <v>0.43357271095152611</v>
      </c>
      <c r="N476" s="32">
        <f>'Equations and POD'!$D$5/G476</f>
        <v>6050.8187464709208</v>
      </c>
      <c r="O476" s="32">
        <f>'Equations and POD'!$D$5/H476</f>
        <v>7075.862068965519</v>
      </c>
      <c r="P476" s="32">
        <f>'Equations and POD'!$D$5/I476</f>
        <v>8186.8725868725878</v>
      </c>
      <c r="Q476" s="32">
        <f>'Equations and POD'!$D$5/J476</f>
        <v>10154.6218487395</v>
      </c>
      <c r="R476" s="32">
        <f>'Equations and POD'!$D$5/K476</f>
        <v>12847.61904761905</v>
      </c>
      <c r="S476" s="32">
        <f>'Equations and POD'!$D$5/L476</f>
        <v>14048.881239242683</v>
      </c>
      <c r="T476" s="32">
        <f>'Equations and POD'!$D$5/M476</f>
        <v>13146.583850931675</v>
      </c>
      <c r="U476" s="82">
        <v>6100</v>
      </c>
      <c r="V476" s="82">
        <v>7100</v>
      </c>
      <c r="W476" s="82">
        <v>8200</v>
      </c>
      <c r="X476" s="82">
        <v>10000</v>
      </c>
      <c r="Y476" s="82">
        <v>13000</v>
      </c>
      <c r="Z476" s="82">
        <v>14000</v>
      </c>
      <c r="AA476" s="82">
        <v>13000</v>
      </c>
    </row>
    <row r="477" spans="1:27" x14ac:dyDescent="0.35">
      <c r="A477" s="22" t="s">
        <v>97</v>
      </c>
      <c r="B477" s="22" t="s">
        <v>97</v>
      </c>
      <c r="C477" s="22" t="s">
        <v>100</v>
      </c>
      <c r="D477" s="22" t="s">
        <v>71</v>
      </c>
      <c r="E477" s="22" t="s">
        <v>69</v>
      </c>
      <c r="F477" s="22" t="s">
        <v>9</v>
      </c>
      <c r="G477" s="76" t="s">
        <v>68</v>
      </c>
      <c r="H477" s="76" t="s">
        <v>68</v>
      </c>
      <c r="I477" s="76" t="s">
        <v>68</v>
      </c>
      <c r="J477" s="76" t="s">
        <v>68</v>
      </c>
      <c r="K477" s="76" t="s">
        <v>68</v>
      </c>
      <c r="L477" s="76" t="s">
        <v>68</v>
      </c>
      <c r="M477" s="76" t="s">
        <v>68</v>
      </c>
      <c r="N477" s="94" t="s">
        <v>68</v>
      </c>
      <c r="O477" s="94" t="s">
        <v>68</v>
      </c>
      <c r="P477" s="94" t="s">
        <v>68</v>
      </c>
      <c r="Q477" s="94" t="s">
        <v>68</v>
      </c>
      <c r="R477" s="94" t="s">
        <v>68</v>
      </c>
      <c r="S477" s="94" t="s">
        <v>68</v>
      </c>
      <c r="T477" s="94" t="s">
        <v>68</v>
      </c>
      <c r="U477" s="61" t="s">
        <v>68</v>
      </c>
      <c r="V477" s="61" t="s">
        <v>68</v>
      </c>
      <c r="W477" s="61" t="s">
        <v>68</v>
      </c>
      <c r="X477" s="61" t="s">
        <v>68</v>
      </c>
      <c r="Y477" s="61" t="s">
        <v>68</v>
      </c>
      <c r="Z477" s="61" t="s">
        <v>68</v>
      </c>
      <c r="AA477" s="61" t="s">
        <v>68</v>
      </c>
    </row>
    <row r="478" spans="1:27" x14ac:dyDescent="0.35">
      <c r="A478" s="22" t="s">
        <v>97</v>
      </c>
      <c r="B478" s="22" t="s">
        <v>97</v>
      </c>
      <c r="C478" s="22" t="s">
        <v>100</v>
      </c>
      <c r="D478" s="22" t="s">
        <v>72</v>
      </c>
      <c r="E478" s="22" t="s">
        <v>69</v>
      </c>
      <c r="F478" s="22" t="s">
        <v>9</v>
      </c>
      <c r="G478" s="76" t="s">
        <v>68</v>
      </c>
      <c r="H478" s="76" t="s">
        <v>68</v>
      </c>
      <c r="I478" s="76" t="s">
        <v>68</v>
      </c>
      <c r="J478" s="76" t="s">
        <v>68</v>
      </c>
      <c r="K478" s="76" t="s">
        <v>68</v>
      </c>
      <c r="L478" s="76" t="s">
        <v>68</v>
      </c>
      <c r="M478" s="76" t="s">
        <v>68</v>
      </c>
      <c r="N478" s="94" t="s">
        <v>68</v>
      </c>
      <c r="O478" s="94" t="s">
        <v>68</v>
      </c>
      <c r="P478" s="94" t="s">
        <v>68</v>
      </c>
      <c r="Q478" s="94" t="s">
        <v>68</v>
      </c>
      <c r="R478" s="94" t="s">
        <v>68</v>
      </c>
      <c r="S478" s="94" t="s">
        <v>68</v>
      </c>
      <c r="T478" s="94" t="s">
        <v>68</v>
      </c>
      <c r="U478" s="61" t="s">
        <v>68</v>
      </c>
      <c r="V478" s="61" t="s">
        <v>68</v>
      </c>
      <c r="W478" s="61" t="s">
        <v>68</v>
      </c>
      <c r="X478" s="61" t="s">
        <v>68</v>
      </c>
      <c r="Y478" s="61" t="s">
        <v>68</v>
      </c>
      <c r="Z478" s="61" t="s">
        <v>68</v>
      </c>
      <c r="AA478" s="61" t="s">
        <v>68</v>
      </c>
    </row>
    <row r="479" spans="1:27" x14ac:dyDescent="0.35">
      <c r="A479" s="22" t="s">
        <v>97</v>
      </c>
      <c r="B479" s="22" t="s">
        <v>97</v>
      </c>
      <c r="C479" s="22" t="s">
        <v>100</v>
      </c>
      <c r="D479" s="22" t="s">
        <v>15</v>
      </c>
      <c r="E479" s="22" t="s">
        <v>69</v>
      </c>
      <c r="F479" s="22" t="s">
        <v>9</v>
      </c>
      <c r="G479" s="79">
        <f t="shared" ref="G479:M479" si="93">SUM(G476:G478)</f>
        <v>0.94202127659574464</v>
      </c>
      <c r="H479" s="79">
        <f t="shared" si="93"/>
        <v>0.80555555555555536</v>
      </c>
      <c r="I479" s="79">
        <f t="shared" si="93"/>
        <v>0.69623655913978488</v>
      </c>
      <c r="J479" s="79">
        <f t="shared" si="93"/>
        <v>0.56132075471698095</v>
      </c>
      <c r="K479" s="79">
        <f t="shared" si="93"/>
        <v>0.44366197183098588</v>
      </c>
      <c r="L479" s="79">
        <f t="shared" si="93"/>
        <v>0.40572625698324027</v>
      </c>
      <c r="M479" s="79">
        <f t="shared" si="93"/>
        <v>0.43357271095152611</v>
      </c>
      <c r="N479" s="32">
        <f>'Equations and POD'!$D$5/G479</f>
        <v>6050.8187464709208</v>
      </c>
      <c r="O479" s="32">
        <f>'Equations and POD'!$D$5/H479</f>
        <v>7075.862068965519</v>
      </c>
      <c r="P479" s="32">
        <f>'Equations and POD'!$D$5/I479</f>
        <v>8186.8725868725878</v>
      </c>
      <c r="Q479" s="32">
        <f>'Equations and POD'!$D$5/J479</f>
        <v>10154.6218487395</v>
      </c>
      <c r="R479" s="32">
        <f>'Equations and POD'!$D$5/K479</f>
        <v>12847.61904761905</v>
      </c>
      <c r="S479" s="32">
        <f>'Equations and POD'!$D$5/L479</f>
        <v>14048.881239242683</v>
      </c>
      <c r="T479" s="32">
        <f>'Equations and POD'!$D$5/M479</f>
        <v>13146.583850931675</v>
      </c>
      <c r="U479" s="82">
        <v>6100</v>
      </c>
      <c r="V479" s="82">
        <v>7100</v>
      </c>
      <c r="W479" s="82">
        <v>8200</v>
      </c>
      <c r="X479" s="82">
        <v>10000</v>
      </c>
      <c r="Y479" s="82">
        <v>13000</v>
      </c>
      <c r="Z479" s="82">
        <v>14000</v>
      </c>
      <c r="AA479" s="82">
        <v>13000</v>
      </c>
    </row>
    <row r="480" spans="1:27" x14ac:dyDescent="0.35">
      <c r="A480" s="22" t="s">
        <v>97</v>
      </c>
      <c r="B480" s="22" t="s">
        <v>97</v>
      </c>
      <c r="C480" s="22" t="s">
        <v>100</v>
      </c>
      <c r="D480" s="22" t="s">
        <v>66</v>
      </c>
      <c r="E480" s="22" t="s">
        <v>70</v>
      </c>
      <c r="F480" s="22" t="s">
        <v>9</v>
      </c>
      <c r="G480" s="47">
        <v>9.4202127659574475E-2</v>
      </c>
      <c r="H480" s="47">
        <v>8.0555555555555547E-2</v>
      </c>
      <c r="I480" s="47">
        <v>6.9623655913978497E-2</v>
      </c>
      <c r="J480" s="47">
        <v>5.6132075471698101E-2</v>
      </c>
      <c r="K480" s="47">
        <v>4.4366197183098595E-2</v>
      </c>
      <c r="L480" s="47">
        <v>4.0572625698324032E-2</v>
      </c>
      <c r="M480" s="47">
        <v>4.3357271095152611E-2</v>
      </c>
      <c r="N480" s="32">
        <f>'Equations and POD'!$D$5/G480</f>
        <v>60508.187464709197</v>
      </c>
      <c r="O480" s="32">
        <f>'Equations and POD'!$D$5/H480</f>
        <v>70758.620689655174</v>
      </c>
      <c r="P480" s="32">
        <f>'Equations and POD'!$D$5/I480</f>
        <v>81868.725868725873</v>
      </c>
      <c r="Q480" s="32">
        <f>'Equations and POD'!$D$5/J480</f>
        <v>101546.21848739497</v>
      </c>
      <c r="R480" s="32">
        <f>'Equations and POD'!$D$5/K480</f>
        <v>128476.19047619047</v>
      </c>
      <c r="S480" s="32">
        <f>'Equations and POD'!$D$5/L480</f>
        <v>140488.81239242683</v>
      </c>
      <c r="T480" s="32">
        <f>'Equations and POD'!$D$5/M480</f>
        <v>131465.83850931676</v>
      </c>
      <c r="U480" s="82">
        <v>61000</v>
      </c>
      <c r="V480" s="82">
        <v>71000</v>
      </c>
      <c r="W480" s="82">
        <v>82000</v>
      </c>
      <c r="X480" s="82">
        <v>100000</v>
      </c>
      <c r="Y480" s="82">
        <v>130000</v>
      </c>
      <c r="Z480" s="82">
        <v>140000</v>
      </c>
      <c r="AA480" s="82">
        <v>130000</v>
      </c>
    </row>
    <row r="481" spans="1:27" x14ac:dyDescent="0.35">
      <c r="A481" s="22" t="s">
        <v>97</v>
      </c>
      <c r="B481" s="22" t="s">
        <v>97</v>
      </c>
      <c r="C481" s="22" t="s">
        <v>100</v>
      </c>
      <c r="D481" s="22" t="s">
        <v>71</v>
      </c>
      <c r="E481" s="22" t="s">
        <v>70</v>
      </c>
      <c r="F481" s="22" t="s">
        <v>9</v>
      </c>
      <c r="G481" s="76" t="s">
        <v>68</v>
      </c>
      <c r="H481" s="76" t="s">
        <v>68</v>
      </c>
      <c r="I481" s="76" t="s">
        <v>68</v>
      </c>
      <c r="J481" s="76" t="s">
        <v>68</v>
      </c>
      <c r="K481" s="76" t="s">
        <v>68</v>
      </c>
      <c r="L481" s="76" t="s">
        <v>68</v>
      </c>
      <c r="M481" s="76" t="s">
        <v>68</v>
      </c>
      <c r="N481" s="94" t="s">
        <v>68</v>
      </c>
      <c r="O481" s="94" t="s">
        <v>68</v>
      </c>
      <c r="P481" s="94" t="s">
        <v>68</v>
      </c>
      <c r="Q481" s="94" t="s">
        <v>68</v>
      </c>
      <c r="R481" s="94" t="s">
        <v>68</v>
      </c>
      <c r="S481" s="94" t="s">
        <v>68</v>
      </c>
      <c r="T481" s="94" t="s">
        <v>68</v>
      </c>
      <c r="U481" s="61" t="s">
        <v>68</v>
      </c>
      <c r="V481" s="61" t="s">
        <v>68</v>
      </c>
      <c r="W481" s="61" t="s">
        <v>68</v>
      </c>
      <c r="X481" s="61" t="s">
        <v>68</v>
      </c>
      <c r="Y481" s="61" t="s">
        <v>68</v>
      </c>
      <c r="Z481" s="61" t="s">
        <v>68</v>
      </c>
      <c r="AA481" s="61" t="s">
        <v>68</v>
      </c>
    </row>
    <row r="482" spans="1:27" x14ac:dyDescent="0.35">
      <c r="A482" s="22" t="s">
        <v>97</v>
      </c>
      <c r="B482" s="22" t="s">
        <v>97</v>
      </c>
      <c r="C482" s="22" t="s">
        <v>100</v>
      </c>
      <c r="D482" s="22" t="s">
        <v>72</v>
      </c>
      <c r="E482" s="22" t="s">
        <v>70</v>
      </c>
      <c r="F482" s="22" t="s">
        <v>9</v>
      </c>
      <c r="G482" s="76" t="s">
        <v>68</v>
      </c>
      <c r="H482" s="76" t="s">
        <v>68</v>
      </c>
      <c r="I482" s="76" t="s">
        <v>68</v>
      </c>
      <c r="J482" s="76" t="s">
        <v>68</v>
      </c>
      <c r="K482" s="76" t="s">
        <v>68</v>
      </c>
      <c r="L482" s="76" t="s">
        <v>68</v>
      </c>
      <c r="M482" s="76" t="s">
        <v>68</v>
      </c>
      <c r="N482" s="94" t="s">
        <v>68</v>
      </c>
      <c r="O482" s="94" t="s">
        <v>68</v>
      </c>
      <c r="P482" s="94" t="s">
        <v>68</v>
      </c>
      <c r="Q482" s="94" t="s">
        <v>68</v>
      </c>
      <c r="R482" s="94" t="s">
        <v>68</v>
      </c>
      <c r="S482" s="94" t="s">
        <v>68</v>
      </c>
      <c r="T482" s="94" t="s">
        <v>68</v>
      </c>
      <c r="U482" s="61" t="s">
        <v>68</v>
      </c>
      <c r="V482" s="61" t="s">
        <v>68</v>
      </c>
      <c r="W482" s="61" t="s">
        <v>68</v>
      </c>
      <c r="X482" s="61" t="s">
        <v>68</v>
      </c>
      <c r="Y482" s="61" t="s">
        <v>68</v>
      </c>
      <c r="Z482" s="61" t="s">
        <v>68</v>
      </c>
      <c r="AA482" s="61" t="s">
        <v>68</v>
      </c>
    </row>
    <row r="483" spans="1:27" x14ac:dyDescent="0.35">
      <c r="A483" s="22" t="s">
        <v>97</v>
      </c>
      <c r="B483" s="22" t="s">
        <v>97</v>
      </c>
      <c r="C483" s="22" t="s">
        <v>100</v>
      </c>
      <c r="D483" s="22" t="s">
        <v>15</v>
      </c>
      <c r="E483" s="22" t="s">
        <v>70</v>
      </c>
      <c r="F483" s="22" t="s">
        <v>9</v>
      </c>
      <c r="G483" s="78">
        <f t="shared" ref="G483:M483" si="94">SUM(G480:G482)</f>
        <v>9.4202127659574475E-2</v>
      </c>
      <c r="H483" s="78">
        <f t="shared" si="94"/>
        <v>8.0555555555555547E-2</v>
      </c>
      <c r="I483" s="78">
        <f t="shared" si="94"/>
        <v>6.9623655913978497E-2</v>
      </c>
      <c r="J483" s="78">
        <f t="shared" si="94"/>
        <v>5.6132075471698101E-2</v>
      </c>
      <c r="K483" s="78">
        <f t="shared" si="94"/>
        <v>4.4366197183098595E-2</v>
      </c>
      <c r="L483" s="78">
        <f t="shared" si="94"/>
        <v>4.0572625698324032E-2</v>
      </c>
      <c r="M483" s="78">
        <f t="shared" si="94"/>
        <v>4.3357271095152611E-2</v>
      </c>
      <c r="N483" s="32">
        <f>'Equations and POD'!$D$5/G483</f>
        <v>60508.187464709197</v>
      </c>
      <c r="O483" s="32">
        <f>'Equations and POD'!$D$5/H483</f>
        <v>70758.620689655174</v>
      </c>
      <c r="P483" s="32">
        <f>'Equations and POD'!$D$5/I483</f>
        <v>81868.725868725873</v>
      </c>
      <c r="Q483" s="32">
        <f>'Equations and POD'!$D$5/J483</f>
        <v>101546.21848739497</v>
      </c>
      <c r="R483" s="32">
        <f>'Equations and POD'!$D$5/K483</f>
        <v>128476.19047619047</v>
      </c>
      <c r="S483" s="32">
        <f>'Equations and POD'!$D$5/L483</f>
        <v>140488.81239242683</v>
      </c>
      <c r="T483" s="32">
        <f>'Equations and POD'!$D$5/M483</f>
        <v>131465.83850931676</v>
      </c>
      <c r="U483" s="82">
        <v>61000</v>
      </c>
      <c r="V483" s="82">
        <v>71000</v>
      </c>
      <c r="W483" s="82">
        <v>82000</v>
      </c>
      <c r="X483" s="82">
        <v>100000</v>
      </c>
      <c r="Y483" s="82">
        <v>130000</v>
      </c>
      <c r="Z483" s="82">
        <v>140000</v>
      </c>
      <c r="AA483" s="82">
        <v>130000</v>
      </c>
    </row>
    <row r="484" spans="1:27" x14ac:dyDescent="0.35">
      <c r="A484" s="22" t="s">
        <v>97</v>
      </c>
      <c r="B484" s="22" t="s">
        <v>97</v>
      </c>
      <c r="C484" s="22" t="s">
        <v>100</v>
      </c>
      <c r="D484" s="22" t="s">
        <v>66</v>
      </c>
      <c r="E484" s="22" t="s">
        <v>67</v>
      </c>
      <c r="F484" s="22" t="s">
        <v>13</v>
      </c>
      <c r="G484" s="47">
        <v>3.768085106382979</v>
      </c>
      <c r="H484" s="47">
        <v>3.2222222222222214</v>
      </c>
      <c r="I484" s="47">
        <v>2.7849462365591395</v>
      </c>
      <c r="J484" s="47">
        <v>2.2452830188679243</v>
      </c>
      <c r="K484" s="47">
        <v>1.7746478873239437</v>
      </c>
      <c r="L484" s="47">
        <v>1.6229050279329609</v>
      </c>
      <c r="M484" s="47">
        <v>1.7342908438061047</v>
      </c>
      <c r="N484" s="32">
        <f>'Equations and POD'!$D$5/G484</f>
        <v>1512.70468661773</v>
      </c>
      <c r="O484" s="32">
        <f>'Equations and POD'!$D$5/H484</f>
        <v>1768.9655172413798</v>
      </c>
      <c r="P484" s="32">
        <f>'Equations and POD'!$D$5/I484</f>
        <v>2046.718146718147</v>
      </c>
      <c r="Q484" s="32">
        <f>'Equations and POD'!$D$5/J484</f>
        <v>2538.6554621848741</v>
      </c>
      <c r="R484" s="32">
        <f>'Equations and POD'!$D$5/K484</f>
        <v>3211.9047619047619</v>
      </c>
      <c r="S484" s="32">
        <f>'Equations and POD'!$D$5/L484</f>
        <v>3512.2203098106711</v>
      </c>
      <c r="T484" s="32">
        <f>'Equations and POD'!$D$5/M484</f>
        <v>3286.6459627329182</v>
      </c>
      <c r="U484" s="82">
        <v>1500</v>
      </c>
      <c r="V484" s="82">
        <v>1800</v>
      </c>
      <c r="W484" s="82">
        <v>2000</v>
      </c>
      <c r="X484" s="82">
        <v>2500</v>
      </c>
      <c r="Y484" s="82">
        <v>3200</v>
      </c>
      <c r="Z484" s="82">
        <v>3500</v>
      </c>
      <c r="AA484" s="82">
        <v>3300</v>
      </c>
    </row>
    <row r="485" spans="1:27" x14ac:dyDescent="0.35">
      <c r="A485" s="22" t="s">
        <v>97</v>
      </c>
      <c r="B485" s="22" t="s">
        <v>97</v>
      </c>
      <c r="C485" s="22" t="s">
        <v>100</v>
      </c>
      <c r="D485" s="22" t="s">
        <v>71</v>
      </c>
      <c r="E485" s="22" t="s">
        <v>67</v>
      </c>
      <c r="F485" s="22" t="s">
        <v>13</v>
      </c>
      <c r="G485" s="77" t="s">
        <v>68</v>
      </c>
      <c r="H485" s="77" t="s">
        <v>68</v>
      </c>
      <c r="I485" s="77" t="s">
        <v>68</v>
      </c>
      <c r="J485" s="77" t="s">
        <v>68</v>
      </c>
      <c r="K485" s="77" t="s">
        <v>68</v>
      </c>
      <c r="L485" s="77" t="s">
        <v>68</v>
      </c>
      <c r="M485" s="77" t="s">
        <v>68</v>
      </c>
      <c r="N485" s="94" t="s">
        <v>68</v>
      </c>
      <c r="O485" s="94" t="s">
        <v>68</v>
      </c>
      <c r="P485" s="94" t="s">
        <v>68</v>
      </c>
      <c r="Q485" s="94" t="s">
        <v>68</v>
      </c>
      <c r="R485" s="94" t="s">
        <v>68</v>
      </c>
      <c r="S485" s="94" t="s">
        <v>68</v>
      </c>
      <c r="T485" s="94" t="s">
        <v>68</v>
      </c>
      <c r="U485" s="61" t="s">
        <v>68</v>
      </c>
      <c r="V485" s="61" t="s">
        <v>68</v>
      </c>
      <c r="W485" s="61" t="s">
        <v>68</v>
      </c>
      <c r="X485" s="61" t="s">
        <v>68</v>
      </c>
      <c r="Y485" s="61" t="s">
        <v>68</v>
      </c>
      <c r="Z485" s="61" t="s">
        <v>68</v>
      </c>
      <c r="AA485" s="61" t="s">
        <v>68</v>
      </c>
    </row>
    <row r="486" spans="1:27" x14ac:dyDescent="0.35">
      <c r="A486" s="22" t="s">
        <v>97</v>
      </c>
      <c r="B486" s="22" t="s">
        <v>97</v>
      </c>
      <c r="C486" s="22" t="s">
        <v>100</v>
      </c>
      <c r="D486" s="22" t="s">
        <v>72</v>
      </c>
      <c r="E486" s="22" t="s">
        <v>67</v>
      </c>
      <c r="F486" s="22" t="s">
        <v>13</v>
      </c>
      <c r="G486" s="77" t="s">
        <v>68</v>
      </c>
      <c r="H486" s="77" t="s">
        <v>68</v>
      </c>
      <c r="I486" s="77" t="s">
        <v>68</v>
      </c>
      <c r="J486" s="77" t="s">
        <v>68</v>
      </c>
      <c r="K486" s="77" t="s">
        <v>68</v>
      </c>
      <c r="L486" s="77" t="s">
        <v>68</v>
      </c>
      <c r="M486" s="77" t="s">
        <v>68</v>
      </c>
      <c r="N486" s="94" t="s">
        <v>68</v>
      </c>
      <c r="O486" s="94" t="s">
        <v>68</v>
      </c>
      <c r="P486" s="94" t="s">
        <v>68</v>
      </c>
      <c r="Q486" s="94" t="s">
        <v>68</v>
      </c>
      <c r="R486" s="94" t="s">
        <v>68</v>
      </c>
      <c r="S486" s="94" t="s">
        <v>68</v>
      </c>
      <c r="T486" s="94" t="s">
        <v>68</v>
      </c>
      <c r="U486" s="61" t="s">
        <v>68</v>
      </c>
      <c r="V486" s="61" t="s">
        <v>68</v>
      </c>
      <c r="W486" s="61" t="s">
        <v>68</v>
      </c>
      <c r="X486" s="61" t="s">
        <v>68</v>
      </c>
      <c r="Y486" s="61" t="s">
        <v>68</v>
      </c>
      <c r="Z486" s="61" t="s">
        <v>68</v>
      </c>
      <c r="AA486" s="61" t="s">
        <v>68</v>
      </c>
    </row>
    <row r="487" spans="1:27" x14ac:dyDescent="0.35">
      <c r="A487" s="22" t="s">
        <v>97</v>
      </c>
      <c r="B487" s="22" t="s">
        <v>97</v>
      </c>
      <c r="C487" s="22" t="s">
        <v>100</v>
      </c>
      <c r="D487" s="22" t="s">
        <v>15</v>
      </c>
      <c r="E487" s="22" t="s">
        <v>67</v>
      </c>
      <c r="F487" s="22" t="s">
        <v>13</v>
      </c>
      <c r="G487" s="76">
        <f t="shared" ref="G487:M487" si="95">SUM(G484:G486)</f>
        <v>3.768085106382979</v>
      </c>
      <c r="H487" s="76">
        <f t="shared" si="95"/>
        <v>3.2222222222222214</v>
      </c>
      <c r="I487" s="76">
        <f t="shared" si="95"/>
        <v>2.7849462365591395</v>
      </c>
      <c r="J487" s="76">
        <f t="shared" si="95"/>
        <v>2.2452830188679243</v>
      </c>
      <c r="K487" s="79">
        <f t="shared" si="95"/>
        <v>1.7746478873239437</v>
      </c>
      <c r="L487" s="79">
        <f t="shared" si="95"/>
        <v>1.6229050279329609</v>
      </c>
      <c r="M487" s="79">
        <f t="shared" si="95"/>
        <v>1.7342908438061047</v>
      </c>
      <c r="N487" s="32">
        <f>'Equations and POD'!$D$5/G487</f>
        <v>1512.70468661773</v>
      </c>
      <c r="O487" s="32">
        <f>'Equations and POD'!$D$5/H487</f>
        <v>1768.9655172413798</v>
      </c>
      <c r="P487" s="32">
        <f>'Equations and POD'!$D$5/I487</f>
        <v>2046.718146718147</v>
      </c>
      <c r="Q487" s="32">
        <f>'Equations and POD'!$D$5/J487</f>
        <v>2538.6554621848741</v>
      </c>
      <c r="R487" s="32">
        <f>'Equations and POD'!$D$5/K487</f>
        <v>3211.9047619047619</v>
      </c>
      <c r="S487" s="32">
        <f>'Equations and POD'!$D$5/L487</f>
        <v>3512.2203098106711</v>
      </c>
      <c r="T487" s="32">
        <f>'Equations and POD'!$D$5/M487</f>
        <v>3286.6459627329182</v>
      </c>
      <c r="U487" s="82">
        <v>1500</v>
      </c>
      <c r="V487" s="82">
        <v>1800</v>
      </c>
      <c r="W487" s="82">
        <v>2000</v>
      </c>
      <c r="X487" s="82">
        <v>2500</v>
      </c>
      <c r="Y487" s="82">
        <v>3200</v>
      </c>
      <c r="Z487" s="82">
        <v>3500</v>
      </c>
      <c r="AA487" s="82">
        <v>3300</v>
      </c>
    </row>
    <row r="488" spans="1:27" x14ac:dyDescent="0.35">
      <c r="A488" s="22" t="s">
        <v>97</v>
      </c>
      <c r="B488" s="22" t="s">
        <v>97</v>
      </c>
      <c r="C488" s="22" t="s">
        <v>100</v>
      </c>
      <c r="D488" s="22" t="s">
        <v>66</v>
      </c>
      <c r="E488" s="22" t="s">
        <v>69</v>
      </c>
      <c r="F488" s="22" t="s">
        <v>13</v>
      </c>
      <c r="G488" s="47">
        <v>0.94202127659574475</v>
      </c>
      <c r="H488" s="47">
        <v>0.80555555555555536</v>
      </c>
      <c r="I488" s="47">
        <v>0.69623655913978488</v>
      </c>
      <c r="J488" s="47">
        <v>0.56132075471698106</v>
      </c>
      <c r="K488" s="47">
        <v>0.44366197183098594</v>
      </c>
      <c r="L488" s="47">
        <v>0.40572625698324022</v>
      </c>
      <c r="M488" s="47">
        <v>0.43357271095152616</v>
      </c>
      <c r="N488" s="32">
        <f>'Equations and POD'!$D$5/G488</f>
        <v>6050.8187464709199</v>
      </c>
      <c r="O488" s="32">
        <f>'Equations and POD'!$D$5/H488</f>
        <v>7075.862068965519</v>
      </c>
      <c r="P488" s="32">
        <f>'Equations and POD'!$D$5/I488</f>
        <v>8186.8725868725878</v>
      </c>
      <c r="Q488" s="32">
        <f>'Equations and POD'!$D$5/J488</f>
        <v>10154.621848739496</v>
      </c>
      <c r="R488" s="32">
        <f>'Equations and POD'!$D$5/K488</f>
        <v>12847.619047619048</v>
      </c>
      <c r="S488" s="32">
        <f>'Equations and POD'!$D$5/L488</f>
        <v>14048.881239242684</v>
      </c>
      <c r="T488" s="32">
        <f>'Equations and POD'!$D$5/M488</f>
        <v>13146.583850931673</v>
      </c>
      <c r="U488" s="82">
        <v>6100</v>
      </c>
      <c r="V488" s="82">
        <v>7100</v>
      </c>
      <c r="W488" s="82">
        <v>8200</v>
      </c>
      <c r="X488" s="82">
        <v>10000</v>
      </c>
      <c r="Y488" s="82">
        <v>13000</v>
      </c>
      <c r="Z488" s="82">
        <v>14000</v>
      </c>
      <c r="AA488" s="82">
        <v>13000</v>
      </c>
    </row>
    <row r="489" spans="1:27" x14ac:dyDescent="0.35">
      <c r="A489" s="22" t="s">
        <v>97</v>
      </c>
      <c r="B489" s="22" t="s">
        <v>97</v>
      </c>
      <c r="C489" s="22" t="s">
        <v>100</v>
      </c>
      <c r="D489" s="22" t="s">
        <v>71</v>
      </c>
      <c r="E489" s="22" t="s">
        <v>69</v>
      </c>
      <c r="F489" s="22" t="s">
        <v>13</v>
      </c>
      <c r="G489" s="77" t="s">
        <v>68</v>
      </c>
      <c r="H489" s="77" t="s">
        <v>68</v>
      </c>
      <c r="I489" s="77" t="s">
        <v>68</v>
      </c>
      <c r="J489" s="77" t="s">
        <v>68</v>
      </c>
      <c r="K489" s="77" t="s">
        <v>68</v>
      </c>
      <c r="L489" s="77" t="s">
        <v>68</v>
      </c>
      <c r="M489" s="77" t="s">
        <v>68</v>
      </c>
      <c r="N489" s="94" t="s">
        <v>68</v>
      </c>
      <c r="O489" s="94" t="s">
        <v>68</v>
      </c>
      <c r="P489" s="94" t="s">
        <v>68</v>
      </c>
      <c r="Q489" s="94" t="s">
        <v>68</v>
      </c>
      <c r="R489" s="94" t="s">
        <v>68</v>
      </c>
      <c r="S489" s="94" t="s">
        <v>68</v>
      </c>
      <c r="T489" s="94" t="s">
        <v>68</v>
      </c>
      <c r="U489" s="61" t="s">
        <v>68</v>
      </c>
      <c r="V489" s="61" t="s">
        <v>68</v>
      </c>
      <c r="W489" s="61" t="s">
        <v>68</v>
      </c>
      <c r="X489" s="61" t="s">
        <v>68</v>
      </c>
      <c r="Y489" s="61" t="s">
        <v>68</v>
      </c>
      <c r="Z489" s="61" t="s">
        <v>68</v>
      </c>
      <c r="AA489" s="61" t="s">
        <v>68</v>
      </c>
    </row>
    <row r="490" spans="1:27" x14ac:dyDescent="0.35">
      <c r="A490" s="22" t="s">
        <v>97</v>
      </c>
      <c r="B490" s="22" t="s">
        <v>97</v>
      </c>
      <c r="C490" s="22" t="s">
        <v>100</v>
      </c>
      <c r="D490" s="22" t="s">
        <v>72</v>
      </c>
      <c r="E490" s="22" t="s">
        <v>69</v>
      </c>
      <c r="F490" s="22" t="s">
        <v>13</v>
      </c>
      <c r="G490" s="77" t="s">
        <v>68</v>
      </c>
      <c r="H490" s="77" t="s">
        <v>68</v>
      </c>
      <c r="I490" s="77" t="s">
        <v>68</v>
      </c>
      <c r="J490" s="77" t="s">
        <v>68</v>
      </c>
      <c r="K490" s="77" t="s">
        <v>68</v>
      </c>
      <c r="L490" s="77" t="s">
        <v>68</v>
      </c>
      <c r="M490" s="77" t="s">
        <v>68</v>
      </c>
      <c r="N490" s="94" t="s">
        <v>68</v>
      </c>
      <c r="O490" s="94" t="s">
        <v>68</v>
      </c>
      <c r="P490" s="94" t="s">
        <v>68</v>
      </c>
      <c r="Q490" s="94" t="s">
        <v>68</v>
      </c>
      <c r="R490" s="94" t="s">
        <v>68</v>
      </c>
      <c r="S490" s="94" t="s">
        <v>68</v>
      </c>
      <c r="T490" s="94" t="s">
        <v>68</v>
      </c>
      <c r="U490" s="61" t="s">
        <v>68</v>
      </c>
      <c r="V490" s="61" t="s">
        <v>68</v>
      </c>
      <c r="W490" s="61" t="s">
        <v>68</v>
      </c>
      <c r="X490" s="61" t="s">
        <v>68</v>
      </c>
      <c r="Y490" s="61" t="s">
        <v>68</v>
      </c>
      <c r="Z490" s="61" t="s">
        <v>68</v>
      </c>
      <c r="AA490" s="61" t="s">
        <v>68</v>
      </c>
    </row>
    <row r="491" spans="1:27" x14ac:dyDescent="0.35">
      <c r="A491" s="22" t="s">
        <v>97</v>
      </c>
      <c r="B491" s="22" t="s">
        <v>97</v>
      </c>
      <c r="C491" s="22" t="s">
        <v>100</v>
      </c>
      <c r="D491" s="22" t="s">
        <v>15</v>
      </c>
      <c r="E491" s="22" t="s">
        <v>69</v>
      </c>
      <c r="F491" s="22" t="s">
        <v>13</v>
      </c>
      <c r="G491" s="79">
        <f t="shared" ref="G491:M491" si="96">SUM(G488:G490)</f>
        <v>0.94202127659574475</v>
      </c>
      <c r="H491" s="79">
        <f t="shared" si="96"/>
        <v>0.80555555555555536</v>
      </c>
      <c r="I491" s="79">
        <f t="shared" si="96"/>
        <v>0.69623655913978488</v>
      </c>
      <c r="J491" s="79">
        <f t="shared" si="96"/>
        <v>0.56132075471698106</v>
      </c>
      <c r="K491" s="79">
        <f t="shared" si="96"/>
        <v>0.44366197183098594</v>
      </c>
      <c r="L491" s="79">
        <f t="shared" si="96"/>
        <v>0.40572625698324022</v>
      </c>
      <c r="M491" s="79">
        <f t="shared" si="96"/>
        <v>0.43357271095152616</v>
      </c>
      <c r="N491" s="32">
        <f>'Equations and POD'!$D$5/G491</f>
        <v>6050.8187464709199</v>
      </c>
      <c r="O491" s="32">
        <f>'Equations and POD'!$D$5/H491</f>
        <v>7075.862068965519</v>
      </c>
      <c r="P491" s="32">
        <f>'Equations and POD'!$D$5/I491</f>
        <v>8186.8725868725878</v>
      </c>
      <c r="Q491" s="32">
        <f>'Equations and POD'!$D$5/J491</f>
        <v>10154.621848739496</v>
      </c>
      <c r="R491" s="32">
        <f>'Equations and POD'!$D$5/K491</f>
        <v>12847.619047619048</v>
      </c>
      <c r="S491" s="32">
        <f>'Equations and POD'!$D$5/L491</f>
        <v>14048.881239242684</v>
      </c>
      <c r="T491" s="32">
        <f>'Equations and POD'!$D$5/M491</f>
        <v>13146.583850931673</v>
      </c>
      <c r="U491" s="82">
        <v>6100</v>
      </c>
      <c r="V491" s="82">
        <v>7100</v>
      </c>
      <c r="W491" s="82">
        <v>8200</v>
      </c>
      <c r="X491" s="82">
        <v>10000</v>
      </c>
      <c r="Y491" s="82">
        <v>13000</v>
      </c>
      <c r="Z491" s="82">
        <v>14000</v>
      </c>
      <c r="AA491" s="82">
        <v>13000</v>
      </c>
    </row>
    <row r="492" spans="1:27" x14ac:dyDescent="0.35">
      <c r="A492" s="22" t="s">
        <v>97</v>
      </c>
      <c r="B492" s="22" t="s">
        <v>97</v>
      </c>
      <c r="C492" s="22" t="s">
        <v>100</v>
      </c>
      <c r="D492" s="22" t="s">
        <v>66</v>
      </c>
      <c r="E492" s="22" t="s">
        <v>70</v>
      </c>
      <c r="F492" s="22" t="s">
        <v>13</v>
      </c>
      <c r="G492" s="47">
        <v>9.4202127659574461E-2</v>
      </c>
      <c r="H492" s="47">
        <v>8.0555555555555547E-2</v>
      </c>
      <c r="I492" s="47">
        <v>6.9623655913978483E-2</v>
      </c>
      <c r="J492" s="47">
        <v>5.6132075471698101E-2</v>
      </c>
      <c r="K492" s="47">
        <v>4.4366197183098588E-2</v>
      </c>
      <c r="L492" s="47">
        <v>4.0572625698324032E-2</v>
      </c>
      <c r="M492" s="47">
        <v>4.3357271095152611E-2</v>
      </c>
      <c r="N492" s="32">
        <f>'Equations and POD'!$D$5/G492</f>
        <v>60508.187464709212</v>
      </c>
      <c r="O492" s="32">
        <f>'Equations and POD'!$D$5/H492</f>
        <v>70758.620689655174</v>
      </c>
      <c r="P492" s="32">
        <f>'Equations and POD'!$D$5/I492</f>
        <v>81868.725868725887</v>
      </c>
      <c r="Q492" s="32">
        <f>'Equations and POD'!$D$5/J492</f>
        <v>101546.21848739497</v>
      </c>
      <c r="R492" s="32">
        <f>'Equations and POD'!$D$5/K492</f>
        <v>128476.19047619049</v>
      </c>
      <c r="S492" s="32">
        <f>'Equations and POD'!$D$5/L492</f>
        <v>140488.81239242683</v>
      </c>
      <c r="T492" s="32">
        <f>'Equations and POD'!$D$5/M492</f>
        <v>131465.83850931676</v>
      </c>
      <c r="U492" s="82">
        <v>61000</v>
      </c>
      <c r="V492" s="82">
        <v>71000</v>
      </c>
      <c r="W492" s="82">
        <v>82000</v>
      </c>
      <c r="X492" s="82">
        <v>100000</v>
      </c>
      <c r="Y492" s="82">
        <v>130000</v>
      </c>
      <c r="Z492" s="82">
        <v>140000</v>
      </c>
      <c r="AA492" s="82">
        <v>130000</v>
      </c>
    </row>
    <row r="493" spans="1:27" x14ac:dyDescent="0.35">
      <c r="A493" s="22" t="s">
        <v>97</v>
      </c>
      <c r="B493" s="22" t="s">
        <v>97</v>
      </c>
      <c r="C493" s="22" t="s">
        <v>100</v>
      </c>
      <c r="D493" s="22" t="s">
        <v>71</v>
      </c>
      <c r="E493" s="22" t="s">
        <v>70</v>
      </c>
      <c r="F493" s="22" t="s">
        <v>13</v>
      </c>
      <c r="G493" s="77" t="s">
        <v>68</v>
      </c>
      <c r="H493" s="77" t="s">
        <v>68</v>
      </c>
      <c r="I493" s="77" t="s">
        <v>68</v>
      </c>
      <c r="J493" s="77" t="s">
        <v>68</v>
      </c>
      <c r="K493" s="77" t="s">
        <v>68</v>
      </c>
      <c r="L493" s="77" t="s">
        <v>68</v>
      </c>
      <c r="M493" s="77" t="s">
        <v>68</v>
      </c>
      <c r="N493" s="94" t="s">
        <v>68</v>
      </c>
      <c r="O493" s="94" t="s">
        <v>68</v>
      </c>
      <c r="P493" s="94" t="s">
        <v>68</v>
      </c>
      <c r="Q493" s="94" t="s">
        <v>68</v>
      </c>
      <c r="R493" s="94" t="s">
        <v>68</v>
      </c>
      <c r="S493" s="94" t="s">
        <v>68</v>
      </c>
      <c r="T493" s="94" t="s">
        <v>68</v>
      </c>
      <c r="U493" s="61" t="s">
        <v>68</v>
      </c>
      <c r="V493" s="61" t="s">
        <v>68</v>
      </c>
      <c r="W493" s="61" t="s">
        <v>68</v>
      </c>
      <c r="X493" s="61" t="s">
        <v>68</v>
      </c>
      <c r="Y493" s="61" t="s">
        <v>68</v>
      </c>
      <c r="Z493" s="61" t="s">
        <v>68</v>
      </c>
      <c r="AA493" s="61" t="s">
        <v>68</v>
      </c>
    </row>
    <row r="494" spans="1:27" x14ac:dyDescent="0.35">
      <c r="A494" s="22" t="s">
        <v>97</v>
      </c>
      <c r="B494" s="22" t="s">
        <v>97</v>
      </c>
      <c r="C494" s="22" t="s">
        <v>100</v>
      </c>
      <c r="D494" s="22" t="s">
        <v>72</v>
      </c>
      <c r="E494" s="22" t="s">
        <v>70</v>
      </c>
      <c r="F494" s="22" t="s">
        <v>13</v>
      </c>
      <c r="G494" s="77" t="s">
        <v>68</v>
      </c>
      <c r="H494" s="77" t="s">
        <v>68</v>
      </c>
      <c r="I494" s="77" t="s">
        <v>68</v>
      </c>
      <c r="J494" s="77" t="s">
        <v>68</v>
      </c>
      <c r="K494" s="77" t="s">
        <v>68</v>
      </c>
      <c r="L494" s="77" t="s">
        <v>68</v>
      </c>
      <c r="M494" s="77" t="s">
        <v>68</v>
      </c>
      <c r="N494" s="94" t="s">
        <v>68</v>
      </c>
      <c r="O494" s="94" t="s">
        <v>68</v>
      </c>
      <c r="P494" s="94" t="s">
        <v>68</v>
      </c>
      <c r="Q494" s="94" t="s">
        <v>68</v>
      </c>
      <c r="R494" s="94" t="s">
        <v>68</v>
      </c>
      <c r="S494" s="94" t="s">
        <v>68</v>
      </c>
      <c r="T494" s="94" t="s">
        <v>68</v>
      </c>
      <c r="U494" s="61" t="s">
        <v>68</v>
      </c>
      <c r="V494" s="61" t="s">
        <v>68</v>
      </c>
      <c r="W494" s="61" t="s">
        <v>68</v>
      </c>
      <c r="X494" s="61" t="s">
        <v>68</v>
      </c>
      <c r="Y494" s="61" t="s">
        <v>68</v>
      </c>
      <c r="Z494" s="61" t="s">
        <v>68</v>
      </c>
      <c r="AA494" s="61" t="s">
        <v>68</v>
      </c>
    </row>
    <row r="495" spans="1:27" x14ac:dyDescent="0.35">
      <c r="A495" s="22" t="s">
        <v>97</v>
      </c>
      <c r="B495" s="22" t="s">
        <v>97</v>
      </c>
      <c r="C495" s="22" t="s">
        <v>100</v>
      </c>
      <c r="D495" s="22" t="s">
        <v>15</v>
      </c>
      <c r="E495" s="22" t="s">
        <v>70</v>
      </c>
      <c r="F495" s="22" t="s">
        <v>13</v>
      </c>
      <c r="G495" s="78">
        <f t="shared" ref="G495:M495" si="97">SUM(G492:G494)</f>
        <v>9.4202127659574461E-2</v>
      </c>
      <c r="H495" s="78">
        <f t="shared" si="97"/>
        <v>8.0555555555555547E-2</v>
      </c>
      <c r="I495" s="78">
        <f t="shared" si="97"/>
        <v>6.9623655913978483E-2</v>
      </c>
      <c r="J495" s="78">
        <f t="shared" si="97"/>
        <v>5.6132075471698101E-2</v>
      </c>
      <c r="K495" s="78">
        <f t="shared" si="97"/>
        <v>4.4366197183098588E-2</v>
      </c>
      <c r="L495" s="78">
        <f t="shared" si="97"/>
        <v>4.0572625698324032E-2</v>
      </c>
      <c r="M495" s="78">
        <f t="shared" si="97"/>
        <v>4.3357271095152611E-2</v>
      </c>
      <c r="N495" s="32">
        <f>'Equations and POD'!$D$5/G495</f>
        <v>60508.187464709212</v>
      </c>
      <c r="O495" s="32">
        <f>'Equations and POD'!$D$5/H495</f>
        <v>70758.620689655174</v>
      </c>
      <c r="P495" s="32">
        <f>'Equations and POD'!$D$5/I495</f>
        <v>81868.725868725887</v>
      </c>
      <c r="Q495" s="32">
        <f>'Equations and POD'!$D$5/J495</f>
        <v>101546.21848739497</v>
      </c>
      <c r="R495" s="32">
        <f>'Equations and POD'!$D$5/K495</f>
        <v>128476.19047619049</v>
      </c>
      <c r="S495" s="32">
        <f>'Equations and POD'!$D$5/L495</f>
        <v>140488.81239242683</v>
      </c>
      <c r="T495" s="32">
        <f>'Equations and POD'!$D$5/M495</f>
        <v>131465.83850931676</v>
      </c>
      <c r="U495" s="82">
        <v>61000</v>
      </c>
      <c r="V495" s="82">
        <v>71000</v>
      </c>
      <c r="W495" s="82">
        <v>82000</v>
      </c>
      <c r="X495" s="82">
        <v>100000</v>
      </c>
      <c r="Y495" s="82">
        <v>130000</v>
      </c>
      <c r="Z495" s="82">
        <v>140000</v>
      </c>
      <c r="AA495" s="82">
        <v>130000</v>
      </c>
    </row>
    <row r="496" spans="1:27" x14ac:dyDescent="0.35">
      <c r="A496" s="22" t="s">
        <v>97</v>
      </c>
      <c r="B496" s="22" t="s">
        <v>97</v>
      </c>
      <c r="C496" s="22" t="s">
        <v>94</v>
      </c>
      <c r="D496" s="22" t="s">
        <v>66</v>
      </c>
      <c r="E496" s="22" t="s">
        <v>67</v>
      </c>
      <c r="F496" s="22" t="s">
        <v>9</v>
      </c>
      <c r="G496" s="31" t="s">
        <v>68</v>
      </c>
      <c r="H496" s="31" t="s">
        <v>68</v>
      </c>
      <c r="I496" s="67">
        <v>0.24831488709677399</v>
      </c>
      <c r="J496" s="67">
        <v>0.227526877358491</v>
      </c>
      <c r="K496" s="67">
        <v>0.17473165669014101</v>
      </c>
      <c r="L496" s="67">
        <v>0.15390731564245799</v>
      </c>
      <c r="M496" s="67">
        <v>0.158027675625</v>
      </c>
      <c r="N496" s="64" t="s">
        <v>68</v>
      </c>
      <c r="O496" s="64" t="s">
        <v>68</v>
      </c>
      <c r="P496" s="32">
        <f>'Equations and POD'!$D$5/I496</f>
        <v>22954.725214596496</v>
      </c>
      <c r="Q496" s="32">
        <f>'Equations and POD'!$D$5/J496</f>
        <v>25051.985357400605</v>
      </c>
      <c r="R496" s="32">
        <f>'Equations and POD'!$D$5/K496</f>
        <v>32621.449987783551</v>
      </c>
      <c r="S496" s="32">
        <f>'Equations and POD'!$D$5/L496</f>
        <v>37035.276563731815</v>
      </c>
      <c r="T496" s="32">
        <f>'Equations and POD'!$D$5/M496</f>
        <v>36069.631331704906</v>
      </c>
      <c r="U496" s="61" t="s">
        <v>68</v>
      </c>
      <c r="V496" s="61" t="s">
        <v>68</v>
      </c>
      <c r="W496" s="82">
        <v>23000</v>
      </c>
      <c r="X496" s="82">
        <v>25000</v>
      </c>
      <c r="Y496" s="82">
        <v>33000</v>
      </c>
      <c r="Z496" s="82">
        <v>37000</v>
      </c>
      <c r="AA496" s="82">
        <v>36000</v>
      </c>
    </row>
    <row r="497" spans="1:27" x14ac:dyDescent="0.35">
      <c r="A497" s="22" t="s">
        <v>97</v>
      </c>
      <c r="B497" s="22" t="s">
        <v>97</v>
      </c>
      <c r="C497" s="22" t="s">
        <v>94</v>
      </c>
      <c r="D497" s="22" t="s">
        <v>71</v>
      </c>
      <c r="E497" s="22" t="s">
        <v>67</v>
      </c>
      <c r="F497" s="22" t="s">
        <v>9</v>
      </c>
      <c r="G497" s="76" t="s">
        <v>68</v>
      </c>
      <c r="H497" s="76" t="s">
        <v>68</v>
      </c>
      <c r="I497" s="74">
        <v>5.8064516129032297E-3</v>
      </c>
      <c r="J497" s="74">
        <v>2.5471698113207499E-3</v>
      </c>
      <c r="K497" s="74">
        <v>1.4260563380281701E-3</v>
      </c>
      <c r="L497" s="74">
        <v>5.65642458100559E-4</v>
      </c>
      <c r="M497" s="74">
        <v>5.0624999999999997E-4</v>
      </c>
      <c r="N497" s="64" t="s">
        <v>68</v>
      </c>
      <c r="O497" s="64" t="s">
        <v>68</v>
      </c>
      <c r="P497" s="32">
        <f>'Equations and POD'!$D$5/I497</f>
        <v>981666.66666666605</v>
      </c>
      <c r="Q497" s="32">
        <f>'Equations and POD'!$D$5/J497</f>
        <v>2237777.7777777822</v>
      </c>
      <c r="R497" s="32">
        <f>'Equations and POD'!$D$5/K497</f>
        <v>3997037.0370370341</v>
      </c>
      <c r="S497" s="32">
        <f>'Equations and POD'!$D$5/L497</f>
        <v>10077037.037037032</v>
      </c>
      <c r="T497" s="32">
        <f>'Equations and POD'!$D$5/M497</f>
        <v>11259259.259259259</v>
      </c>
      <c r="U497" s="61" t="s">
        <v>68</v>
      </c>
      <c r="V497" s="61" t="s">
        <v>68</v>
      </c>
      <c r="W497" s="82">
        <v>980000</v>
      </c>
      <c r="X497" s="82">
        <v>2200000</v>
      </c>
      <c r="Y497" s="82">
        <v>4000000</v>
      </c>
      <c r="Z497" s="82">
        <v>10000000</v>
      </c>
      <c r="AA497" s="82">
        <v>11000000</v>
      </c>
    </row>
    <row r="498" spans="1:27" x14ac:dyDescent="0.35">
      <c r="A498" s="22" t="s">
        <v>97</v>
      </c>
      <c r="B498" s="22" t="s">
        <v>97</v>
      </c>
      <c r="C498" s="22" t="s">
        <v>94</v>
      </c>
      <c r="D498" s="22" t="s">
        <v>72</v>
      </c>
      <c r="E498" s="22" t="s">
        <v>67</v>
      </c>
      <c r="F498" s="22" t="s">
        <v>9</v>
      </c>
      <c r="G498" s="76" t="s">
        <v>68</v>
      </c>
      <c r="H498" s="76" t="s">
        <v>68</v>
      </c>
      <c r="I498" s="74">
        <v>6.2661290322580604E-3</v>
      </c>
      <c r="J498" s="74">
        <v>4.1603773584905704E-3</v>
      </c>
      <c r="K498" s="74">
        <v>8.1522887323943593E-3</v>
      </c>
      <c r="L498" s="74">
        <v>4.31145251396648E-3</v>
      </c>
      <c r="M498" s="74">
        <v>3.9532500000000002E-3</v>
      </c>
      <c r="N498" s="64" t="s">
        <v>68</v>
      </c>
      <c r="O498" s="64" t="s">
        <v>68</v>
      </c>
      <c r="P498" s="32">
        <f>'Equations and POD'!$D$5/I498</f>
        <v>909652.50965251029</v>
      </c>
      <c r="Q498" s="32">
        <f>'Equations and POD'!$D$5/J498</f>
        <v>1370068.0272108829</v>
      </c>
      <c r="R498" s="32">
        <f>'Equations and POD'!$D$5/K498</f>
        <v>699190.15225137735</v>
      </c>
      <c r="S498" s="32">
        <f>'Equations and POD'!$D$5/L498</f>
        <v>1322060.2526724976</v>
      </c>
      <c r="T498" s="32">
        <f>'Equations and POD'!$D$5/M498</f>
        <v>1441851.6410548282</v>
      </c>
      <c r="U498" s="61" t="s">
        <v>68</v>
      </c>
      <c r="V498" s="61" t="s">
        <v>68</v>
      </c>
      <c r="W498" s="82">
        <v>910000</v>
      </c>
      <c r="X498" s="82">
        <v>1400000</v>
      </c>
      <c r="Y498" s="82">
        <v>700000</v>
      </c>
      <c r="Z498" s="82">
        <v>1300000</v>
      </c>
      <c r="AA498" s="82">
        <v>1400000</v>
      </c>
    </row>
    <row r="499" spans="1:27" x14ac:dyDescent="0.35">
      <c r="A499" s="22" t="s">
        <v>97</v>
      </c>
      <c r="B499" s="22" t="s">
        <v>97</v>
      </c>
      <c r="C499" s="22" t="s">
        <v>94</v>
      </c>
      <c r="D499" s="22" t="s">
        <v>15</v>
      </c>
      <c r="E499" s="22" t="s">
        <v>67</v>
      </c>
      <c r="F499" s="22" t="s">
        <v>9</v>
      </c>
      <c r="G499" s="77" t="s">
        <v>68</v>
      </c>
      <c r="H499" s="77" t="s">
        <v>68</v>
      </c>
      <c r="I499" s="79">
        <f>SUM(I496:I498)</f>
        <v>0.26038746774193527</v>
      </c>
      <c r="J499" s="79">
        <f>SUM(J496:J498)</f>
        <v>0.23423442452830232</v>
      </c>
      <c r="K499" s="79">
        <f>SUM(K496:K498)</f>
        <v>0.18431000176056353</v>
      </c>
      <c r="L499" s="79">
        <f>SUM(L496:L498)</f>
        <v>0.15878441061452503</v>
      </c>
      <c r="M499" s="79">
        <f>SUM(M496:M498)</f>
        <v>0.16248717562500001</v>
      </c>
      <c r="N499" s="64" t="s">
        <v>68</v>
      </c>
      <c r="O499" s="64" t="s">
        <v>68</v>
      </c>
      <c r="P499" s="32">
        <f>'Equations and POD'!$D$5/I499</f>
        <v>21890.454442489354</v>
      </c>
      <c r="Q499" s="32">
        <f>'Equations and POD'!$D$5/J499</f>
        <v>24334.595614963822</v>
      </c>
      <c r="R499" s="32">
        <f>'Equations and POD'!$D$5/K499</f>
        <v>30926.156722654963</v>
      </c>
      <c r="S499" s="32">
        <f>'Equations and POD'!$D$5/L499</f>
        <v>35897.730626954784</v>
      </c>
      <c r="T499" s="32">
        <f>'Equations and POD'!$D$5/M499</f>
        <v>35079.691539194973</v>
      </c>
      <c r="U499" s="61" t="s">
        <v>68</v>
      </c>
      <c r="V499" s="61" t="s">
        <v>68</v>
      </c>
      <c r="W499" s="82">
        <v>22000</v>
      </c>
      <c r="X499" s="82">
        <v>24000</v>
      </c>
      <c r="Y499" s="82">
        <v>31000</v>
      </c>
      <c r="Z499" s="82">
        <v>36000</v>
      </c>
      <c r="AA499" s="82">
        <v>35000</v>
      </c>
    </row>
    <row r="500" spans="1:27" x14ac:dyDescent="0.35">
      <c r="A500" s="22" t="s">
        <v>97</v>
      </c>
      <c r="B500" s="22" t="s">
        <v>97</v>
      </c>
      <c r="C500" s="22" t="s">
        <v>94</v>
      </c>
      <c r="D500" s="22" t="s">
        <v>66</v>
      </c>
      <c r="E500" s="22" t="s">
        <v>69</v>
      </c>
      <c r="F500" s="22" t="s">
        <v>9</v>
      </c>
      <c r="G500" s="75" t="s">
        <v>68</v>
      </c>
      <c r="H500" s="75" t="s">
        <v>68</v>
      </c>
      <c r="I500" s="67">
        <v>1.7100127016129001</v>
      </c>
      <c r="J500" s="67">
        <v>1.6107471933962301</v>
      </c>
      <c r="K500" s="67">
        <v>1.2581079005281699</v>
      </c>
      <c r="L500" s="67">
        <v>1.1089197905027901</v>
      </c>
      <c r="M500" s="67">
        <v>1.1392335703125001</v>
      </c>
      <c r="N500" s="64" t="s">
        <v>68</v>
      </c>
      <c r="O500" s="64" t="s">
        <v>68</v>
      </c>
      <c r="P500" s="32">
        <f>'Equations and POD'!$D$5/I500</f>
        <v>3333.3085740379042</v>
      </c>
      <c r="Q500" s="32">
        <f>'Equations and POD'!$D$5/J500</f>
        <v>3538.730362758949</v>
      </c>
      <c r="R500" s="32">
        <f>'Equations and POD'!$D$5/K500</f>
        <v>4530.6129924206552</v>
      </c>
      <c r="S500" s="32">
        <f>'Equations and POD'!$D$5/L500</f>
        <v>5140.1373199549353</v>
      </c>
      <c r="T500" s="32">
        <f>'Equations and POD'!$D$5/M500</f>
        <v>5003.3637952193149</v>
      </c>
      <c r="U500" s="61" t="s">
        <v>68</v>
      </c>
      <c r="V500" s="61" t="s">
        <v>68</v>
      </c>
      <c r="W500" s="82">
        <v>3300</v>
      </c>
      <c r="X500" s="82">
        <v>3500</v>
      </c>
      <c r="Y500" s="82">
        <v>4500</v>
      </c>
      <c r="Z500" s="82">
        <v>5100</v>
      </c>
      <c r="AA500" s="82">
        <v>5000</v>
      </c>
    </row>
    <row r="501" spans="1:27" x14ac:dyDescent="0.35">
      <c r="A501" s="22" t="s">
        <v>97</v>
      </c>
      <c r="B501" s="22" t="s">
        <v>97</v>
      </c>
      <c r="C501" s="22" t="s">
        <v>94</v>
      </c>
      <c r="D501" s="22" t="s">
        <v>71</v>
      </c>
      <c r="E501" s="22" t="s">
        <v>69</v>
      </c>
      <c r="F501" s="22" t="s">
        <v>9</v>
      </c>
      <c r="G501" s="76" t="s">
        <v>68</v>
      </c>
      <c r="H501" s="76" t="s">
        <v>68</v>
      </c>
      <c r="I501" s="74">
        <v>3.29032258064516E-3</v>
      </c>
      <c r="J501" s="74">
        <v>1.44339622641509E-3</v>
      </c>
      <c r="K501" s="74">
        <v>8.0809859154929603E-4</v>
      </c>
      <c r="L501" s="74">
        <v>3.2053072625698301E-4</v>
      </c>
      <c r="M501" s="74">
        <v>2.8687500000000002E-4</v>
      </c>
      <c r="N501" s="64" t="s">
        <v>68</v>
      </c>
      <c r="O501" s="64" t="s">
        <v>68</v>
      </c>
      <c r="P501" s="32">
        <f>'Equations and POD'!$D$5/I501</f>
        <v>1732352.9411764713</v>
      </c>
      <c r="Q501" s="32">
        <f>'Equations and POD'!$D$5/J501</f>
        <v>3949019.607843149</v>
      </c>
      <c r="R501" s="32">
        <f>'Equations and POD'!$D$5/K501</f>
        <v>7053594.7712418279</v>
      </c>
      <c r="S501" s="32">
        <f>'Equations and POD'!$D$5/L501</f>
        <v>17783006.535947725</v>
      </c>
      <c r="T501" s="32">
        <f>'Equations and POD'!$D$5/M501</f>
        <v>19869281.045751631</v>
      </c>
      <c r="U501" s="61" t="s">
        <v>68</v>
      </c>
      <c r="V501" s="61" t="s">
        <v>68</v>
      </c>
      <c r="W501" s="82">
        <v>1700000</v>
      </c>
      <c r="X501" s="82">
        <v>3900000</v>
      </c>
      <c r="Y501" s="82">
        <v>7100000</v>
      </c>
      <c r="Z501" s="82">
        <v>18000000</v>
      </c>
      <c r="AA501" s="82">
        <v>20000000</v>
      </c>
    </row>
    <row r="502" spans="1:27" x14ac:dyDescent="0.35">
      <c r="A502" s="22" t="s">
        <v>97</v>
      </c>
      <c r="B502" s="22" t="s">
        <v>97</v>
      </c>
      <c r="C502" s="22" t="s">
        <v>94</v>
      </c>
      <c r="D502" s="22" t="s">
        <v>72</v>
      </c>
      <c r="E502" s="22" t="s">
        <v>69</v>
      </c>
      <c r="F502" s="22" t="s">
        <v>9</v>
      </c>
      <c r="G502" s="76" t="s">
        <v>68</v>
      </c>
      <c r="H502" s="76" t="s">
        <v>68</v>
      </c>
      <c r="I502" s="74">
        <v>6.60032258064516E-4</v>
      </c>
      <c r="J502" s="74">
        <v>4.3822641509433998E-4</v>
      </c>
      <c r="K502" s="74">
        <v>8.5870774647887297E-4</v>
      </c>
      <c r="L502" s="74">
        <v>4.5413966480446901E-4</v>
      </c>
      <c r="M502" s="74">
        <v>4.1640900000000002E-4</v>
      </c>
      <c r="N502" s="64" t="s">
        <v>68</v>
      </c>
      <c r="O502" s="64" t="s">
        <v>68</v>
      </c>
      <c r="P502" s="32">
        <f>'Equations and POD'!$D$5/I502</f>
        <v>8635941.5473339539</v>
      </c>
      <c r="Q502" s="32">
        <f>'Equations and POD'!$D$5/J502</f>
        <v>13006974.941875475</v>
      </c>
      <c r="R502" s="32">
        <f>'Equations and POD'!$D$5/K502</f>
        <v>6637881.1922599077</v>
      </c>
      <c r="S502" s="32">
        <f>'Equations and POD'!$D$5/L502</f>
        <v>12551204.93043511</v>
      </c>
      <c r="T502" s="32">
        <f>'Equations and POD'!$D$5/M502</f>
        <v>13688464.946723053</v>
      </c>
      <c r="U502" s="61" t="s">
        <v>68</v>
      </c>
      <c r="V502" s="61" t="s">
        <v>68</v>
      </c>
      <c r="W502" s="82">
        <v>8600000</v>
      </c>
      <c r="X502" s="82">
        <v>13000000</v>
      </c>
      <c r="Y502" s="82">
        <v>6600000</v>
      </c>
      <c r="Z502" s="82">
        <v>13000000</v>
      </c>
      <c r="AA502" s="82">
        <v>14000000</v>
      </c>
    </row>
    <row r="503" spans="1:27" x14ac:dyDescent="0.35">
      <c r="A503" s="22" t="s">
        <v>97</v>
      </c>
      <c r="B503" s="22" t="s">
        <v>97</v>
      </c>
      <c r="C503" s="22" t="s">
        <v>94</v>
      </c>
      <c r="D503" s="22" t="s">
        <v>15</v>
      </c>
      <c r="E503" s="22" t="s">
        <v>69</v>
      </c>
      <c r="F503" s="22" t="s">
        <v>9</v>
      </c>
      <c r="G503" s="77" t="s">
        <v>68</v>
      </c>
      <c r="H503" s="77" t="s">
        <v>68</v>
      </c>
      <c r="I503" s="78">
        <f>SUM(I500:I502)</f>
        <v>1.7139630564516097</v>
      </c>
      <c r="J503" s="78">
        <f>SUM(J500:J502)</f>
        <v>1.6126288160377396</v>
      </c>
      <c r="K503" s="78">
        <f>SUM(K500:K502)</f>
        <v>1.259774706866198</v>
      </c>
      <c r="L503" s="78">
        <f>SUM(L500:L502)</f>
        <v>1.1096944608938517</v>
      </c>
      <c r="M503" s="78">
        <f>SUM(M500:M502)</f>
        <v>1.1399368543125001</v>
      </c>
      <c r="N503" s="64" t="s">
        <v>68</v>
      </c>
      <c r="O503" s="64" t="s">
        <v>68</v>
      </c>
      <c r="P503" s="32">
        <f>'Equations and POD'!$D$5/I503</f>
        <v>3325.6259395699103</v>
      </c>
      <c r="Q503" s="32">
        <f>'Equations and POD'!$D$5/J503</f>
        <v>3534.6013560671768</v>
      </c>
      <c r="R503" s="32">
        <f>'Equations and POD'!$D$5/K503</f>
        <v>4524.6185440405125</v>
      </c>
      <c r="S503" s="32">
        <f>'Equations and POD'!$D$5/L503</f>
        <v>5136.5490239616829</v>
      </c>
      <c r="T503" s="32">
        <f>'Equations and POD'!$D$5/M503</f>
        <v>5000.2769701113748</v>
      </c>
      <c r="U503" s="61" t="s">
        <v>68</v>
      </c>
      <c r="V503" s="61" t="s">
        <v>68</v>
      </c>
      <c r="W503" s="82">
        <v>3300</v>
      </c>
      <c r="X503" s="82">
        <v>3500</v>
      </c>
      <c r="Y503" s="82">
        <v>4500</v>
      </c>
      <c r="Z503" s="82">
        <v>5100</v>
      </c>
      <c r="AA503" s="82">
        <v>5000</v>
      </c>
    </row>
    <row r="504" spans="1:27" x14ac:dyDescent="0.35">
      <c r="A504" s="22" t="s">
        <v>97</v>
      </c>
      <c r="B504" s="22" t="s">
        <v>97</v>
      </c>
      <c r="C504" s="22" t="s">
        <v>94</v>
      </c>
      <c r="D504" s="22" t="s">
        <v>66</v>
      </c>
      <c r="E504" s="22" t="s">
        <v>70</v>
      </c>
      <c r="F504" s="22" t="s">
        <v>9</v>
      </c>
      <c r="G504" s="75" t="s">
        <v>68</v>
      </c>
      <c r="H504" s="75" t="s">
        <v>68</v>
      </c>
      <c r="I504" s="67">
        <v>2.2615335483870999E-2</v>
      </c>
      <c r="J504" s="67">
        <v>2.0276886792452799E-2</v>
      </c>
      <c r="K504" s="67">
        <v>1.53273485915493E-2</v>
      </c>
      <c r="L504" s="67">
        <v>1.34825229050279E-2</v>
      </c>
      <c r="M504" s="67">
        <v>1.3906766250000001E-2</v>
      </c>
      <c r="N504" s="64" t="s">
        <v>68</v>
      </c>
      <c r="O504" s="64" t="s">
        <v>68</v>
      </c>
      <c r="P504" s="32">
        <f>'Equations and POD'!$D$5/I504</f>
        <v>252041.36388183033</v>
      </c>
      <c r="Q504" s="32">
        <f>'Equations and POD'!$D$5/J504</f>
        <v>281108.24202665966</v>
      </c>
      <c r="R504" s="32">
        <f>'Equations and POD'!$D$5/K504</f>
        <v>371884.28030812077</v>
      </c>
      <c r="S504" s="32">
        <f>'Equations and POD'!$D$5/L504</f>
        <v>422769.53951061761</v>
      </c>
      <c r="T504" s="32">
        <f>'Equations and POD'!$D$5/M504</f>
        <v>409872.42451134173</v>
      </c>
      <c r="U504" s="61" t="s">
        <v>68</v>
      </c>
      <c r="V504" s="61" t="s">
        <v>68</v>
      </c>
      <c r="W504" s="82">
        <v>250000</v>
      </c>
      <c r="X504" s="82">
        <v>280000</v>
      </c>
      <c r="Y504" s="82">
        <v>370000</v>
      </c>
      <c r="Z504" s="82">
        <v>420000</v>
      </c>
      <c r="AA504" s="82">
        <v>410000</v>
      </c>
    </row>
    <row r="505" spans="1:27" x14ac:dyDescent="0.35">
      <c r="A505" s="22" t="s">
        <v>97</v>
      </c>
      <c r="B505" s="22" t="s">
        <v>97</v>
      </c>
      <c r="C505" s="22" t="s">
        <v>94</v>
      </c>
      <c r="D505" s="22" t="s">
        <v>71</v>
      </c>
      <c r="E505" s="22" t="s">
        <v>70</v>
      </c>
      <c r="F505" s="22" t="s">
        <v>9</v>
      </c>
      <c r="G505" s="76" t="s">
        <v>68</v>
      </c>
      <c r="H505" s="76" t="s">
        <v>68</v>
      </c>
      <c r="I505" s="74">
        <v>7.7419354838709697E-4</v>
      </c>
      <c r="J505" s="74">
        <v>3.3962264150943399E-4</v>
      </c>
      <c r="K505" s="74">
        <v>1.90140845070423E-4</v>
      </c>
      <c r="L505" s="74">
        <v>7.5418994413407794E-5</v>
      </c>
      <c r="M505" s="74">
        <v>6.7500000000000001E-5</v>
      </c>
      <c r="N505" s="64" t="s">
        <v>68</v>
      </c>
      <c r="O505" s="64" t="s">
        <v>68</v>
      </c>
      <c r="P505" s="32">
        <f>'Equations and POD'!$D$5/I505</f>
        <v>7362499.9999999981</v>
      </c>
      <c r="Q505" s="32">
        <f>'Equations and POD'!$D$5/J505</f>
        <v>16783333.333333332</v>
      </c>
      <c r="R505" s="32">
        <f>'Equations and POD'!$D$5/K505</f>
        <v>29977777.777777705</v>
      </c>
      <c r="S505" s="32">
        <f>'Equations and POD'!$D$5/L505</f>
        <v>75577777.777777806</v>
      </c>
      <c r="T505" s="32">
        <f>'Equations and POD'!$D$5/M505</f>
        <v>84444444.444444448</v>
      </c>
      <c r="U505" s="61" t="s">
        <v>68</v>
      </c>
      <c r="V505" s="61" t="s">
        <v>68</v>
      </c>
      <c r="W505" s="82">
        <v>7400000</v>
      </c>
      <c r="X505" s="82">
        <v>17000000</v>
      </c>
      <c r="Y505" s="82">
        <v>30000000</v>
      </c>
      <c r="Z505" s="82">
        <v>76000000</v>
      </c>
      <c r="AA505" s="82">
        <v>84000000</v>
      </c>
    </row>
    <row r="506" spans="1:27" x14ac:dyDescent="0.35">
      <c r="A506" s="22" t="s">
        <v>97</v>
      </c>
      <c r="B506" s="22" t="s">
        <v>97</v>
      </c>
      <c r="C506" s="22" t="s">
        <v>94</v>
      </c>
      <c r="D506" s="22" t="s">
        <v>72</v>
      </c>
      <c r="E506" s="22" t="s">
        <v>70</v>
      </c>
      <c r="F506" s="22" t="s">
        <v>9</v>
      </c>
      <c r="G506" s="76" t="s">
        <v>68</v>
      </c>
      <c r="H506" s="76" t="s">
        <v>68</v>
      </c>
      <c r="I506" s="74">
        <v>4.01032258064516E-4</v>
      </c>
      <c r="J506" s="74">
        <v>2.6626415094339602E-4</v>
      </c>
      <c r="K506" s="74">
        <v>5.2174647887323904E-4</v>
      </c>
      <c r="L506" s="74">
        <v>2.7593296089385499E-4</v>
      </c>
      <c r="M506" s="74">
        <v>2.5300799999999999E-4</v>
      </c>
      <c r="N506" s="64" t="s">
        <v>68</v>
      </c>
      <c r="O506" s="64" t="s">
        <v>68</v>
      </c>
      <c r="P506" s="32">
        <f>'Equations and POD'!$D$5/I506</f>
        <v>14213320.463320468</v>
      </c>
      <c r="Q506" s="32">
        <f>'Equations and POD'!$D$5/J506</f>
        <v>21407312.925170086</v>
      </c>
      <c r="R506" s="32">
        <f>'Equations and POD'!$D$5/K506</f>
        <v>10924846.128927769</v>
      </c>
      <c r="S506" s="32">
        <f>'Equations and POD'!$D$5/L506</f>
        <v>20657191.448007755</v>
      </c>
      <c r="T506" s="32">
        <f>'Equations and POD'!$D$5/M506</f>
        <v>22528931.891481694</v>
      </c>
      <c r="U506" s="61" t="s">
        <v>68</v>
      </c>
      <c r="V506" s="61" t="s">
        <v>68</v>
      </c>
      <c r="W506" s="82">
        <v>14000000</v>
      </c>
      <c r="X506" s="82">
        <v>21000000</v>
      </c>
      <c r="Y506" s="82">
        <v>11000000</v>
      </c>
      <c r="Z506" s="82">
        <v>21000000</v>
      </c>
      <c r="AA506" s="82">
        <v>23000000</v>
      </c>
    </row>
    <row r="507" spans="1:27" x14ac:dyDescent="0.35">
      <c r="A507" s="22" t="s">
        <v>97</v>
      </c>
      <c r="B507" s="22" t="s">
        <v>97</v>
      </c>
      <c r="C507" s="22" t="s">
        <v>94</v>
      </c>
      <c r="D507" s="22" t="s">
        <v>15</v>
      </c>
      <c r="E507" s="22" t="s">
        <v>70</v>
      </c>
      <c r="F507" s="22" t="s">
        <v>9</v>
      </c>
      <c r="G507" s="77" t="s">
        <v>68</v>
      </c>
      <c r="H507" s="77" t="s">
        <v>68</v>
      </c>
      <c r="I507" s="78">
        <f>SUM(I504:I506)</f>
        <v>2.3790561290322611E-2</v>
      </c>
      <c r="J507" s="78">
        <f>SUM(J504:J506)</f>
        <v>2.0882773584905628E-2</v>
      </c>
      <c r="K507" s="78">
        <f>SUM(K504:K506)</f>
        <v>1.6039235915492962E-2</v>
      </c>
      <c r="L507" s="78">
        <f>SUM(L504:L506)</f>
        <v>1.3833874860335164E-2</v>
      </c>
      <c r="M507" s="78">
        <f>SUM(M504:M506)</f>
        <v>1.4227274250000001E-2</v>
      </c>
      <c r="N507" s="64" t="s">
        <v>68</v>
      </c>
      <c r="O507" s="64" t="s">
        <v>68</v>
      </c>
      <c r="P507" s="32">
        <f>'Equations and POD'!$D$5/I507</f>
        <v>239590.81630909708</v>
      </c>
      <c r="Q507" s="32">
        <f>'Equations and POD'!$D$5/J507</f>
        <v>272952.24826457165</v>
      </c>
      <c r="R507" s="32">
        <f>'Equations and POD'!$D$5/K507</f>
        <v>355378.52488933929</v>
      </c>
      <c r="S507" s="32">
        <f>'Equations and POD'!$D$5/L507</f>
        <v>412032.06314545928</v>
      </c>
      <c r="T507" s="32">
        <f>'Equations and POD'!$D$5/M507</f>
        <v>400638.93475589674</v>
      </c>
      <c r="U507" s="61" t="s">
        <v>68</v>
      </c>
      <c r="V507" s="61" t="s">
        <v>68</v>
      </c>
      <c r="W507" s="82">
        <v>240000</v>
      </c>
      <c r="X507" s="82">
        <v>270000</v>
      </c>
      <c r="Y507" s="82">
        <v>360000</v>
      </c>
      <c r="Z507" s="82">
        <v>410000</v>
      </c>
      <c r="AA507" s="82">
        <v>400000</v>
      </c>
    </row>
    <row r="508" spans="1:27" x14ac:dyDescent="0.35">
      <c r="A508" s="22" t="s">
        <v>97</v>
      </c>
      <c r="B508" s="22" t="s">
        <v>97</v>
      </c>
      <c r="C508" s="22" t="s">
        <v>94</v>
      </c>
      <c r="D508" s="22" t="s">
        <v>66</v>
      </c>
      <c r="E508" s="22" t="s">
        <v>67</v>
      </c>
      <c r="F508" s="22" t="s">
        <v>13</v>
      </c>
      <c r="G508" s="75" t="s">
        <v>68</v>
      </c>
      <c r="H508" s="75" t="s">
        <v>68</v>
      </c>
      <c r="I508" s="67">
        <v>5.3064551215201101E-2</v>
      </c>
      <c r="J508" s="67">
        <v>4.8622182010855497E-2</v>
      </c>
      <c r="K508" s="67">
        <v>6.6062927734902605E-2</v>
      </c>
      <c r="L508" s="67">
        <v>5.8189615229203399E-2</v>
      </c>
      <c r="M508" s="67">
        <v>3.37702978047945E-2</v>
      </c>
      <c r="N508" s="64" t="s">
        <v>68</v>
      </c>
      <c r="O508" s="64" t="s">
        <v>68</v>
      </c>
      <c r="P508" s="32">
        <f>'Equations and POD'!$D$5/I508</f>
        <v>107416.34235035523</v>
      </c>
      <c r="Q508" s="32">
        <f>'Equations and POD'!$D$5/J508</f>
        <v>117230.44430065696</v>
      </c>
      <c r="R508" s="32">
        <f>'Equations and POD'!$D$5/K508</f>
        <v>86281.371344500003</v>
      </c>
      <c r="S508" s="32">
        <f>'Equations and POD'!$D$5/L508</f>
        <v>97955.622795377465</v>
      </c>
      <c r="T508" s="32">
        <f>'Equations and POD'!$D$5/M508</f>
        <v>168787.37738554229</v>
      </c>
      <c r="U508" s="61" t="s">
        <v>68</v>
      </c>
      <c r="V508" s="61" t="s">
        <v>68</v>
      </c>
      <c r="W508" s="82">
        <v>110000</v>
      </c>
      <c r="X508" s="82">
        <v>120000</v>
      </c>
      <c r="Y508" s="82">
        <v>86000</v>
      </c>
      <c r="Z508" s="82">
        <v>98000</v>
      </c>
      <c r="AA508" s="82">
        <v>170000</v>
      </c>
    </row>
    <row r="509" spans="1:27" x14ac:dyDescent="0.35">
      <c r="A509" s="22" t="s">
        <v>97</v>
      </c>
      <c r="B509" s="22" t="s">
        <v>97</v>
      </c>
      <c r="C509" s="22" t="s">
        <v>94</v>
      </c>
      <c r="D509" s="22" t="s">
        <v>71</v>
      </c>
      <c r="E509" s="22" t="s">
        <v>67</v>
      </c>
      <c r="F509" s="22" t="s">
        <v>13</v>
      </c>
      <c r="G509" s="77" t="s">
        <v>68</v>
      </c>
      <c r="H509" s="77" t="s">
        <v>68</v>
      </c>
      <c r="I509" s="74">
        <v>1.24083075563411E-3</v>
      </c>
      <c r="J509" s="74">
        <v>5.4432669940553103E-4</v>
      </c>
      <c r="K509" s="74">
        <v>5.3916650588462303E-4</v>
      </c>
      <c r="L509" s="74">
        <v>2.13859340322951E-4</v>
      </c>
      <c r="M509" s="74">
        <v>1.08184931506849E-4</v>
      </c>
      <c r="N509" s="64" t="s">
        <v>68</v>
      </c>
      <c r="O509" s="64" t="s">
        <v>68</v>
      </c>
      <c r="P509" s="32">
        <f>'Equations and POD'!$D$5/I509</f>
        <v>4593696.5811965959</v>
      </c>
      <c r="Q509" s="32">
        <f>'Equations and POD'!$D$5/J509</f>
        <v>10471652.421652423</v>
      </c>
      <c r="R509" s="32">
        <f>'Equations and POD'!$D$5/K509</f>
        <v>10571873.322597956</v>
      </c>
      <c r="S509" s="32">
        <f>'Equations and POD'!$D$5/L509</f>
        <v>26653032.74288781</v>
      </c>
      <c r="T509" s="32">
        <f>'Equations and POD'!$D$5/M509</f>
        <v>52687559.354226172</v>
      </c>
      <c r="U509" s="61" t="s">
        <v>68</v>
      </c>
      <c r="V509" s="61" t="s">
        <v>68</v>
      </c>
      <c r="W509" s="82">
        <v>4600000</v>
      </c>
      <c r="X509" s="82">
        <v>10000000</v>
      </c>
      <c r="Y509" s="82">
        <v>11000000</v>
      </c>
      <c r="Z509" s="82">
        <v>27000000</v>
      </c>
      <c r="AA509" s="82">
        <v>53000000</v>
      </c>
    </row>
    <row r="510" spans="1:27" x14ac:dyDescent="0.35">
      <c r="A510" s="22" t="s">
        <v>97</v>
      </c>
      <c r="B510" s="22" t="s">
        <v>97</v>
      </c>
      <c r="C510" s="22" t="s">
        <v>94</v>
      </c>
      <c r="D510" s="22" t="s">
        <v>72</v>
      </c>
      <c r="E510" s="22" t="s">
        <v>67</v>
      </c>
      <c r="F510" s="22" t="s">
        <v>13</v>
      </c>
      <c r="G510" s="77" t="s">
        <v>68</v>
      </c>
      <c r="H510" s="77" t="s">
        <v>68</v>
      </c>
      <c r="I510" s="74">
        <v>1.3390631904551501E-3</v>
      </c>
      <c r="J510" s="74">
        <v>8.8906694236236695E-4</v>
      </c>
      <c r="K510" s="74">
        <v>3.0822351919737598E-3</v>
      </c>
      <c r="L510" s="74">
        <v>1.63008341623938E-3</v>
      </c>
      <c r="M510" s="74">
        <v>8.4480410958904096E-4</v>
      </c>
      <c r="N510" s="64" t="s">
        <v>68</v>
      </c>
      <c r="O510" s="64" t="s">
        <v>68</v>
      </c>
      <c r="P510" s="32">
        <f>'Equations and POD'!$D$5/I510</f>
        <v>4256707.2567072501</v>
      </c>
      <c r="Q510" s="32">
        <f>'Equations and POD'!$D$5/J510</f>
        <v>6411215.7683586301</v>
      </c>
      <c r="R510" s="32">
        <f>'Equations and POD'!$D$5/K510</f>
        <v>1849307.28675183</v>
      </c>
      <c r="S510" s="32">
        <f>'Equations and POD'!$D$5/L510</f>
        <v>3496753.5668511745</v>
      </c>
      <c r="T510" s="32">
        <f>'Equations and POD'!$D$5/M510</f>
        <v>6747126.2690386204</v>
      </c>
      <c r="U510" s="61" t="s">
        <v>68</v>
      </c>
      <c r="V510" s="61" t="s">
        <v>68</v>
      </c>
      <c r="W510" s="82">
        <v>4300000</v>
      </c>
      <c r="X510" s="82">
        <v>6400000</v>
      </c>
      <c r="Y510" s="82">
        <v>1800000</v>
      </c>
      <c r="Z510" s="82">
        <v>3500000</v>
      </c>
      <c r="AA510" s="82">
        <v>6700000</v>
      </c>
    </row>
    <row r="511" spans="1:27" x14ac:dyDescent="0.35">
      <c r="A511" s="22" t="s">
        <v>97</v>
      </c>
      <c r="B511" s="22" t="s">
        <v>97</v>
      </c>
      <c r="C511" s="22" t="s">
        <v>94</v>
      </c>
      <c r="D511" s="22" t="s">
        <v>15</v>
      </c>
      <c r="E511" s="22" t="s">
        <v>67</v>
      </c>
      <c r="F511" s="22" t="s">
        <v>13</v>
      </c>
      <c r="G511" s="77" t="s">
        <v>68</v>
      </c>
      <c r="H511" s="77" t="s">
        <v>68</v>
      </c>
      <c r="I511" s="78">
        <f>SUM(I508:I510)</f>
        <v>5.5644445161290364E-2</v>
      </c>
      <c r="J511" s="78">
        <f>SUM(J508:J510)</f>
        <v>5.0055575652623398E-2</v>
      </c>
      <c r="K511" s="78">
        <f>SUM(K508:K510)</f>
        <v>6.9684329432760983E-2</v>
      </c>
      <c r="L511" s="78">
        <f>SUM(L508:L510)</f>
        <v>6.0033557985765734E-2</v>
      </c>
      <c r="M511" s="78">
        <f>SUM(M508:M510)</f>
        <v>3.4723286845890391E-2</v>
      </c>
      <c r="N511" s="64" t="s">
        <v>68</v>
      </c>
      <c r="O511" s="64" t="s">
        <v>68</v>
      </c>
      <c r="P511" s="32">
        <f>'Equations and POD'!$D$5/I511</f>
        <v>102436.10091677694</v>
      </c>
      <c r="Q511" s="32">
        <f>'Equations and POD'!$D$5/J511</f>
        <v>113873.4281982284</v>
      </c>
      <c r="R511" s="32">
        <f>'Equations and POD'!$D$5/K511</f>
        <v>81797.443505572941</v>
      </c>
      <c r="S511" s="32">
        <f>'Equations and POD'!$D$5/L511</f>
        <v>94946.896223467207</v>
      </c>
      <c r="T511" s="32">
        <f>'Equations and POD'!$D$5/M511</f>
        <v>164154.96681802784</v>
      </c>
      <c r="U511" s="61" t="s">
        <v>68</v>
      </c>
      <c r="V511" s="61" t="s">
        <v>68</v>
      </c>
      <c r="W511" s="82">
        <v>100000</v>
      </c>
      <c r="X511" s="82">
        <v>110000</v>
      </c>
      <c r="Y511" s="82">
        <v>82000</v>
      </c>
      <c r="Z511" s="82">
        <v>95000</v>
      </c>
      <c r="AA511" s="82">
        <v>160000</v>
      </c>
    </row>
    <row r="512" spans="1:27" x14ac:dyDescent="0.35">
      <c r="A512" s="22" t="s">
        <v>97</v>
      </c>
      <c r="B512" s="22" t="s">
        <v>97</v>
      </c>
      <c r="C512" s="22" t="s">
        <v>94</v>
      </c>
      <c r="D512" s="22" t="s">
        <v>66</v>
      </c>
      <c r="E512" s="22" t="s">
        <v>69</v>
      </c>
      <c r="F512" s="22" t="s">
        <v>13</v>
      </c>
      <c r="G512" s="75" t="s">
        <v>68</v>
      </c>
      <c r="H512" s="75" t="s">
        <v>68</v>
      </c>
      <c r="I512" s="67">
        <v>0.36542737185152402</v>
      </c>
      <c r="J512" s="67">
        <v>0.344214468725769</v>
      </c>
      <c r="K512" s="67">
        <v>0.47566819252845799</v>
      </c>
      <c r="L512" s="67">
        <v>0.419262824902426</v>
      </c>
      <c r="M512" s="67">
        <v>0.24345265338184899</v>
      </c>
      <c r="N512" s="64" t="s">
        <v>68</v>
      </c>
      <c r="O512" s="64" t="s">
        <v>68</v>
      </c>
      <c r="P512" s="32">
        <f>'Equations and POD'!$D$5/I512</f>
        <v>15598.174737485057</v>
      </c>
      <c r="Q512" s="32">
        <f>'Equations and POD'!$D$5/J512</f>
        <v>16559.443364192553</v>
      </c>
      <c r="R512" s="32">
        <f>'Equations and POD'!$D$5/K512</f>
        <v>11983.143059663347</v>
      </c>
      <c r="S512" s="32">
        <f>'Equations and POD'!$D$5/L512</f>
        <v>13595.290737561927</v>
      </c>
      <c r="T512" s="32">
        <f>'Equations and POD'!$D$5/M512</f>
        <v>23413.176734039131</v>
      </c>
      <c r="U512" s="61" t="s">
        <v>68</v>
      </c>
      <c r="V512" s="61" t="s">
        <v>68</v>
      </c>
      <c r="W512" s="82">
        <v>16000</v>
      </c>
      <c r="X512" s="82">
        <v>17000</v>
      </c>
      <c r="Y512" s="82">
        <v>12000</v>
      </c>
      <c r="Z512" s="82">
        <v>14000</v>
      </c>
      <c r="AA512" s="82">
        <v>23000</v>
      </c>
    </row>
    <row r="513" spans="1:27" x14ac:dyDescent="0.35">
      <c r="A513" s="22" t="s">
        <v>97</v>
      </c>
      <c r="B513" s="22" t="s">
        <v>97</v>
      </c>
      <c r="C513" s="22" t="s">
        <v>94</v>
      </c>
      <c r="D513" s="22" t="s">
        <v>71</v>
      </c>
      <c r="E513" s="22" t="s">
        <v>69</v>
      </c>
      <c r="F513" s="22" t="s">
        <v>13</v>
      </c>
      <c r="G513" s="77" t="s">
        <v>68</v>
      </c>
      <c r="H513" s="77" t="s">
        <v>68</v>
      </c>
      <c r="I513" s="74">
        <v>7.0313742819266497E-4</v>
      </c>
      <c r="J513" s="74">
        <v>3.0845179632980099E-4</v>
      </c>
      <c r="K513" s="74">
        <v>3.0552768666795301E-4</v>
      </c>
      <c r="L513" s="74">
        <v>1.21186959516339E-4</v>
      </c>
      <c r="M513" s="74">
        <v>6.1304794520547994E-5</v>
      </c>
      <c r="N513" s="64" t="s">
        <v>68</v>
      </c>
      <c r="O513" s="64" t="s">
        <v>68</v>
      </c>
      <c r="P513" s="32">
        <f>'Equations and POD'!$D$5/I513</f>
        <v>8106523.3785821982</v>
      </c>
      <c r="Q513" s="32">
        <f>'Equations and POD'!$D$5/J513</f>
        <v>18479386.62644545</v>
      </c>
      <c r="R513" s="32">
        <f>'Equations and POD'!$D$5/K513</f>
        <v>18656247.039878748</v>
      </c>
      <c r="S513" s="32">
        <f>'Equations and POD'!$D$5/L513</f>
        <v>47034763.663919628</v>
      </c>
      <c r="T513" s="32">
        <f>'Equations and POD'!$D$5/M513</f>
        <v>92978045.91922231</v>
      </c>
      <c r="U513" s="61" t="s">
        <v>68</v>
      </c>
      <c r="V513" s="61" t="s">
        <v>68</v>
      </c>
      <c r="W513" s="82">
        <v>8100000</v>
      </c>
      <c r="X513" s="82">
        <v>18000000</v>
      </c>
      <c r="Y513" s="82">
        <v>19000000</v>
      </c>
      <c r="Z513" s="82">
        <v>47000000</v>
      </c>
      <c r="AA513" s="82">
        <v>93000000</v>
      </c>
    </row>
    <row r="514" spans="1:27" x14ac:dyDescent="0.35">
      <c r="A514" s="22" t="s">
        <v>97</v>
      </c>
      <c r="B514" s="22" t="s">
        <v>97</v>
      </c>
      <c r="C514" s="22" t="s">
        <v>94</v>
      </c>
      <c r="D514" s="22" t="s">
        <v>72</v>
      </c>
      <c r="E514" s="22" t="s">
        <v>69</v>
      </c>
      <c r="F514" s="22" t="s">
        <v>13</v>
      </c>
      <c r="G514" s="77" t="s">
        <v>68</v>
      </c>
      <c r="H514" s="77" t="s">
        <v>68</v>
      </c>
      <c r="I514" s="74">
        <v>1.4104798939460901E-4</v>
      </c>
      <c r="J514" s="74">
        <v>9.3648384595502697E-5</v>
      </c>
      <c r="K514" s="74">
        <v>3.2466210688790302E-4</v>
      </c>
      <c r="L514" s="74">
        <v>1.71702119843882E-4</v>
      </c>
      <c r="M514" s="74">
        <v>8.8986032876712303E-5</v>
      </c>
      <c r="N514" s="64" t="s">
        <v>68</v>
      </c>
      <c r="O514" s="64" t="s">
        <v>68</v>
      </c>
      <c r="P514" s="32">
        <f>'Equations and POD'!$D$5/I514</f>
        <v>40411777.753549881</v>
      </c>
      <c r="Q514" s="32">
        <f>'Equations and POD'!$D$5/J514</f>
        <v>60865972.484417342</v>
      </c>
      <c r="R514" s="32">
        <f>'Equations and POD'!$D$5/K514</f>
        <v>17556714.74764394</v>
      </c>
      <c r="S514" s="32">
        <f>'Equations and POD'!$D$5/L514</f>
        <v>33197027.533397105</v>
      </c>
      <c r="T514" s="32">
        <f>'Equations and POD'!$D$5/M514</f>
        <v>64054996.225050204</v>
      </c>
      <c r="U514" s="61" t="s">
        <v>68</v>
      </c>
      <c r="V514" s="61" t="s">
        <v>68</v>
      </c>
      <c r="W514" s="82">
        <v>40000000</v>
      </c>
      <c r="X514" s="82">
        <v>61000000</v>
      </c>
      <c r="Y514" s="82">
        <v>18000000</v>
      </c>
      <c r="Z514" s="82">
        <v>33000000</v>
      </c>
      <c r="AA514" s="82">
        <v>64000000</v>
      </c>
    </row>
    <row r="515" spans="1:27" x14ac:dyDescent="0.35">
      <c r="A515" s="22" t="s">
        <v>97</v>
      </c>
      <c r="B515" s="22" t="s">
        <v>97</v>
      </c>
      <c r="C515" s="22" t="s">
        <v>94</v>
      </c>
      <c r="D515" s="22" t="s">
        <v>15</v>
      </c>
      <c r="E515" s="22" t="s">
        <v>69</v>
      </c>
      <c r="F515" s="22" t="s">
        <v>13</v>
      </c>
      <c r="G515" s="77" t="s">
        <v>68</v>
      </c>
      <c r="H515" s="77" t="s">
        <v>68</v>
      </c>
      <c r="I515" s="78">
        <f>SUM(I512:I514)</f>
        <v>0.36627155726911131</v>
      </c>
      <c r="J515" s="78">
        <f>SUM(J512:J514)</f>
        <v>0.34461656890669434</v>
      </c>
      <c r="K515" s="78">
        <f>SUM(K512:K514)</f>
        <v>0.47629838232201388</v>
      </c>
      <c r="L515" s="78">
        <f>SUM(L512:L514)</f>
        <v>0.41955571398178626</v>
      </c>
      <c r="M515" s="78">
        <f>SUM(M512:M514)</f>
        <v>0.24360294420924625</v>
      </c>
      <c r="N515" s="64" t="s">
        <v>68</v>
      </c>
      <c r="O515" s="64" t="s">
        <v>68</v>
      </c>
      <c r="P515" s="32">
        <f>'Equations and POD'!$D$5/I515</f>
        <v>15562.223947987393</v>
      </c>
      <c r="Q515" s="32">
        <f>'Equations and POD'!$D$5/J515</f>
        <v>16540.121730314386</v>
      </c>
      <c r="R515" s="32">
        <f>'Equations and POD'!$D$5/K515</f>
        <v>11967.288178078185</v>
      </c>
      <c r="S515" s="32">
        <f>'Equations and POD'!$D$5/L515</f>
        <v>13585.799954681223</v>
      </c>
      <c r="T515" s="32">
        <f>'Equations and POD'!$D$5/M515</f>
        <v>23398.731975521212</v>
      </c>
      <c r="U515" s="61" t="s">
        <v>68</v>
      </c>
      <c r="V515" s="61" t="s">
        <v>68</v>
      </c>
      <c r="W515" s="82">
        <v>16000</v>
      </c>
      <c r="X515" s="82">
        <v>17000</v>
      </c>
      <c r="Y515" s="82">
        <v>12000</v>
      </c>
      <c r="Z515" s="82">
        <v>14000</v>
      </c>
      <c r="AA515" s="82">
        <v>23000</v>
      </c>
    </row>
    <row r="516" spans="1:27" x14ac:dyDescent="0.35">
      <c r="A516" s="22" t="s">
        <v>97</v>
      </c>
      <c r="B516" s="22" t="s">
        <v>97</v>
      </c>
      <c r="C516" s="22" t="s">
        <v>94</v>
      </c>
      <c r="D516" s="22" t="s">
        <v>66</v>
      </c>
      <c r="E516" s="22" t="s">
        <v>70</v>
      </c>
      <c r="F516" s="22" t="s">
        <v>13</v>
      </c>
      <c r="G516" s="75" t="s">
        <v>68</v>
      </c>
      <c r="H516" s="75" t="s">
        <v>68</v>
      </c>
      <c r="I516" s="67">
        <v>4.8328662129915999E-3</v>
      </c>
      <c r="J516" s="67">
        <v>4.3331429309899196E-3</v>
      </c>
      <c r="K516" s="67">
        <v>5.7949975496816497E-3</v>
      </c>
      <c r="L516" s="67">
        <v>5.0975018106681003E-3</v>
      </c>
      <c r="M516" s="67">
        <v>2.9718568972602701E-3</v>
      </c>
      <c r="N516" s="64" t="s">
        <v>68</v>
      </c>
      <c r="O516" s="64" t="s">
        <v>68</v>
      </c>
      <c r="P516" s="32">
        <f>'Equations and POD'!$D$5/I516</f>
        <v>1179424.3309854907</v>
      </c>
      <c r="Q516" s="32">
        <f>'Equations and POD'!$D$5/J516</f>
        <v>1315442.414611931</v>
      </c>
      <c r="R516" s="32">
        <f>'Equations and POD'!$D$5/K516</f>
        <v>983606.97327872587</v>
      </c>
      <c r="S516" s="32">
        <f>'Equations and POD'!$D$5/L516</f>
        <v>1118194.7965317022</v>
      </c>
      <c r="T516" s="32">
        <f>'Equations and POD'!$D$5/M516</f>
        <v>1917992.7557261528</v>
      </c>
      <c r="U516" s="61" t="s">
        <v>68</v>
      </c>
      <c r="V516" s="61" t="s">
        <v>68</v>
      </c>
      <c r="W516" s="82">
        <v>1200000</v>
      </c>
      <c r="X516" s="82">
        <v>1300000</v>
      </c>
      <c r="Y516" s="82">
        <v>980000</v>
      </c>
      <c r="Z516" s="82">
        <v>1100000</v>
      </c>
      <c r="AA516" s="82">
        <v>1900000</v>
      </c>
    </row>
    <row r="517" spans="1:27" x14ac:dyDescent="0.35">
      <c r="A517" s="22" t="s">
        <v>97</v>
      </c>
      <c r="B517" s="22" t="s">
        <v>97</v>
      </c>
      <c r="C517" s="22" t="s">
        <v>94</v>
      </c>
      <c r="D517" s="22" t="s">
        <v>71</v>
      </c>
      <c r="E517" s="22" t="s">
        <v>70</v>
      </c>
      <c r="F517" s="22" t="s">
        <v>13</v>
      </c>
      <c r="G517" s="77" t="s">
        <v>68</v>
      </c>
      <c r="H517" s="77" t="s">
        <v>68</v>
      </c>
      <c r="I517" s="74">
        <v>1.6544410075121501E-4</v>
      </c>
      <c r="J517" s="74">
        <v>7.2576893254070799E-5</v>
      </c>
      <c r="K517" s="74">
        <v>7.1888867451283005E-5</v>
      </c>
      <c r="L517" s="74">
        <v>2.8514578709726799E-5</v>
      </c>
      <c r="M517" s="74">
        <v>1.4424657534246601E-5</v>
      </c>
      <c r="N517" s="64" t="s">
        <v>68</v>
      </c>
      <c r="O517" s="64" t="s">
        <v>68</v>
      </c>
      <c r="P517" s="32">
        <f>'Equations and POD'!$D$5/I517</f>
        <v>34452724.358974397</v>
      </c>
      <c r="Q517" s="32">
        <f>'Equations and POD'!$D$5/J517</f>
        <v>78537393.162393183</v>
      </c>
      <c r="R517" s="32">
        <f>'Equations and POD'!$D$5/K517</f>
        <v>79289049.919484735</v>
      </c>
      <c r="S517" s="32">
        <f>'Equations and POD'!$D$5/L517</f>
        <v>199897745.57165858</v>
      </c>
      <c r="T517" s="32">
        <f>'Equations and POD'!$D$5/M517</f>
        <v>395156695.15669447</v>
      </c>
      <c r="U517" s="61" t="s">
        <v>68</v>
      </c>
      <c r="V517" s="61" t="s">
        <v>68</v>
      </c>
      <c r="W517" s="82">
        <v>34000000</v>
      </c>
      <c r="X517" s="82">
        <v>79000000</v>
      </c>
      <c r="Y517" s="82">
        <v>79000000</v>
      </c>
      <c r="Z517" s="82">
        <v>200000000</v>
      </c>
      <c r="AA517" s="82">
        <v>400000000</v>
      </c>
    </row>
    <row r="518" spans="1:27" x14ac:dyDescent="0.35">
      <c r="A518" s="22" t="s">
        <v>97</v>
      </c>
      <c r="B518" s="22" t="s">
        <v>97</v>
      </c>
      <c r="C518" s="22" t="s">
        <v>94</v>
      </c>
      <c r="D518" s="22" t="s">
        <v>72</v>
      </c>
      <c r="E518" s="22" t="s">
        <v>70</v>
      </c>
      <c r="F518" s="22" t="s">
        <v>13</v>
      </c>
      <c r="G518" s="77" t="s">
        <v>68</v>
      </c>
      <c r="H518" s="77" t="s">
        <v>68</v>
      </c>
      <c r="I518" s="74">
        <v>8.5700044189129497E-5</v>
      </c>
      <c r="J518" s="74">
        <v>5.69002843111915E-5</v>
      </c>
      <c r="K518" s="74">
        <v>1.9726305228632101E-4</v>
      </c>
      <c r="L518" s="74">
        <v>1.0432533863932E-4</v>
      </c>
      <c r="M518" s="74">
        <v>5.4067463013698599E-5</v>
      </c>
      <c r="N518" s="64" t="s">
        <v>68</v>
      </c>
      <c r="O518" s="64" t="s">
        <v>68</v>
      </c>
      <c r="P518" s="32">
        <f>'Equations and POD'!$D$5/I518</f>
        <v>66511050.886050865</v>
      </c>
      <c r="Q518" s="32">
        <f>'Equations and POD'!$D$5/J518</f>
        <v>100175246.38060357</v>
      </c>
      <c r="R518" s="32">
        <f>'Equations and POD'!$D$5/K518</f>
        <v>28895426.355497289</v>
      </c>
      <c r="S518" s="32">
        <f>'Equations and POD'!$D$5/L518</f>
        <v>54636774.482049771</v>
      </c>
      <c r="T518" s="32">
        <f>'Equations and POD'!$D$5/M518</f>
        <v>105423847.9537285</v>
      </c>
      <c r="U518" s="61" t="s">
        <v>68</v>
      </c>
      <c r="V518" s="61" t="s">
        <v>68</v>
      </c>
      <c r="W518" s="82">
        <v>67000000</v>
      </c>
      <c r="X518" s="82">
        <v>100000000</v>
      </c>
      <c r="Y518" s="82">
        <v>29000000</v>
      </c>
      <c r="Z518" s="82">
        <v>55000000</v>
      </c>
      <c r="AA518" s="82">
        <v>110000000</v>
      </c>
    </row>
  </sheetData>
  <sheetProtection sheet="1" objects="1" scenarios="1" formatCells="0" formatColumns="0" formatRows="0" sort="0" autoFilter="0"/>
  <autoFilter ref="A1:T518" xr:uid="{C0428F67-EE61-4887-A3B2-605F2CB1D871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8">
    <mergeCell ref="A2:B2"/>
    <mergeCell ref="N1:T1"/>
    <mergeCell ref="F1:F2"/>
    <mergeCell ref="U1:AA1"/>
    <mergeCell ref="C1:C2"/>
    <mergeCell ref="D1:D2"/>
    <mergeCell ref="E1:E2"/>
    <mergeCell ref="G1:M1"/>
  </mergeCells>
  <phoneticPr fontId="16" type="noConversion"/>
  <conditionalFormatting sqref="G3:M518">
    <cfRule type="cellIs" dxfId="53" priority="1" operator="greaterThan">
      <formula>10</formula>
    </cfRule>
    <cfRule type="cellIs" dxfId="52" priority="2" operator="lessThan">
      <formula>1</formula>
    </cfRule>
    <cfRule type="cellIs" dxfId="51" priority="3" operator="between">
      <formula>1</formula>
      <formula>10</formula>
    </cfRule>
  </conditionalFormatting>
  <conditionalFormatting sqref="N243:O243">
    <cfRule type="cellIs" dxfId="50" priority="44" operator="lessThan">
      <formula>1</formula>
    </cfRule>
    <cfRule type="cellIs" dxfId="49" priority="45" operator="between">
      <formula>1</formula>
      <formula>10</formula>
    </cfRule>
    <cfRule type="cellIs" dxfId="48" priority="46" operator="greaterThan">
      <formula>10</formula>
    </cfRule>
  </conditionalFormatting>
  <conditionalFormatting sqref="N247:O247">
    <cfRule type="cellIs" dxfId="47" priority="41" operator="lessThan">
      <formula>1</formula>
    </cfRule>
    <cfRule type="cellIs" dxfId="46" priority="42" operator="between">
      <formula>1</formula>
      <formula>10</formula>
    </cfRule>
    <cfRule type="cellIs" dxfId="45" priority="43" operator="greaterThan">
      <formula>10</formula>
    </cfRule>
  </conditionalFormatting>
  <conditionalFormatting sqref="N251:O251">
    <cfRule type="cellIs" dxfId="44" priority="38" operator="lessThan">
      <formula>1</formula>
    </cfRule>
    <cfRule type="cellIs" dxfId="43" priority="39" operator="between">
      <formula>1</formula>
      <formula>10</formula>
    </cfRule>
    <cfRule type="cellIs" dxfId="42" priority="40" operator="greaterThan">
      <formula>10</formula>
    </cfRule>
  </conditionalFormatting>
  <conditionalFormatting sqref="N255:O255">
    <cfRule type="cellIs" dxfId="41" priority="35" operator="lessThan">
      <formula>1</formula>
    </cfRule>
    <cfRule type="cellIs" dxfId="40" priority="36" operator="between">
      <formula>1</formula>
      <formula>10</formula>
    </cfRule>
    <cfRule type="cellIs" dxfId="39" priority="37" operator="greaterThan">
      <formula>10</formula>
    </cfRule>
  </conditionalFormatting>
  <conditionalFormatting sqref="N259:O259">
    <cfRule type="cellIs" dxfId="38" priority="32" operator="lessThan">
      <formula>1</formula>
    </cfRule>
    <cfRule type="cellIs" dxfId="37" priority="33" operator="between">
      <formula>1</formula>
      <formula>10</formula>
    </cfRule>
    <cfRule type="cellIs" dxfId="36" priority="34" operator="greaterThan">
      <formula>10</formula>
    </cfRule>
  </conditionalFormatting>
  <conditionalFormatting sqref="N263:O263">
    <cfRule type="cellIs" dxfId="35" priority="29" operator="lessThan">
      <formula>1</formula>
    </cfRule>
    <cfRule type="cellIs" dxfId="34" priority="30" operator="between">
      <formula>1</formula>
      <formula>10</formula>
    </cfRule>
    <cfRule type="cellIs" dxfId="33" priority="31" operator="greaterThan">
      <formula>10</formula>
    </cfRule>
  </conditionalFormatting>
  <conditionalFormatting sqref="N3:T518">
    <cfRule type="cellIs" dxfId="32" priority="4" operator="lessThan">
      <formula>30</formula>
    </cfRule>
  </conditionalFormatting>
  <conditionalFormatting sqref="U3:AA518">
    <cfRule type="cellIs" dxfId="31" priority="6" operator="greaterThan">
      <formula>10000</formula>
    </cfRule>
    <cfRule type="cellIs" dxfId="30" priority="7" operator="lessThan">
      <formula>10000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C1A1-FA8D-48D1-9EC9-F09220CFA72B}">
  <sheetPr codeName="Sheet8"/>
  <dimension ref="A1:Z43"/>
  <sheetViews>
    <sheetView workbookViewId="0">
      <selection sqref="A1:A2"/>
    </sheetView>
  </sheetViews>
  <sheetFormatPr defaultColWidth="8.81640625" defaultRowHeight="13" x14ac:dyDescent="0.3"/>
  <cols>
    <col min="1" max="1" width="15.81640625" style="22" customWidth="1"/>
    <col min="2" max="2" width="16.54296875" style="22" customWidth="1"/>
    <col min="3" max="3" width="18.1796875" style="22" customWidth="1"/>
    <col min="4" max="4" width="10.54296875" style="22" customWidth="1"/>
    <col min="5" max="6" width="10.54296875" style="44" customWidth="1"/>
    <col min="7" max="7" width="8.81640625" style="44"/>
    <col min="8" max="8" width="10.453125" style="44" customWidth="1"/>
    <col min="9" max="9" width="8.81640625" style="44"/>
    <col min="10" max="10" width="9.1796875" style="44" customWidth="1"/>
    <col min="11" max="11" width="8.81640625" style="44"/>
    <col min="12" max="12" width="10.453125" style="44" customWidth="1"/>
    <col min="13" max="13" width="8.81640625" style="22"/>
    <col min="14" max="14" width="11.453125" style="22" customWidth="1"/>
    <col min="15" max="15" width="8.81640625" style="22"/>
    <col min="16" max="16" width="10.1796875" style="22" customWidth="1"/>
    <col min="17" max="17" width="8.81640625" style="22"/>
    <col min="18" max="18" width="9.81640625" style="22" customWidth="1"/>
    <col min="19" max="19" width="8.81640625" style="22"/>
    <col min="20" max="21" width="11.1796875" style="22" bestFit="1" customWidth="1"/>
    <col min="22" max="22" width="9.81640625" style="22" bestFit="1" customWidth="1"/>
    <col min="23" max="25" width="11.1796875" style="22" bestFit="1" customWidth="1"/>
    <col min="26" max="26" width="12.1796875" style="22" bestFit="1" customWidth="1"/>
    <col min="27" max="16384" width="8.81640625" style="22"/>
  </cols>
  <sheetData>
    <row r="1" spans="1:26" x14ac:dyDescent="0.3">
      <c r="A1" s="144" t="s">
        <v>49</v>
      </c>
      <c r="B1" s="144" t="s">
        <v>50</v>
      </c>
      <c r="C1" s="144" t="s">
        <v>51</v>
      </c>
      <c r="D1" s="146" t="s">
        <v>52</v>
      </c>
      <c r="E1" s="152" t="s">
        <v>53</v>
      </c>
      <c r="F1" s="141" t="s">
        <v>109</v>
      </c>
      <c r="G1" s="141"/>
      <c r="H1" s="141"/>
      <c r="I1" s="141"/>
      <c r="J1" s="141"/>
      <c r="K1" s="141"/>
      <c r="L1" s="141"/>
      <c r="M1" s="150" t="s">
        <v>110</v>
      </c>
      <c r="N1" s="151"/>
      <c r="O1" s="151"/>
      <c r="P1" s="151"/>
      <c r="Q1" s="151"/>
      <c r="R1" s="151"/>
      <c r="S1" s="151"/>
      <c r="T1" s="143" t="s">
        <v>105</v>
      </c>
      <c r="U1" s="143"/>
      <c r="V1" s="143"/>
      <c r="W1" s="143"/>
      <c r="X1" s="143"/>
      <c r="Y1" s="143"/>
      <c r="Z1" s="143"/>
    </row>
    <row r="2" spans="1:26" ht="26" x14ac:dyDescent="0.3">
      <c r="A2" s="145"/>
      <c r="B2" s="145"/>
      <c r="C2" s="145"/>
      <c r="D2" s="147"/>
      <c r="E2" s="152"/>
      <c r="F2" s="23" t="s">
        <v>57</v>
      </c>
      <c r="G2" s="23" t="s">
        <v>58</v>
      </c>
      <c r="H2" s="23" t="s">
        <v>59</v>
      </c>
      <c r="I2" s="23" t="s">
        <v>60</v>
      </c>
      <c r="J2" s="23" t="s">
        <v>61</v>
      </c>
      <c r="K2" s="23" t="s">
        <v>62</v>
      </c>
      <c r="L2" s="23" t="s">
        <v>63</v>
      </c>
      <c r="M2" s="95" t="s">
        <v>57</v>
      </c>
      <c r="N2" s="95" t="s">
        <v>58</v>
      </c>
      <c r="O2" s="95" t="s">
        <v>59</v>
      </c>
      <c r="P2" s="95" t="s">
        <v>60</v>
      </c>
      <c r="Q2" s="95" t="s">
        <v>61</v>
      </c>
      <c r="R2" s="95" t="s">
        <v>62</v>
      </c>
      <c r="S2" s="95" t="s">
        <v>63</v>
      </c>
      <c r="T2" s="24" t="s">
        <v>57</v>
      </c>
      <c r="U2" s="24" t="s">
        <v>58</v>
      </c>
      <c r="V2" s="24" t="s">
        <v>59</v>
      </c>
      <c r="W2" s="24" t="s">
        <v>60</v>
      </c>
      <c r="X2" s="24" t="s">
        <v>61</v>
      </c>
      <c r="Y2" s="24" t="s">
        <v>62</v>
      </c>
      <c r="Z2" s="25" t="s">
        <v>63</v>
      </c>
    </row>
    <row r="3" spans="1:26" x14ac:dyDescent="0.3">
      <c r="A3" s="96" t="s">
        <v>75</v>
      </c>
      <c r="B3" s="96" t="s">
        <v>79</v>
      </c>
      <c r="C3" s="96" t="s">
        <v>80</v>
      </c>
      <c r="D3" s="96" t="s">
        <v>111</v>
      </c>
      <c r="E3" s="97" t="s">
        <v>112</v>
      </c>
      <c r="F3" s="96">
        <v>0.322711858355897</v>
      </c>
      <c r="G3" s="96">
        <v>0.39954801510730098</v>
      </c>
      <c r="H3" s="96">
        <v>0.45110259770179201</v>
      </c>
      <c r="I3" s="96">
        <v>0.15831147768402501</v>
      </c>
      <c r="J3" s="96">
        <v>8.8632130111831006E-2</v>
      </c>
      <c r="K3" s="96">
        <v>7.0311522211620098E-2</v>
      </c>
      <c r="L3" s="96">
        <v>3.1464406189699999E-2</v>
      </c>
      <c r="M3" s="98">
        <f>F4+F7+F10+F19+F22+F25+F28</f>
        <v>3.0287529811018565</v>
      </c>
      <c r="N3" s="98">
        <f t="shared" ref="N3:S3" si="0">G4+G7+G10+G19+G22+G25+G28</f>
        <v>3.7498846432689668</v>
      </c>
      <c r="O3" s="98">
        <f t="shared" si="0"/>
        <v>4.233740726271404</v>
      </c>
      <c r="P3" s="98">
        <f t="shared" si="0"/>
        <v>1.48580334921978</v>
      </c>
      <c r="Q3" s="98">
        <f t="shared" si="0"/>
        <v>0.83184060748572031</v>
      </c>
      <c r="R3" s="98">
        <f t="shared" si="0"/>
        <v>0.65989590091045947</v>
      </c>
      <c r="S3" s="98">
        <f t="shared" si="0"/>
        <v>0.29530341565743129</v>
      </c>
      <c r="T3" s="99">
        <f>'Equations and POD'!$D$5/M3</f>
        <v>1881.9626544540279</v>
      </c>
      <c r="U3" s="99">
        <f>'Equations and POD'!$D$5/N3</f>
        <v>1520.0467593667142</v>
      </c>
      <c r="V3" s="99">
        <f>'Equations and POD'!$D$5/O3</f>
        <v>1346.3271297248073</v>
      </c>
      <c r="W3" s="99">
        <f>'Equations and POD'!$D$5/P3</f>
        <v>3836.3084879255148</v>
      </c>
      <c r="X3" s="99">
        <f>'Equations and POD'!$D$5/Q3</f>
        <v>6852.2742803198007</v>
      </c>
      <c r="Y3" s="99">
        <f>'Equations and POD'!$D$5/R3</f>
        <v>8637.7260294172174</v>
      </c>
      <c r="Z3" s="99">
        <f>'Equations and POD'!$D$5/S3</f>
        <v>19302.181071323346</v>
      </c>
    </row>
    <row r="4" spans="1:26" x14ac:dyDescent="0.3">
      <c r="A4" s="100" t="s">
        <v>75</v>
      </c>
      <c r="B4" s="100" t="s">
        <v>79</v>
      </c>
      <c r="C4" s="100" t="s">
        <v>80</v>
      </c>
      <c r="D4" s="100" t="s">
        <v>111</v>
      </c>
      <c r="E4" s="101" t="s">
        <v>113</v>
      </c>
      <c r="F4" s="100">
        <v>2.0005316915579E-2</v>
      </c>
      <c r="G4" s="100">
        <v>2.4768487609764502E-2</v>
      </c>
      <c r="H4" s="100">
        <v>2.7964421494895399E-2</v>
      </c>
      <c r="I4" s="100">
        <v>9.8139290529255605E-3</v>
      </c>
      <c r="J4" s="100">
        <v>5.4944180261097299E-3</v>
      </c>
      <c r="K4" s="100">
        <v>4.3587003335619099E-3</v>
      </c>
      <c r="L4" s="100">
        <v>1.95051839926896E-3</v>
      </c>
      <c r="T4" s="99"/>
      <c r="U4" s="99"/>
      <c r="V4" s="99"/>
      <c r="W4" s="99"/>
      <c r="X4" s="99"/>
      <c r="Y4" s="99"/>
      <c r="Z4" s="99"/>
    </row>
    <row r="5" spans="1:26" x14ac:dyDescent="0.3">
      <c r="A5" s="102" t="s">
        <v>75</v>
      </c>
      <c r="B5" s="102" t="s">
        <v>79</v>
      </c>
      <c r="C5" s="102" t="s">
        <v>80</v>
      </c>
      <c r="D5" s="102" t="s">
        <v>111</v>
      </c>
      <c r="E5" s="103" t="s">
        <v>114</v>
      </c>
      <c r="F5" s="104">
        <v>7.4128909986973801E-5</v>
      </c>
      <c r="G5" s="104">
        <v>9.1778650460062794E-5</v>
      </c>
      <c r="H5" s="102">
        <v>1.03621056971039E-4</v>
      </c>
      <c r="I5" s="104">
        <v>3.6365125653987203E-5</v>
      </c>
      <c r="J5" s="104">
        <v>2.0359348517549099E-5</v>
      </c>
      <c r="K5" s="104">
        <v>1.6150991561407698E-5</v>
      </c>
      <c r="L5" s="104">
        <v>7.2275687237299503E-6</v>
      </c>
      <c r="T5" s="99"/>
      <c r="U5" s="99"/>
      <c r="V5" s="99"/>
      <c r="W5" s="99"/>
      <c r="X5" s="99"/>
      <c r="Y5" s="99"/>
      <c r="Z5" s="99"/>
    </row>
    <row r="6" spans="1:26" x14ac:dyDescent="0.3">
      <c r="A6" s="96" t="s">
        <v>83</v>
      </c>
      <c r="B6" s="96" t="s">
        <v>83</v>
      </c>
      <c r="C6" s="96" t="s">
        <v>84</v>
      </c>
      <c r="D6" s="96" t="s">
        <v>111</v>
      </c>
      <c r="E6" s="97" t="s">
        <v>112</v>
      </c>
      <c r="F6" s="96">
        <v>2.56429361340073E-3</v>
      </c>
      <c r="G6" s="96">
        <v>3.17483971182947E-3</v>
      </c>
      <c r="H6" s="96">
        <v>3.5844964488397301E-3</v>
      </c>
      <c r="I6" s="96">
        <v>1.25795535751734E-3</v>
      </c>
      <c r="J6" s="96">
        <v>7.04277823398791E-4</v>
      </c>
      <c r="K6" s="96">
        <v>5.5870084314317504E-4</v>
      </c>
      <c r="L6" s="96">
        <v>2.5001862730657102E-4</v>
      </c>
      <c r="M6" s="153" t="s">
        <v>115</v>
      </c>
      <c r="N6" s="154"/>
      <c r="O6" s="154"/>
      <c r="P6" s="154"/>
      <c r="Q6" s="154"/>
      <c r="R6" s="154"/>
      <c r="S6" s="154"/>
      <c r="T6" s="99"/>
      <c r="U6" s="99"/>
      <c r="V6" s="99"/>
      <c r="W6" s="99"/>
      <c r="X6" s="99"/>
      <c r="Y6" s="99"/>
      <c r="Z6" s="99"/>
    </row>
    <row r="7" spans="1:26" ht="26" x14ac:dyDescent="0.3">
      <c r="A7" s="100" t="s">
        <v>83</v>
      </c>
      <c r="B7" s="100" t="s">
        <v>83</v>
      </c>
      <c r="C7" s="100" t="s">
        <v>84</v>
      </c>
      <c r="D7" s="100" t="s">
        <v>111</v>
      </c>
      <c r="E7" s="101" t="s">
        <v>113</v>
      </c>
      <c r="F7" s="100">
        <v>1.28261907947935E-3</v>
      </c>
      <c r="G7" s="100">
        <v>1.58800457459349E-3</v>
      </c>
      <c r="H7" s="100">
        <v>1.79290839067007E-3</v>
      </c>
      <c r="I7" s="100">
        <v>6.2920935974458898E-4</v>
      </c>
      <c r="J7" s="100">
        <v>3.52268620420386E-4</v>
      </c>
      <c r="K7" s="100">
        <v>2.7945331899270902E-4</v>
      </c>
      <c r="L7" s="100">
        <v>1.2505536024923699E-4</v>
      </c>
      <c r="M7" s="105" t="s">
        <v>57</v>
      </c>
      <c r="N7" s="105" t="s">
        <v>58</v>
      </c>
      <c r="O7" s="105" t="s">
        <v>59</v>
      </c>
      <c r="P7" s="105" t="s">
        <v>60</v>
      </c>
      <c r="Q7" s="105" t="s">
        <v>61</v>
      </c>
      <c r="R7" s="105" t="s">
        <v>62</v>
      </c>
      <c r="S7" s="105" t="s">
        <v>63</v>
      </c>
      <c r="T7" s="99"/>
      <c r="U7" s="99"/>
      <c r="V7" s="99"/>
      <c r="W7" s="99"/>
      <c r="X7" s="99"/>
      <c r="Y7" s="99"/>
      <c r="Z7" s="99"/>
    </row>
    <row r="8" spans="1:26" x14ac:dyDescent="0.3">
      <c r="A8" s="102" t="s">
        <v>83</v>
      </c>
      <c r="B8" s="102" t="s">
        <v>83</v>
      </c>
      <c r="C8" s="102" t="s">
        <v>84</v>
      </c>
      <c r="D8" s="102" t="s">
        <v>111</v>
      </c>
      <c r="E8" s="103" t="s">
        <v>114</v>
      </c>
      <c r="F8" s="102">
        <v>6.4178182216023704E-4</v>
      </c>
      <c r="G8" s="102">
        <v>7.9458701791267398E-4</v>
      </c>
      <c r="H8" s="102">
        <v>8.9711437506269701E-4</v>
      </c>
      <c r="I8" s="102">
        <v>3.1483636558804099E-4</v>
      </c>
      <c r="J8" s="102">
        <v>1.7626402157922E-4</v>
      </c>
      <c r="K8" s="102">
        <v>1.3982955901815201E-4</v>
      </c>
      <c r="L8" s="104">
        <v>6.2573727660623094E-5</v>
      </c>
      <c r="M8" s="106">
        <f>F3+F6+F9+F18+F21+F24+F27</f>
        <v>17.757814968666455</v>
      </c>
      <c r="N8" s="106">
        <f t="shared" ref="N8:S8" si="1">G3+G6+G9+G18+G21+G24+G27</f>
        <v>21.985866151682295</v>
      </c>
      <c r="O8" s="106">
        <f t="shared" si="1"/>
        <v>24.822752106738097</v>
      </c>
      <c r="P8" s="106">
        <f t="shared" si="1"/>
        <v>8.7113809280250578</v>
      </c>
      <c r="Q8" s="106">
        <f t="shared" si="1"/>
        <v>4.8771463646337505</v>
      </c>
      <c r="R8" s="106">
        <f t="shared" si="1"/>
        <v>3.8690211384245399</v>
      </c>
      <c r="S8" s="106">
        <f t="shared" si="1"/>
        <v>1.7313869594449771</v>
      </c>
      <c r="T8" s="99">
        <f>'Equations and POD'!$D$5/M8</f>
        <v>320.98543711924083</v>
      </c>
      <c r="U8" s="99">
        <f>'Equations and POD'!$D$5/N8</f>
        <v>259.25746844246356</v>
      </c>
      <c r="V8" s="99">
        <f>'Equations and POD'!$D$5/O8</f>
        <v>229.62804347761036</v>
      </c>
      <c r="W8" s="99">
        <f>'Equations and POD'!$D$5/P8</f>
        <v>654.31646797383678</v>
      </c>
      <c r="X8" s="99">
        <f>'Equations and POD'!$D$5/Q8</f>
        <v>1168.716206946978</v>
      </c>
      <c r="Y8" s="99">
        <f>'Equations and POD'!$D$5/R8</f>
        <v>1473.2408524190778</v>
      </c>
      <c r="Z8" s="99">
        <f>'Equations and POD'!$D$5/S8</f>
        <v>3292.1583294281154</v>
      </c>
    </row>
    <row r="9" spans="1:26" x14ac:dyDescent="0.3">
      <c r="A9" s="96" t="s">
        <v>83</v>
      </c>
      <c r="B9" s="96" t="s">
        <v>83</v>
      </c>
      <c r="C9" s="96" t="s">
        <v>85</v>
      </c>
      <c r="D9" s="96" t="s">
        <v>111</v>
      </c>
      <c r="E9" s="97" t="s">
        <v>112</v>
      </c>
      <c r="F9" s="96">
        <v>17.169111582458999</v>
      </c>
      <c r="G9" s="96">
        <v>21.256995292568298</v>
      </c>
      <c r="H9" s="96">
        <v>23.9998333948352</v>
      </c>
      <c r="I9" s="96">
        <v>8.42258304045159</v>
      </c>
      <c r="J9" s="96">
        <v>4.7154602233514202</v>
      </c>
      <c r="K9" s="96">
        <v>3.74075615483744</v>
      </c>
      <c r="L9" s="96">
        <v>1.6739883792897501</v>
      </c>
      <c r="T9" s="99"/>
      <c r="U9" s="99"/>
      <c r="V9" s="99"/>
      <c r="W9" s="99"/>
      <c r="X9" s="99"/>
      <c r="Y9" s="99"/>
      <c r="Z9" s="99"/>
    </row>
    <row r="10" spans="1:26" x14ac:dyDescent="0.3">
      <c r="A10" s="100" t="s">
        <v>83</v>
      </c>
      <c r="B10" s="100" t="s">
        <v>83</v>
      </c>
      <c r="C10" s="100" t="s">
        <v>85</v>
      </c>
      <c r="D10" s="100" t="s">
        <v>111</v>
      </c>
      <c r="E10" s="101" t="s">
        <v>113</v>
      </c>
      <c r="F10" s="100">
        <v>2.9931665326661201</v>
      </c>
      <c r="G10" s="100">
        <v>3.70582523091996</v>
      </c>
      <c r="H10" s="100">
        <v>4.1839962284580103</v>
      </c>
      <c r="I10" s="100">
        <v>1.4683458462135699</v>
      </c>
      <c r="J10" s="100">
        <v>0.82206686460548295</v>
      </c>
      <c r="K10" s="100">
        <v>0.65214242890490803</v>
      </c>
      <c r="L10" s="100">
        <v>0.29183373693494702</v>
      </c>
      <c r="T10" s="99"/>
      <c r="U10" s="99"/>
      <c r="V10" s="99"/>
      <c r="W10" s="99"/>
      <c r="X10" s="99"/>
      <c r="Y10" s="99"/>
      <c r="Z10" s="99"/>
    </row>
    <row r="11" spans="1:26" x14ac:dyDescent="0.3">
      <c r="A11" s="102" t="s">
        <v>83</v>
      </c>
      <c r="B11" s="102" t="s">
        <v>83</v>
      </c>
      <c r="C11" s="102" t="s">
        <v>85</v>
      </c>
      <c r="D11" s="102" t="s">
        <v>111</v>
      </c>
      <c r="E11" s="103" t="s">
        <v>114</v>
      </c>
      <c r="F11" s="102">
        <v>3.2672529673531698E-3</v>
      </c>
      <c r="G11" s="102">
        <v>4.0451703405324996E-3</v>
      </c>
      <c r="H11" s="102">
        <v>4.5671278038270204E-3</v>
      </c>
      <c r="I11" s="102">
        <v>1.6028033424751399E-3</v>
      </c>
      <c r="J11" s="102">
        <v>8.9734412483643503E-4</v>
      </c>
      <c r="K11" s="102">
        <v>7.1185958506577503E-4</v>
      </c>
      <c r="L11" s="102">
        <v>3.1855716431693399E-4</v>
      </c>
      <c r="M11" s="155" t="s">
        <v>116</v>
      </c>
      <c r="N11" s="156"/>
      <c r="O11" s="156"/>
      <c r="P11" s="156"/>
      <c r="Q11" s="156"/>
      <c r="R11" s="156"/>
      <c r="S11" s="156"/>
      <c r="T11" s="99"/>
      <c r="U11" s="99"/>
      <c r="V11" s="99"/>
      <c r="W11" s="99"/>
      <c r="X11" s="99"/>
      <c r="Y11" s="99"/>
      <c r="Z11" s="99"/>
    </row>
    <row r="12" spans="1:26" ht="26" x14ac:dyDescent="0.3">
      <c r="A12" s="107" t="s">
        <v>88</v>
      </c>
      <c r="B12" s="107" t="s">
        <v>88</v>
      </c>
      <c r="C12" s="108" t="s">
        <v>89</v>
      </c>
      <c r="D12" s="108" t="s">
        <v>111</v>
      </c>
      <c r="E12" s="109" t="s">
        <v>112</v>
      </c>
      <c r="F12" s="110">
        <v>9.0011367522708003E-5</v>
      </c>
      <c r="G12" s="108">
        <v>1.11442645504305E-4</v>
      </c>
      <c r="H12" s="108">
        <v>1.25822341698409E-4</v>
      </c>
      <c r="I12" s="110">
        <v>4.4156519916800098E-5</v>
      </c>
      <c r="J12" s="110">
        <v>2.47214319252508E-5</v>
      </c>
      <c r="K12" s="110">
        <v>1.9611415270310702E-5</v>
      </c>
      <c r="L12" s="110">
        <v>8.7761083334640294E-6</v>
      </c>
      <c r="M12" s="111" t="s">
        <v>57</v>
      </c>
      <c r="N12" s="111" t="s">
        <v>58</v>
      </c>
      <c r="O12" s="111" t="s">
        <v>59</v>
      </c>
      <c r="P12" s="111" t="s">
        <v>60</v>
      </c>
      <c r="Q12" s="111" t="s">
        <v>61</v>
      </c>
      <c r="R12" s="111" t="s">
        <v>62</v>
      </c>
      <c r="S12" s="111" t="s">
        <v>63</v>
      </c>
      <c r="T12" s="99"/>
      <c r="U12" s="99"/>
      <c r="V12" s="99"/>
      <c r="W12" s="99"/>
      <c r="X12" s="99"/>
      <c r="Y12" s="99"/>
      <c r="Z12" s="99"/>
    </row>
    <row r="13" spans="1:26" x14ac:dyDescent="0.3">
      <c r="A13" s="107" t="s">
        <v>88</v>
      </c>
      <c r="B13" s="107" t="s">
        <v>88</v>
      </c>
      <c r="C13" s="108" t="s">
        <v>89</v>
      </c>
      <c r="D13" s="108" t="s">
        <v>111</v>
      </c>
      <c r="E13" s="109" t="s">
        <v>113</v>
      </c>
      <c r="F13" s="110">
        <v>7.3890573844812596E-5</v>
      </c>
      <c r="G13" s="110">
        <v>9.1483567617387003E-5</v>
      </c>
      <c r="H13" s="108">
        <v>1.0328789892285599E-4</v>
      </c>
      <c r="I13" s="110">
        <v>3.6248206037077898E-5</v>
      </c>
      <c r="J13" s="110">
        <v>2.02938899996316E-5</v>
      </c>
      <c r="K13" s="110">
        <v>1.6099063575126801E-5</v>
      </c>
      <c r="L13" s="110">
        <v>7.2043309498692296E-6</v>
      </c>
      <c r="M13" s="112">
        <f>F5+F8+F11+F20+F23+F26+F29</f>
        <v>5.0719229670694605E-3</v>
      </c>
      <c r="N13" s="112">
        <f t="shared" ref="N13:S13" si="2">G5+G8+G11+G20+G23+G26+G29</f>
        <v>6.2795236735145744E-3</v>
      </c>
      <c r="O13" s="112">
        <f t="shared" si="2"/>
        <v>7.0897847926777507E-3</v>
      </c>
      <c r="P13" s="112">
        <f t="shared" si="2"/>
        <v>2.4881131536567173E-3</v>
      </c>
      <c r="Q13" s="112">
        <f t="shared" si="2"/>
        <v>1.3929929275754162E-3</v>
      </c>
      <c r="R13" s="112">
        <f t="shared" si="2"/>
        <v>1.1050558419872015E-3</v>
      </c>
      <c r="S13" s="112">
        <f t="shared" si="2"/>
        <v>4.945124892892722E-4</v>
      </c>
      <c r="T13" s="99">
        <f>'Equations and POD'!$D$5/M13</f>
        <v>1123834.1033585216</v>
      </c>
      <c r="U13" s="99">
        <f>'Equations and POD'!$D$5/N13</f>
        <v>907712.16040495923</v>
      </c>
      <c r="V13" s="99">
        <f>'Equations and POD'!$D$5/O13</f>
        <v>803973.62778724893</v>
      </c>
      <c r="W13" s="99">
        <f>'Equations and POD'!$D$5/P13</f>
        <v>2290892.5953077548</v>
      </c>
      <c r="X13" s="99">
        <f>'Equations and POD'!$D$5/Q13</f>
        <v>4091908.7865874348</v>
      </c>
      <c r="Y13" s="99">
        <f>'Equations and POD'!$D$5/R13</f>
        <v>5158110.3718250068</v>
      </c>
      <c r="Z13" s="99">
        <f>'Equations and POD'!$D$5/S13</f>
        <v>11526503.624189971</v>
      </c>
    </row>
    <row r="14" spans="1:26" x14ac:dyDescent="0.3">
      <c r="A14" s="107" t="s">
        <v>88</v>
      </c>
      <c r="B14" s="107" t="s">
        <v>88</v>
      </c>
      <c r="C14" s="108" t="s">
        <v>89</v>
      </c>
      <c r="D14" s="108" t="s">
        <v>111</v>
      </c>
      <c r="E14" s="109" t="s">
        <v>114</v>
      </c>
      <c r="F14" s="110">
        <v>4.90893557720487E-5</v>
      </c>
      <c r="G14" s="110">
        <v>6.0777297622536497E-5</v>
      </c>
      <c r="H14" s="110">
        <v>6.8619529573831498E-5</v>
      </c>
      <c r="I14" s="110">
        <v>2.4081570756099401E-5</v>
      </c>
      <c r="J14" s="110">
        <v>1.34822878528866E-5</v>
      </c>
      <c r="K14" s="110">
        <v>1.06954462296642E-5</v>
      </c>
      <c r="L14" s="110">
        <v>4.78621218777475E-6</v>
      </c>
      <c r="T14" s="99"/>
      <c r="U14" s="99"/>
      <c r="V14" s="99"/>
      <c r="W14" s="99"/>
      <c r="X14" s="99"/>
      <c r="Y14" s="99"/>
      <c r="Z14" s="99"/>
    </row>
    <row r="15" spans="1:26" x14ac:dyDescent="0.3">
      <c r="A15" s="22" t="s">
        <v>88</v>
      </c>
      <c r="B15" s="22" t="s">
        <v>88</v>
      </c>
      <c r="C15" s="22" t="s">
        <v>90</v>
      </c>
      <c r="D15" s="22" t="s">
        <v>111</v>
      </c>
      <c r="E15" s="44" t="s">
        <v>112</v>
      </c>
      <c r="F15" s="30">
        <v>2.1855779849309E-5</v>
      </c>
      <c r="G15" s="30">
        <v>2.70595369562874E-5</v>
      </c>
      <c r="H15" s="30">
        <v>3.05510901119373E-5</v>
      </c>
      <c r="I15" s="30">
        <v>1.07217033223025E-5</v>
      </c>
      <c r="J15" s="30">
        <v>6.0026437614299401E-6</v>
      </c>
      <c r="K15" s="30">
        <v>4.7618738219164904E-6</v>
      </c>
      <c r="L15" s="30">
        <v>2.13093853530763E-6</v>
      </c>
      <c r="T15" s="99"/>
      <c r="U15" s="99"/>
      <c r="V15" s="99"/>
      <c r="W15" s="99"/>
      <c r="X15" s="99"/>
      <c r="Y15" s="99"/>
      <c r="Z15" s="99"/>
    </row>
    <row r="16" spans="1:26" x14ac:dyDescent="0.3">
      <c r="A16" s="22" t="s">
        <v>88</v>
      </c>
      <c r="B16" s="22" t="s">
        <v>88</v>
      </c>
      <c r="C16" s="22" t="s">
        <v>90</v>
      </c>
      <c r="D16" s="22" t="s">
        <v>111</v>
      </c>
      <c r="E16" s="44" t="s">
        <v>113</v>
      </c>
      <c r="F16" s="30">
        <v>1.45705198990616E-5</v>
      </c>
      <c r="G16" s="30">
        <v>1.8039691303600001E-5</v>
      </c>
      <c r="H16" s="30">
        <v>2.0367393407290401E-5</v>
      </c>
      <c r="I16" s="30">
        <v>7.1478022146339798E-6</v>
      </c>
      <c r="J16" s="30">
        <v>4.0017625074887397E-6</v>
      </c>
      <c r="K16" s="30">
        <v>3.17458254784023E-6</v>
      </c>
      <c r="L16" s="30">
        <v>1.4206256901585E-6</v>
      </c>
      <c r="T16" s="99"/>
      <c r="U16" s="99"/>
      <c r="V16" s="99"/>
      <c r="W16" s="99"/>
      <c r="X16" s="99"/>
      <c r="Y16" s="99"/>
      <c r="Z16" s="99"/>
    </row>
    <row r="17" spans="1:26" x14ac:dyDescent="0.3">
      <c r="A17" s="22" t="s">
        <v>88</v>
      </c>
      <c r="B17" s="22" t="s">
        <v>88</v>
      </c>
      <c r="C17" s="22" t="s">
        <v>90</v>
      </c>
      <c r="D17" s="22" t="s">
        <v>111</v>
      </c>
      <c r="E17" s="44" t="s">
        <v>114</v>
      </c>
      <c r="F17" s="30">
        <v>7.2852599059321802E-6</v>
      </c>
      <c r="G17" s="30">
        <v>9.0198455978208001E-6</v>
      </c>
      <c r="H17" s="30">
        <v>1.01836966427009E-5</v>
      </c>
      <c r="I17" s="30">
        <v>3.5739010859290001E-6</v>
      </c>
      <c r="J17" s="30">
        <v>2.0008812417701099E-6</v>
      </c>
      <c r="K17" s="30">
        <v>1.5872912644209799E-6</v>
      </c>
      <c r="L17" s="30">
        <v>7.1031284082838805E-7</v>
      </c>
      <c r="T17" s="99"/>
      <c r="U17" s="99"/>
      <c r="V17" s="99"/>
      <c r="W17" s="99"/>
      <c r="X17" s="99"/>
      <c r="Y17" s="99"/>
      <c r="Z17" s="99"/>
    </row>
    <row r="18" spans="1:26" x14ac:dyDescent="0.3">
      <c r="A18" s="96" t="s">
        <v>88</v>
      </c>
      <c r="B18" s="96" t="s">
        <v>88</v>
      </c>
      <c r="C18" s="96" t="s">
        <v>92</v>
      </c>
      <c r="D18" s="96" t="s">
        <v>111</v>
      </c>
      <c r="E18" s="97" t="s">
        <v>112</v>
      </c>
      <c r="F18" s="96">
        <v>1.02721323793747E-3</v>
      </c>
      <c r="G18" s="96">
        <v>1.2717878183987801E-3</v>
      </c>
      <c r="H18" s="96">
        <v>1.43588947238572E-3</v>
      </c>
      <c r="I18" s="96">
        <v>5.0391592804479798E-4</v>
      </c>
      <c r="J18" s="96">
        <v>2.8212194563071499E-4</v>
      </c>
      <c r="K18" s="96">
        <v>2.2380623619866699E-4</v>
      </c>
      <c r="L18" s="96">
        <v>1.00153290698904E-4</v>
      </c>
      <c r="T18" s="99"/>
      <c r="U18" s="99"/>
      <c r="V18" s="99"/>
      <c r="W18" s="99"/>
      <c r="X18" s="99"/>
      <c r="Y18" s="99"/>
      <c r="Z18" s="99"/>
    </row>
    <row r="19" spans="1:26" x14ac:dyDescent="0.3">
      <c r="A19" s="100" t="s">
        <v>88</v>
      </c>
      <c r="B19" s="100" t="s">
        <v>88</v>
      </c>
      <c r="C19" s="100" t="s">
        <v>92</v>
      </c>
      <c r="D19" s="100" t="s">
        <v>111</v>
      </c>
      <c r="E19" s="101" t="s">
        <v>113</v>
      </c>
      <c r="F19" s="100">
        <v>6.5314136921251396E-4</v>
      </c>
      <c r="G19" s="100">
        <v>8.0865121902501803E-4</v>
      </c>
      <c r="H19" s="100">
        <v>9.1299331180243995E-4</v>
      </c>
      <c r="I19" s="100">
        <v>3.2040897357595E-4</v>
      </c>
      <c r="J19" s="100">
        <v>1.79383897178085E-4</v>
      </c>
      <c r="K19" s="100">
        <v>1.42304544130101E-4</v>
      </c>
      <c r="L19" s="113">
        <v>6.3681283498220195E-5</v>
      </c>
      <c r="T19" s="99"/>
      <c r="U19" s="99"/>
      <c r="V19" s="99"/>
      <c r="W19" s="99"/>
      <c r="X19" s="99"/>
      <c r="Y19" s="99"/>
      <c r="Z19" s="99"/>
    </row>
    <row r="20" spans="1:26" x14ac:dyDescent="0.3">
      <c r="A20" s="102" t="s">
        <v>88</v>
      </c>
      <c r="B20" s="102" t="s">
        <v>88</v>
      </c>
      <c r="C20" s="102" t="s">
        <v>92</v>
      </c>
      <c r="D20" s="102" t="s">
        <v>111</v>
      </c>
      <c r="E20" s="103" t="s">
        <v>114</v>
      </c>
      <c r="F20" s="102">
        <v>3.80009527171714E-4</v>
      </c>
      <c r="G20" s="102">
        <v>4.7048798602212301E-4</v>
      </c>
      <c r="H20" s="102">
        <v>5.3119611325078305E-4</v>
      </c>
      <c r="I20" s="102">
        <v>1.86419768046501E-4</v>
      </c>
      <c r="J20" s="102">
        <v>1.0436881380068199E-4</v>
      </c>
      <c r="K20" s="104">
        <v>8.2795371841881893E-5</v>
      </c>
      <c r="L20" s="104">
        <v>3.7050928899242098E-5</v>
      </c>
      <c r="T20" s="99"/>
      <c r="U20" s="99"/>
      <c r="V20" s="99"/>
      <c r="W20" s="99"/>
      <c r="X20" s="99"/>
      <c r="Y20" s="99"/>
      <c r="Z20" s="99"/>
    </row>
    <row r="21" spans="1:26" x14ac:dyDescent="0.3">
      <c r="A21" s="96" t="s">
        <v>88</v>
      </c>
      <c r="B21" s="96" t="s">
        <v>88</v>
      </c>
      <c r="C21" s="96" t="s">
        <v>95</v>
      </c>
      <c r="D21" s="96" t="s">
        <v>111</v>
      </c>
      <c r="E21" s="97" t="s">
        <v>112</v>
      </c>
      <c r="F21" s="96">
        <v>0.14448728239983799</v>
      </c>
      <c r="G21" s="96">
        <v>0.178889016304561</v>
      </c>
      <c r="H21" s="96">
        <v>0.20197147002127799</v>
      </c>
      <c r="I21" s="96">
        <v>7.0880553630109006E-2</v>
      </c>
      <c r="J21" s="96">
        <v>3.9683126856293403E-2</v>
      </c>
      <c r="K21" s="96">
        <v>3.1480469349685299E-2</v>
      </c>
      <c r="L21" s="96">
        <v>1.40875100339842E-2</v>
      </c>
      <c r="T21" s="99"/>
      <c r="U21" s="99"/>
      <c r="V21" s="99"/>
      <c r="W21" s="99"/>
      <c r="X21" s="99"/>
      <c r="Y21" s="99"/>
      <c r="Z21" s="99"/>
    </row>
    <row r="22" spans="1:26" x14ac:dyDescent="0.3">
      <c r="A22" s="100" t="s">
        <v>88</v>
      </c>
      <c r="B22" s="100" t="s">
        <v>88</v>
      </c>
      <c r="C22" s="100" t="s">
        <v>95</v>
      </c>
      <c r="D22" s="100" t="s">
        <v>111</v>
      </c>
      <c r="E22" s="101" t="s">
        <v>113</v>
      </c>
      <c r="F22" s="100">
        <v>1.0159433892204001E-2</v>
      </c>
      <c r="G22" s="100">
        <v>1.2578346723681201E-2</v>
      </c>
      <c r="H22" s="100">
        <v>1.4201359204156201E-2</v>
      </c>
      <c r="I22" s="100">
        <v>4.98387323013782E-3</v>
      </c>
      <c r="J22" s="100">
        <v>2.7902670549011001E-3</v>
      </c>
      <c r="K22" s="100">
        <v>2.2135079429941701E-3</v>
      </c>
      <c r="L22" s="100">
        <v>9.9054480448989191E-4</v>
      </c>
      <c r="N22" s="114"/>
      <c r="T22" s="99"/>
      <c r="U22" s="99"/>
      <c r="V22" s="99"/>
      <c r="W22" s="99"/>
      <c r="X22" s="99"/>
      <c r="Y22" s="99"/>
      <c r="Z22" s="99"/>
    </row>
    <row r="23" spans="1:26" x14ac:dyDescent="0.3">
      <c r="A23" s="102" t="s">
        <v>88</v>
      </c>
      <c r="B23" s="102" t="s">
        <v>88</v>
      </c>
      <c r="C23" s="102" t="s">
        <v>95</v>
      </c>
      <c r="D23" s="102" t="s">
        <v>111</v>
      </c>
      <c r="E23" s="103" t="s">
        <v>114</v>
      </c>
      <c r="F23" s="102">
        <v>2.8883495784920199E-4</v>
      </c>
      <c r="G23" s="102">
        <v>3.57605185908536E-4</v>
      </c>
      <c r="H23" s="102">
        <v>4.0374779054189598E-4</v>
      </c>
      <c r="I23" s="102">
        <v>1.4169262083168401E-4</v>
      </c>
      <c r="J23" s="104">
        <v>7.9327910958583802E-5</v>
      </c>
      <c r="K23" s="104">
        <v>6.2930521542563594E-5</v>
      </c>
      <c r="L23" s="104">
        <v>2.81614083902972E-5</v>
      </c>
      <c r="T23" s="99"/>
      <c r="U23" s="99"/>
      <c r="V23" s="99"/>
      <c r="W23" s="99"/>
      <c r="X23" s="99"/>
      <c r="Y23" s="99"/>
      <c r="Z23" s="99"/>
    </row>
    <row r="24" spans="1:26" x14ac:dyDescent="0.3">
      <c r="A24" s="96" t="s">
        <v>97</v>
      </c>
      <c r="B24" s="96" t="s">
        <v>97</v>
      </c>
      <c r="C24" s="96" t="s">
        <v>98</v>
      </c>
      <c r="D24" s="96" t="s">
        <v>111</v>
      </c>
      <c r="E24" s="97" t="s">
        <v>112</v>
      </c>
      <c r="F24" s="96">
        <v>0.10719339871538899</v>
      </c>
      <c r="G24" s="96">
        <v>0.132715636504767</v>
      </c>
      <c r="H24" s="96">
        <v>0.14984023476344699</v>
      </c>
      <c r="I24" s="96">
        <v>5.2585440879247401E-2</v>
      </c>
      <c r="J24" s="96">
        <v>2.9440440492254701E-2</v>
      </c>
      <c r="K24" s="96">
        <v>2.3354986312291399E-2</v>
      </c>
      <c r="L24" s="96">
        <v>1.0451356374750399E-2</v>
      </c>
      <c r="T24" s="99"/>
      <c r="U24" s="99"/>
      <c r="V24" s="99"/>
      <c r="W24" s="99"/>
      <c r="X24" s="99"/>
      <c r="Y24" s="99"/>
      <c r="Z24" s="99"/>
    </row>
    <row r="25" spans="1:26" x14ac:dyDescent="0.3">
      <c r="A25" s="100" t="s">
        <v>97</v>
      </c>
      <c r="B25" s="100" t="s">
        <v>97</v>
      </c>
      <c r="C25" s="100" t="s">
        <v>98</v>
      </c>
      <c r="D25" s="100" t="s">
        <v>111</v>
      </c>
      <c r="E25" s="101" t="s">
        <v>113</v>
      </c>
      <c r="F25" s="100">
        <v>8.0444704029206603E-4</v>
      </c>
      <c r="G25" s="100">
        <v>9.9598204988541402E-4</v>
      </c>
      <c r="H25" s="100">
        <v>1.12449586277386E-3</v>
      </c>
      <c r="I25" s="100">
        <v>3.9463439712441001E-4</v>
      </c>
      <c r="J25" s="100">
        <v>2.2093968008021501E-4</v>
      </c>
      <c r="K25" s="100">
        <v>1.7527058419771301E-4</v>
      </c>
      <c r="L25" s="113">
        <v>7.8433586428476403E-5</v>
      </c>
      <c r="T25" s="99"/>
      <c r="U25" s="99"/>
      <c r="V25" s="99"/>
      <c r="W25" s="99"/>
      <c r="X25" s="99"/>
      <c r="Y25" s="99"/>
      <c r="Z25" s="99"/>
    </row>
    <row r="26" spans="1:26" x14ac:dyDescent="0.3">
      <c r="A26" s="102" t="s">
        <v>97</v>
      </c>
      <c r="B26" s="102" t="s">
        <v>97</v>
      </c>
      <c r="C26" s="102" t="s">
        <v>98</v>
      </c>
      <c r="D26" s="102" t="s">
        <v>111</v>
      </c>
      <c r="E26" s="103" t="s">
        <v>114</v>
      </c>
      <c r="F26" s="104">
        <v>3.8174071792406801E-5</v>
      </c>
      <c r="G26" s="104">
        <v>4.7263136504884603E-5</v>
      </c>
      <c r="H26" s="104">
        <v>5.3361605731321302E-5</v>
      </c>
      <c r="I26" s="104">
        <v>1.8726903143444799E-5</v>
      </c>
      <c r="J26" s="104">
        <v>1.0484428168337099E-5</v>
      </c>
      <c r="K26" s="104">
        <v>8.3172558653847201E-6</v>
      </c>
      <c r="L26" s="104">
        <v>3.7219719997596601E-6</v>
      </c>
      <c r="T26" s="99"/>
      <c r="U26" s="99"/>
      <c r="V26" s="99"/>
      <c r="W26" s="99"/>
      <c r="X26" s="99"/>
      <c r="Y26" s="99"/>
      <c r="Z26" s="99"/>
    </row>
    <row r="27" spans="1:26" x14ac:dyDescent="0.3">
      <c r="A27" s="96" t="s">
        <v>97</v>
      </c>
      <c r="B27" s="96" t="s">
        <v>97</v>
      </c>
      <c r="C27" s="96" t="s">
        <v>99</v>
      </c>
      <c r="D27" s="96" t="s">
        <v>111</v>
      </c>
      <c r="E27" s="97" t="s">
        <v>112</v>
      </c>
      <c r="F27" s="96">
        <v>1.0719339884995901E-2</v>
      </c>
      <c r="G27" s="96">
        <v>1.32715636671378E-2</v>
      </c>
      <c r="H27" s="96">
        <v>1.49840234951556E-2</v>
      </c>
      <c r="I27" s="96">
        <v>5.2585440945263004E-3</v>
      </c>
      <c r="J27" s="96">
        <v>2.9440440529214201E-3</v>
      </c>
      <c r="K27" s="96">
        <v>2.33549863416112E-3</v>
      </c>
      <c r="L27" s="96">
        <v>1.0451356387871E-3</v>
      </c>
      <c r="T27" s="99"/>
      <c r="U27" s="99"/>
      <c r="V27" s="99"/>
      <c r="W27" s="99"/>
      <c r="X27" s="99"/>
      <c r="Y27" s="99"/>
      <c r="Z27" s="99"/>
    </row>
    <row r="28" spans="1:26" x14ac:dyDescent="0.3">
      <c r="A28" s="100" t="s">
        <v>97</v>
      </c>
      <c r="B28" s="100" t="s">
        <v>97</v>
      </c>
      <c r="C28" s="100" t="s">
        <v>99</v>
      </c>
      <c r="D28" s="100" t="s">
        <v>111</v>
      </c>
      <c r="E28" s="101" t="s">
        <v>113</v>
      </c>
      <c r="F28" s="100">
        <v>2.6814901389691798E-3</v>
      </c>
      <c r="G28" s="100">
        <v>3.3199401720570799E-3</v>
      </c>
      <c r="H28" s="100">
        <v>3.7483195490966999E-3</v>
      </c>
      <c r="I28" s="100">
        <v>1.3154479927018599E-3</v>
      </c>
      <c r="J28" s="100">
        <v>7.3646560154787299E-4</v>
      </c>
      <c r="K28" s="100">
        <v>5.8423528167484903E-4</v>
      </c>
      <c r="L28" s="100">
        <v>2.6144528854949502E-4</v>
      </c>
      <c r="T28" s="99"/>
      <c r="U28" s="99"/>
      <c r="V28" s="99"/>
      <c r="W28" s="99"/>
      <c r="X28" s="99"/>
      <c r="Y28" s="99"/>
      <c r="Z28" s="99"/>
    </row>
    <row r="29" spans="1:26" x14ac:dyDescent="0.3">
      <c r="A29" s="102" t="s">
        <v>97</v>
      </c>
      <c r="B29" s="102" t="s">
        <v>97</v>
      </c>
      <c r="C29" s="102" t="s">
        <v>99</v>
      </c>
      <c r="D29" s="102" t="s">
        <v>111</v>
      </c>
      <c r="E29" s="103" t="s">
        <v>114</v>
      </c>
      <c r="F29" s="102">
        <v>3.8174071075575703E-4</v>
      </c>
      <c r="G29" s="102">
        <v>4.7263135617379499E-4</v>
      </c>
      <c r="H29" s="102">
        <v>5.3361604729299395E-4</v>
      </c>
      <c r="I29" s="102">
        <v>1.8726902791791901E-4</v>
      </c>
      <c r="J29" s="102">
        <v>1.0484427971460901E-4</v>
      </c>
      <c r="K29" s="104">
        <v>8.3172557092036506E-5</v>
      </c>
      <c r="L29" s="104">
        <v>3.7219719298686298E-5</v>
      </c>
      <c r="T29" s="99"/>
      <c r="U29" s="99"/>
      <c r="V29" s="99"/>
      <c r="W29" s="99"/>
      <c r="X29" s="99"/>
      <c r="Y29" s="99"/>
      <c r="Z29" s="99"/>
    </row>
    <row r="30" spans="1:26" x14ac:dyDescent="0.3">
      <c r="A30" s="22" t="s">
        <v>88</v>
      </c>
      <c r="B30" s="22" t="s">
        <v>88</v>
      </c>
      <c r="C30" s="22" t="s">
        <v>94</v>
      </c>
      <c r="D30" s="22" t="s">
        <v>71</v>
      </c>
      <c r="E30" s="22" t="s">
        <v>67</v>
      </c>
      <c r="F30" s="77" t="s">
        <v>68</v>
      </c>
      <c r="G30" s="77" t="s">
        <v>68</v>
      </c>
      <c r="H30" s="74">
        <v>1.24083075563411E-3</v>
      </c>
      <c r="I30" s="74">
        <v>5.4432669940553103E-4</v>
      </c>
      <c r="J30" s="74">
        <v>5.3916650588462303E-4</v>
      </c>
      <c r="K30" s="74">
        <v>2.13859340322951E-4</v>
      </c>
      <c r="L30" s="74">
        <v>1.08184931506849E-4</v>
      </c>
      <c r="T30" s="99"/>
      <c r="U30" s="99"/>
      <c r="V30" s="99"/>
      <c r="W30" s="99"/>
      <c r="X30" s="99"/>
      <c r="Y30" s="99"/>
      <c r="Z30" s="99"/>
    </row>
    <row r="31" spans="1:26" x14ac:dyDescent="0.3">
      <c r="A31" s="22" t="s">
        <v>88</v>
      </c>
      <c r="B31" s="22" t="s">
        <v>88</v>
      </c>
      <c r="C31" s="22" t="s">
        <v>94</v>
      </c>
      <c r="D31" s="22" t="s">
        <v>71</v>
      </c>
      <c r="E31" s="22" t="s">
        <v>69</v>
      </c>
      <c r="F31" s="77" t="s">
        <v>68</v>
      </c>
      <c r="G31" s="77" t="s">
        <v>68</v>
      </c>
      <c r="H31" s="74">
        <v>7.0313742819266497E-4</v>
      </c>
      <c r="I31" s="74">
        <v>3.0845179632980099E-4</v>
      </c>
      <c r="J31" s="74">
        <v>3.0552768666795301E-4</v>
      </c>
      <c r="K31" s="74">
        <v>1.21186959516339E-4</v>
      </c>
      <c r="L31" s="74">
        <v>6.1304794520547994E-5</v>
      </c>
      <c r="T31" s="99"/>
      <c r="U31" s="99"/>
      <c r="V31" s="99"/>
      <c r="W31" s="99"/>
      <c r="X31" s="99"/>
      <c r="Y31" s="99"/>
      <c r="Z31" s="99"/>
    </row>
    <row r="32" spans="1:26" x14ac:dyDescent="0.3">
      <c r="A32" s="22" t="s">
        <v>88</v>
      </c>
      <c r="B32" s="22" t="s">
        <v>88</v>
      </c>
      <c r="C32" s="22" t="s">
        <v>94</v>
      </c>
      <c r="D32" s="22" t="s">
        <v>71</v>
      </c>
      <c r="E32" s="22" t="s">
        <v>70</v>
      </c>
      <c r="F32" s="77" t="s">
        <v>68</v>
      </c>
      <c r="G32" s="77" t="s">
        <v>68</v>
      </c>
      <c r="H32" s="74">
        <v>1.6544410075121501E-4</v>
      </c>
      <c r="I32" s="74">
        <v>7.2576893254070799E-5</v>
      </c>
      <c r="J32" s="74">
        <v>7.1888867451283005E-5</v>
      </c>
      <c r="K32" s="74">
        <v>2.8514578709726799E-5</v>
      </c>
      <c r="L32" s="74">
        <v>1.4424657534246601E-5</v>
      </c>
    </row>
    <row r="33" spans="1:20" x14ac:dyDescent="0.3">
      <c r="A33" s="100" t="s">
        <v>117</v>
      </c>
      <c r="B33" s="100"/>
    </row>
    <row r="35" spans="1:20" ht="13" customHeight="1" x14ac:dyDescent="0.3">
      <c r="A35" s="148" t="s">
        <v>118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</row>
    <row r="36" spans="1:20" s="118" customFormat="1" ht="39" x14ac:dyDescent="0.3">
      <c r="A36" s="115" t="s">
        <v>119</v>
      </c>
      <c r="B36" s="115" t="s">
        <v>120</v>
      </c>
      <c r="C36" s="115" t="s">
        <v>121</v>
      </c>
      <c r="D36" s="115" t="s">
        <v>122</v>
      </c>
      <c r="E36" s="116" t="s">
        <v>80</v>
      </c>
      <c r="F36" s="117" t="s">
        <v>123</v>
      </c>
      <c r="G36" s="116" t="s">
        <v>84</v>
      </c>
      <c r="H36" s="117" t="s">
        <v>124</v>
      </c>
      <c r="I36" s="116" t="s">
        <v>85</v>
      </c>
      <c r="J36" s="117" t="s">
        <v>125</v>
      </c>
      <c r="K36" s="116" t="s">
        <v>89</v>
      </c>
      <c r="L36" s="117" t="s">
        <v>126</v>
      </c>
      <c r="M36" s="116" t="s">
        <v>92</v>
      </c>
      <c r="N36" s="117" t="s">
        <v>127</v>
      </c>
      <c r="O36" s="116" t="s">
        <v>95</v>
      </c>
      <c r="P36" s="117" t="s">
        <v>128</v>
      </c>
      <c r="Q36" s="116" t="s">
        <v>98</v>
      </c>
      <c r="R36" s="117" t="s">
        <v>129</v>
      </c>
      <c r="S36" s="116" t="s">
        <v>99</v>
      </c>
      <c r="T36" s="117" t="s">
        <v>130</v>
      </c>
    </row>
    <row r="37" spans="1:20" x14ac:dyDescent="0.3">
      <c r="A37" s="23" t="s">
        <v>57</v>
      </c>
      <c r="B37" s="119">
        <v>3.0288268716757014</v>
      </c>
      <c r="C37" s="120">
        <v>1.7206819647046078E-2</v>
      </c>
      <c r="D37" s="121">
        <f>B37/C37</f>
        <v>176.02479329732876</v>
      </c>
      <c r="E37" s="100">
        <v>2.0005316915579E-2</v>
      </c>
      <c r="F37" s="122">
        <f>E37/$C37</f>
        <v>1.1626388447102336</v>
      </c>
      <c r="G37" s="100">
        <v>1.28261907947935E-3</v>
      </c>
      <c r="H37" s="123">
        <f>G37/$C37</f>
        <v>7.4541321742716077E-2</v>
      </c>
      <c r="I37" s="100">
        <v>2.9931665326661201</v>
      </c>
      <c r="J37" s="122">
        <f>I37/$C37</f>
        <v>173.95233948302362</v>
      </c>
      <c r="K37" s="113">
        <v>7.3890573844812596E-5</v>
      </c>
      <c r="L37" s="120">
        <f>K37/$C37</f>
        <v>4.2942609593457038E-3</v>
      </c>
      <c r="M37" s="100">
        <v>6.5314136921251396E-4</v>
      </c>
      <c r="N37" s="123">
        <f>M37/$C37</f>
        <v>3.7958285296762539E-2</v>
      </c>
      <c r="O37" s="100">
        <v>1.0159433892204001E-2</v>
      </c>
      <c r="P37" s="119">
        <f>O37/$C37</f>
        <v>0.59043066066820116</v>
      </c>
      <c r="Q37" s="100">
        <v>8.0444704029206603E-4</v>
      </c>
      <c r="R37" s="123">
        <f>Q37/$C37</f>
        <v>4.6751640151593422E-2</v>
      </c>
      <c r="S37" s="100">
        <v>2.6814901389691798E-3</v>
      </c>
      <c r="T37" s="119">
        <f>S37/$C37</f>
        <v>0.15583880077626752</v>
      </c>
    </row>
    <row r="38" spans="1:20" x14ac:dyDescent="0.3">
      <c r="A38" s="23" t="s">
        <v>58</v>
      </c>
      <c r="B38" s="119">
        <v>3.7499761268365841</v>
      </c>
      <c r="C38" s="124">
        <v>7.7568075012557913E-3</v>
      </c>
      <c r="D38" s="121">
        <f>B38/C38</f>
        <v>483.44323695405365</v>
      </c>
      <c r="E38" s="100">
        <v>2.4768487609764502E-2</v>
      </c>
      <c r="F38" s="122">
        <f t="shared" ref="F38:H43" si="3">E38/$C38</f>
        <v>3.1931290812302096</v>
      </c>
      <c r="G38" s="100">
        <v>1.58800457459349E-3</v>
      </c>
      <c r="H38" s="119">
        <f t="shared" si="3"/>
        <v>0.20472398913295187</v>
      </c>
      <c r="I38" s="100">
        <v>3.70582523091996</v>
      </c>
      <c r="J38" s="122">
        <f t="shared" ref="J38:L38" si="4">I38/$C38</f>
        <v>477.75134684211309</v>
      </c>
      <c r="K38" s="113">
        <v>9.1483567617387003E-5</v>
      </c>
      <c r="L38" s="123">
        <f t="shared" si="4"/>
        <v>1.1793971631057783E-2</v>
      </c>
      <c r="M38" s="100">
        <v>8.0865121902501803E-4</v>
      </c>
      <c r="N38" s="123">
        <f t="shared" ref="N38:P38" si="5">M38/$C38</f>
        <v>0.10425052044853519</v>
      </c>
      <c r="O38" s="100">
        <v>1.2578346723681201E-2</v>
      </c>
      <c r="P38" s="122">
        <f t="shared" si="5"/>
        <v>1.6215880981505373</v>
      </c>
      <c r="Q38" s="100">
        <v>9.9598204988541402E-4</v>
      </c>
      <c r="R38" s="119">
        <f t="shared" ref="R38:T38" si="6">Q38/$C38</f>
        <v>0.12840102706225068</v>
      </c>
      <c r="S38" s="100">
        <v>3.3199401720570799E-3</v>
      </c>
      <c r="T38" s="119">
        <f t="shared" si="6"/>
        <v>0.42800342428500343</v>
      </c>
    </row>
    <row r="39" spans="1:20" x14ac:dyDescent="0.3">
      <c r="A39" s="23" t="s">
        <v>59</v>
      </c>
      <c r="B39" s="119">
        <v>4.2338440141703266</v>
      </c>
      <c r="C39" s="124">
        <v>4.1262627852084958E-3</v>
      </c>
      <c r="D39" s="121">
        <f t="shared" ref="D39:D42" si="7">B39/C39</f>
        <v>1026.0723164184985</v>
      </c>
      <c r="E39" s="100">
        <v>2.7964421494895399E-2</v>
      </c>
      <c r="F39" s="122">
        <f t="shared" si="3"/>
        <v>6.7771789996362015</v>
      </c>
      <c r="G39" s="100">
        <v>1.79290839067007E-3</v>
      </c>
      <c r="H39" s="119">
        <f t="shared" si="3"/>
        <v>0.43451144146639131</v>
      </c>
      <c r="I39" s="100">
        <v>4.1839962284580103</v>
      </c>
      <c r="J39" s="122">
        <f t="shared" ref="J39:L39" si="8">I39/$C39</f>
        <v>1013.9917029658103</v>
      </c>
      <c r="K39" s="100">
        <v>1.0328789892285599E-4</v>
      </c>
      <c r="L39" s="123">
        <f t="shared" si="8"/>
        <v>2.5031827660883445E-2</v>
      </c>
      <c r="M39" s="100">
        <v>9.1299331180243995E-4</v>
      </c>
      <c r="N39" s="119">
        <f t="shared" ref="N39:P39" si="9">M39/$C39</f>
        <v>0.22126397646685689</v>
      </c>
      <c r="O39" s="100">
        <v>1.4201359204156201E-2</v>
      </c>
      <c r="P39" s="122">
        <f t="shared" si="9"/>
        <v>3.4417001396673337</v>
      </c>
      <c r="Q39" s="100">
        <v>1.12449586277386E-3</v>
      </c>
      <c r="R39" s="119">
        <f t="shared" ref="R39:T39" si="10">Q39/$C39</f>
        <v>0.27252163066416052</v>
      </c>
      <c r="S39" s="100">
        <v>3.7483195490966999E-3</v>
      </c>
      <c r="T39" s="119">
        <f t="shared" si="10"/>
        <v>0.90840543712663735</v>
      </c>
    </row>
    <row r="40" spans="1:20" x14ac:dyDescent="0.3">
      <c r="A40" s="23" t="s">
        <v>60</v>
      </c>
      <c r="B40" s="119">
        <v>1.4858395974258169</v>
      </c>
      <c r="C40" s="124">
        <v>2.0916778647031751E-3</v>
      </c>
      <c r="D40" s="121">
        <f t="shared" si="7"/>
        <v>710.35775752050085</v>
      </c>
      <c r="E40" s="100">
        <v>9.8139290529255605E-3</v>
      </c>
      <c r="F40" s="122">
        <f t="shared" si="3"/>
        <v>4.6918931535942949</v>
      </c>
      <c r="G40" s="100">
        <v>6.2920935974458898E-4</v>
      </c>
      <c r="H40" s="119">
        <f t="shared" si="3"/>
        <v>0.30081561332288542</v>
      </c>
      <c r="I40" s="100">
        <v>1.4683458462135699</v>
      </c>
      <c r="J40" s="122">
        <f t="shared" ref="J40:L40" si="11">I40/$C40</f>
        <v>701.99425589940893</v>
      </c>
      <c r="K40" s="113">
        <v>3.6248206037077898E-5</v>
      </c>
      <c r="L40" s="123">
        <f t="shared" si="11"/>
        <v>1.7329726842150138E-2</v>
      </c>
      <c r="M40" s="100">
        <v>3.2040897357595E-4</v>
      </c>
      <c r="N40" s="119">
        <f t="shared" ref="N40:P40" si="12">M40/$C40</f>
        <v>0.1531827529385929</v>
      </c>
      <c r="O40" s="100">
        <v>4.98387323013782E-3</v>
      </c>
      <c r="P40" s="122">
        <f t="shared" si="12"/>
        <v>2.3827154813081455</v>
      </c>
      <c r="Q40" s="100">
        <v>3.9463439712441001E-4</v>
      </c>
      <c r="R40" s="119">
        <f t="shared" ref="R40:T40" si="13">Q40/$C40</f>
        <v>0.18866882122903358</v>
      </c>
      <c r="S40" s="100">
        <v>1.3154479927018599E-3</v>
      </c>
      <c r="T40" s="119">
        <f t="shared" si="13"/>
        <v>0.62889607185690233</v>
      </c>
    </row>
    <row r="41" spans="1:20" x14ac:dyDescent="0.3">
      <c r="A41" s="23" t="s">
        <v>61</v>
      </c>
      <c r="B41" s="123">
        <v>0.83186090137571989</v>
      </c>
      <c r="C41" s="125">
        <v>7.9270738577808322E-4</v>
      </c>
      <c r="D41" s="121">
        <f t="shared" si="7"/>
        <v>1049.3921417916467</v>
      </c>
      <c r="E41" s="100">
        <v>5.4944180261097299E-3</v>
      </c>
      <c r="F41" s="122">
        <f t="shared" si="3"/>
        <v>6.9312057950824757</v>
      </c>
      <c r="G41" s="100">
        <v>3.52268620420386E-4</v>
      </c>
      <c r="H41" s="119">
        <f t="shared" si="3"/>
        <v>0.44438670149971693</v>
      </c>
      <c r="I41" s="100">
        <v>0.82206686460548295</v>
      </c>
      <c r="J41" s="122">
        <f t="shared" ref="J41:L41" si="14">I41/$C41</f>
        <v>1037.0369689423064</v>
      </c>
      <c r="K41" s="113">
        <v>2.02938899996316E-5</v>
      </c>
      <c r="L41" s="123">
        <f t="shared" si="14"/>
        <v>2.5600732834994467E-2</v>
      </c>
      <c r="M41" s="100">
        <v>1.79383897178085E-4</v>
      </c>
      <c r="N41" s="119">
        <f t="shared" ref="N41:P41" si="15">M41/$C41</f>
        <v>0.22629270320473985</v>
      </c>
      <c r="O41" s="100">
        <v>2.7902670549011001E-3</v>
      </c>
      <c r="P41" s="122">
        <f t="shared" si="15"/>
        <v>3.5199205973870282</v>
      </c>
      <c r="Q41" s="100">
        <v>2.2093968008021501E-4</v>
      </c>
      <c r="R41" s="119">
        <f t="shared" ref="R41:T41" si="16">Q41/$C41</f>
        <v>0.27871530408834438</v>
      </c>
      <c r="S41" s="100">
        <v>7.3646560154787299E-4</v>
      </c>
      <c r="T41" s="119">
        <f t="shared" si="16"/>
        <v>0.92905101524315181</v>
      </c>
    </row>
    <row r="42" spans="1:20" x14ac:dyDescent="0.3">
      <c r="A42" s="23" t="s">
        <v>62</v>
      </c>
      <c r="B42" s="123">
        <v>0.6599119999740346</v>
      </c>
      <c r="C42" s="125">
        <v>2.5011145932688378E-4</v>
      </c>
      <c r="D42" s="121">
        <f t="shared" si="7"/>
        <v>2638.4716707904254</v>
      </c>
      <c r="E42" s="100">
        <v>4.3587003335619099E-3</v>
      </c>
      <c r="F42" s="122">
        <f t="shared" si="3"/>
        <v>17.427031713350232</v>
      </c>
      <c r="G42" s="100">
        <v>2.7945331899270902E-4</v>
      </c>
      <c r="H42" s="119">
        <f t="shared" si="3"/>
        <v>1.1173151351992905</v>
      </c>
      <c r="I42" s="100">
        <v>0.65214242890490803</v>
      </c>
      <c r="J42" s="122">
        <f t="shared" ref="J42:L42" si="17">I42/$C42</f>
        <v>2607.4072361977983</v>
      </c>
      <c r="K42" s="113">
        <v>1.6099063575126801E-5</v>
      </c>
      <c r="L42" s="123">
        <f t="shared" si="17"/>
        <v>6.4367556842272036E-2</v>
      </c>
      <c r="M42" s="100">
        <v>1.42304544130101E-4</v>
      </c>
      <c r="N42" s="119">
        <f t="shared" ref="N42:P42" si="18">M42/$C42</f>
        <v>0.56896451091477473</v>
      </c>
      <c r="O42" s="100">
        <v>2.2135079429941701E-3</v>
      </c>
      <c r="P42" s="122">
        <f t="shared" si="18"/>
        <v>8.8500860734302478</v>
      </c>
      <c r="Q42" s="100">
        <v>1.7527058419771301E-4</v>
      </c>
      <c r="R42" s="119">
        <f t="shared" ref="R42:T42" si="19">Q42/$C42</f>
        <v>0.7007699074221253</v>
      </c>
      <c r="S42" s="100">
        <v>5.8423528167484903E-4</v>
      </c>
      <c r="T42" s="119">
        <f t="shared" si="19"/>
        <v>2.3358996954684965</v>
      </c>
    </row>
    <row r="43" spans="1:20" x14ac:dyDescent="0.3">
      <c r="A43" s="23" t="s">
        <v>63</v>
      </c>
      <c r="B43" s="123">
        <v>0.29531061998838115</v>
      </c>
      <c r="C43" s="125">
        <v>2.2737392574884193E-4</v>
      </c>
      <c r="D43" s="121">
        <f>B43/C43</f>
        <v>1298.7884121532138</v>
      </c>
      <c r="E43" s="100">
        <v>1.95051839926896E-3</v>
      </c>
      <c r="F43" s="122">
        <f t="shared" si="3"/>
        <v>8.5784611971009799</v>
      </c>
      <c r="G43" s="100">
        <v>1.2505536024923699E-4</v>
      </c>
      <c r="H43" s="119">
        <f t="shared" si="3"/>
        <v>0.549998685369815</v>
      </c>
      <c r="I43" s="100">
        <v>0.29183373693494702</v>
      </c>
      <c r="J43" s="122">
        <f t="shared" ref="J43:L43" si="20">I43/$C43</f>
        <v>1283.4969356042507</v>
      </c>
      <c r="K43" s="113">
        <v>7.2043309498692296E-6</v>
      </c>
      <c r="L43" s="123">
        <f t="shared" si="20"/>
        <v>3.1684947718355179E-2</v>
      </c>
      <c r="M43" s="113">
        <v>6.3681283498220195E-5</v>
      </c>
      <c r="N43" s="119">
        <f t="shared" ref="N43:P43" si="21">M43/$C43</f>
        <v>0.28007293839207742</v>
      </c>
      <c r="O43" s="100">
        <v>9.9054480448989191E-4</v>
      </c>
      <c r="P43" s="122">
        <f t="shared" si="21"/>
        <v>4.3564573256480221</v>
      </c>
      <c r="Q43" s="113">
        <v>7.8433586428476403E-5</v>
      </c>
      <c r="R43" s="119">
        <f t="shared" ref="R43:T43" si="22">Q43/$C43</f>
        <v>0.34495418140035294</v>
      </c>
      <c r="S43" s="100">
        <v>2.6144528854949502E-4</v>
      </c>
      <c r="T43" s="119">
        <f t="shared" si="22"/>
        <v>1.1498472733337439</v>
      </c>
    </row>
  </sheetData>
  <sheetProtection sheet="1" objects="1" scenarios="1" formatCells="0" formatColumns="0" formatRows="0" sort="0" autoFilter="0"/>
  <autoFilter ref="A1:L29" xr:uid="{1886C1A1-FA8D-48D1-9EC9-F09220CFA72B}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1">
    <mergeCell ref="A35:T35"/>
    <mergeCell ref="T1:Z1"/>
    <mergeCell ref="M1:S1"/>
    <mergeCell ref="A1:A2"/>
    <mergeCell ref="B1:B2"/>
    <mergeCell ref="C1:C2"/>
    <mergeCell ref="D1:D2"/>
    <mergeCell ref="E1:E2"/>
    <mergeCell ref="F1:L1"/>
    <mergeCell ref="M6:S6"/>
    <mergeCell ref="M11:S11"/>
  </mergeCells>
  <conditionalFormatting sqref="E37:E43">
    <cfRule type="cellIs" dxfId="29" priority="22" operator="lessThan">
      <formula>1</formula>
    </cfRule>
    <cfRule type="cellIs" dxfId="28" priority="23" operator="between">
      <formula>1</formula>
      <formula>10</formula>
    </cfRule>
    <cfRule type="cellIs" dxfId="27" priority="24" operator="greaterThan">
      <formula>10</formula>
    </cfRule>
  </conditionalFormatting>
  <conditionalFormatting sqref="F3:L29">
    <cfRule type="cellIs" dxfId="26" priority="25" operator="lessThan">
      <formula>1</formula>
    </cfRule>
    <cfRule type="cellIs" dxfId="25" priority="26" operator="between">
      <formula>1</formula>
      <formula>10</formula>
    </cfRule>
    <cfRule type="cellIs" dxfId="24" priority="27" operator="greaterThan">
      <formula>10</formula>
    </cfRule>
  </conditionalFormatting>
  <conditionalFormatting sqref="G37:G43">
    <cfRule type="cellIs" dxfId="23" priority="19" operator="lessThan">
      <formula>1</formula>
    </cfRule>
    <cfRule type="cellIs" dxfId="22" priority="20" operator="between">
      <formula>1</formula>
      <formula>10</formula>
    </cfRule>
    <cfRule type="cellIs" dxfId="21" priority="21" operator="greaterThan">
      <formula>10</formula>
    </cfRule>
  </conditionalFormatting>
  <conditionalFormatting sqref="I37:I43">
    <cfRule type="cellIs" dxfId="20" priority="16" operator="lessThan">
      <formula>1</formula>
    </cfRule>
    <cfRule type="cellIs" dxfId="19" priority="17" operator="between">
      <formula>1</formula>
      <formula>10</formula>
    </cfRule>
    <cfRule type="cellIs" dxfId="18" priority="18" operator="greaterThan">
      <formula>10</formula>
    </cfRule>
  </conditionalFormatting>
  <conditionalFormatting sqref="K37:K43">
    <cfRule type="cellIs" dxfId="17" priority="13" operator="lessThan">
      <formula>1</formula>
    </cfRule>
    <cfRule type="cellIs" dxfId="16" priority="14" operator="between">
      <formula>1</formula>
      <formula>10</formula>
    </cfRule>
    <cfRule type="cellIs" dxfId="15" priority="15" operator="greaterThan">
      <formula>10</formula>
    </cfRule>
  </conditionalFormatting>
  <conditionalFormatting sqref="M37:M43">
    <cfRule type="cellIs" dxfId="14" priority="10" operator="lessThan">
      <formula>1</formula>
    </cfRule>
    <cfRule type="cellIs" dxfId="13" priority="11" operator="between">
      <formula>1</formula>
      <formula>10</formula>
    </cfRule>
    <cfRule type="cellIs" dxfId="12" priority="12" operator="greaterThan">
      <formula>10</formula>
    </cfRule>
  </conditionalFormatting>
  <conditionalFormatting sqref="O37:O43">
    <cfRule type="cellIs" dxfId="11" priority="7" operator="lessThan">
      <formula>1</formula>
    </cfRule>
    <cfRule type="cellIs" dxfId="10" priority="8" operator="between">
      <formula>1</formula>
      <formula>10</formula>
    </cfRule>
    <cfRule type="cellIs" dxfId="9" priority="9" operator="greaterThan">
      <formula>10</formula>
    </cfRule>
  </conditionalFormatting>
  <conditionalFormatting sqref="Q37:Q43">
    <cfRule type="cellIs" dxfId="8" priority="4" operator="lessThan">
      <formula>1</formula>
    </cfRule>
    <cfRule type="cellIs" dxfId="7" priority="5" operator="between">
      <formula>1</formula>
      <formula>10</formula>
    </cfRule>
    <cfRule type="cellIs" dxfId="6" priority="6" operator="greaterThan">
      <formula>10</formula>
    </cfRule>
  </conditionalFormatting>
  <conditionalFormatting sqref="S37:S43">
    <cfRule type="cellIs" dxfId="5" priority="1" operator="lessThan">
      <formula>1</formula>
    </cfRule>
    <cfRule type="cellIs" dxfId="4" priority="2" operator="between">
      <formula>1</formula>
      <formula>10</formula>
    </cfRule>
    <cfRule type="cellIs" dxfId="3" priority="3" operator="greaterThan">
      <formula>10</formula>
    </cfRule>
  </conditionalFormatting>
  <conditionalFormatting sqref="T3:Z3 T8:Z8 T13:Z13">
    <cfRule type="cellIs" dxfId="2" priority="28" operator="lessThan">
      <formula>30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308CD-0429-479E-B555-91ADA5FADFA7}">
  <sheetPr codeName="Sheet9"/>
  <dimension ref="A1:S11"/>
  <sheetViews>
    <sheetView workbookViewId="0">
      <selection sqref="A1:A2"/>
    </sheetView>
  </sheetViews>
  <sheetFormatPr defaultColWidth="8.81640625" defaultRowHeight="13" x14ac:dyDescent="0.3"/>
  <cols>
    <col min="1" max="1" width="17.81640625" style="22" customWidth="1"/>
    <col min="2" max="2" width="20.453125" style="22" customWidth="1"/>
    <col min="3" max="3" width="23.81640625" style="22" customWidth="1"/>
    <col min="4" max="12" width="8.81640625" style="22"/>
    <col min="13" max="13" width="12.1796875" style="22" bestFit="1" customWidth="1"/>
    <col min="14" max="14" width="11.1796875" style="22" bestFit="1" customWidth="1"/>
    <col min="15" max="15" width="12.1796875" style="22" bestFit="1" customWidth="1"/>
    <col min="16" max="16384" width="8.81640625" style="22"/>
  </cols>
  <sheetData>
    <row r="1" spans="1:19" x14ac:dyDescent="0.3">
      <c r="A1" s="144" t="s">
        <v>49</v>
      </c>
      <c r="B1" s="144" t="s">
        <v>50</v>
      </c>
      <c r="C1" s="144" t="s">
        <v>51</v>
      </c>
      <c r="D1" s="146" t="s">
        <v>52</v>
      </c>
      <c r="E1" s="152" t="s">
        <v>53</v>
      </c>
      <c r="F1" s="141" t="s">
        <v>109</v>
      </c>
      <c r="G1" s="141"/>
      <c r="H1" s="141"/>
      <c r="I1" s="141"/>
      <c r="J1" s="141"/>
      <c r="K1" s="141"/>
      <c r="L1" s="141"/>
      <c r="M1" s="143" t="s">
        <v>105</v>
      </c>
      <c r="N1" s="143"/>
      <c r="O1" s="143"/>
      <c r="P1" s="143"/>
      <c r="Q1" s="143"/>
      <c r="R1" s="143"/>
      <c r="S1" s="143"/>
    </row>
    <row r="2" spans="1:19" ht="26" x14ac:dyDescent="0.3">
      <c r="A2" s="145"/>
      <c r="B2" s="145"/>
      <c r="C2" s="145"/>
      <c r="D2" s="147"/>
      <c r="E2" s="152"/>
      <c r="F2" s="23" t="s">
        <v>57</v>
      </c>
      <c r="G2" s="23" t="s">
        <v>58</v>
      </c>
      <c r="H2" s="23" t="s">
        <v>59</v>
      </c>
      <c r="I2" s="23" t="s">
        <v>60</v>
      </c>
      <c r="J2" s="23" t="s">
        <v>61</v>
      </c>
      <c r="K2" s="23" t="s">
        <v>62</v>
      </c>
      <c r="L2" s="23" t="s">
        <v>63</v>
      </c>
      <c r="M2" s="24" t="s">
        <v>57</v>
      </c>
      <c r="N2" s="24" t="s">
        <v>58</v>
      </c>
      <c r="O2" s="24" t="s">
        <v>59</v>
      </c>
      <c r="P2" s="24" t="s">
        <v>60</v>
      </c>
      <c r="Q2" s="24" t="s">
        <v>61</v>
      </c>
      <c r="R2" s="24" t="s">
        <v>62</v>
      </c>
      <c r="S2" s="25" t="s">
        <v>63</v>
      </c>
    </row>
    <row r="3" spans="1:19" x14ac:dyDescent="0.3">
      <c r="A3" s="22" t="s">
        <v>97</v>
      </c>
      <c r="B3" s="22" t="s">
        <v>97</v>
      </c>
      <c r="C3" s="22" t="s">
        <v>98</v>
      </c>
      <c r="D3" s="22" t="s">
        <v>131</v>
      </c>
      <c r="E3" s="22" t="s">
        <v>112</v>
      </c>
      <c r="F3" s="47">
        <v>0.77320512820512799</v>
      </c>
      <c r="G3" s="47">
        <v>0.202619047619048</v>
      </c>
      <c r="H3" s="47">
        <v>0.103440860215054</v>
      </c>
      <c r="I3" s="64" t="s">
        <v>68</v>
      </c>
      <c r="J3" s="64" t="s">
        <v>68</v>
      </c>
      <c r="K3" s="64" t="s">
        <v>68</v>
      </c>
      <c r="L3" s="64" t="s">
        <v>68</v>
      </c>
      <c r="M3" s="99">
        <f>'Equations and POD'!$D$5/F3</f>
        <v>7371.9117890897051</v>
      </c>
      <c r="N3" s="99">
        <f>'Equations and POD'!$D$5/G3</f>
        <v>28131.609870740253</v>
      </c>
      <c r="O3" s="99">
        <f>'Equations and POD'!$D$5/H3</f>
        <v>55103.950103949981</v>
      </c>
      <c r="P3" s="64" t="s">
        <v>68</v>
      </c>
      <c r="Q3" s="64" t="s">
        <v>68</v>
      </c>
      <c r="R3" s="64" t="s">
        <v>68</v>
      </c>
      <c r="S3" s="64" t="s">
        <v>68</v>
      </c>
    </row>
    <row r="4" spans="1:19" x14ac:dyDescent="0.3">
      <c r="A4" s="22" t="s">
        <v>97</v>
      </c>
      <c r="B4" s="22" t="s">
        <v>97</v>
      </c>
      <c r="C4" s="22" t="s">
        <v>98</v>
      </c>
      <c r="D4" s="22" t="s">
        <v>131</v>
      </c>
      <c r="E4" s="22" t="s">
        <v>113</v>
      </c>
      <c r="F4" s="47">
        <v>9.9871794871794803E-2</v>
      </c>
      <c r="G4" s="47">
        <v>3.9698412698412698E-2</v>
      </c>
      <c r="H4" s="47">
        <v>1.32258064516129E-2</v>
      </c>
      <c r="I4" s="64" t="s">
        <v>68</v>
      </c>
      <c r="J4" s="64" t="s">
        <v>68</v>
      </c>
      <c r="K4" s="64" t="s">
        <v>68</v>
      </c>
      <c r="L4" s="64" t="s">
        <v>68</v>
      </c>
      <c r="M4" s="99">
        <f>'Equations and POD'!$D$5/F4</f>
        <v>57073.17073170736</v>
      </c>
      <c r="N4" s="99">
        <f>'Equations and POD'!$D$5/G4</f>
        <v>143582.56697321072</v>
      </c>
      <c r="O4" s="99">
        <f>'Equations and POD'!$D$5/H4</f>
        <v>430975.60975609766</v>
      </c>
      <c r="P4" s="64" t="s">
        <v>68</v>
      </c>
      <c r="Q4" s="64" t="s">
        <v>68</v>
      </c>
      <c r="R4" s="64" t="s">
        <v>68</v>
      </c>
      <c r="S4" s="64" t="s">
        <v>68</v>
      </c>
    </row>
    <row r="5" spans="1:19" x14ac:dyDescent="0.3">
      <c r="A5" s="22" t="s">
        <v>97</v>
      </c>
      <c r="B5" s="22" t="s">
        <v>97</v>
      </c>
      <c r="C5" s="22" t="s">
        <v>98</v>
      </c>
      <c r="D5" s="22" t="s">
        <v>131</v>
      </c>
      <c r="E5" s="22" t="s">
        <v>114</v>
      </c>
      <c r="F5" s="47">
        <v>1.71897435897436E-5</v>
      </c>
      <c r="G5" s="47">
        <v>1.0641269841269801E-4</v>
      </c>
      <c r="H5" s="47">
        <v>1.44172043010753E-5</v>
      </c>
      <c r="I5" s="64" t="s">
        <v>68</v>
      </c>
      <c r="J5" s="64" t="s">
        <v>68</v>
      </c>
      <c r="K5" s="64" t="s">
        <v>68</v>
      </c>
      <c r="L5" s="64" t="s">
        <v>68</v>
      </c>
      <c r="M5" s="99">
        <f>'Equations and POD'!$D$5/F5</f>
        <v>331593078.7589497</v>
      </c>
      <c r="N5" s="99">
        <f>'Equations and POD'!$D$5/G5</f>
        <v>53565035.799522877</v>
      </c>
      <c r="O5" s="99">
        <f>'Equations and POD'!$D$5/H5</f>
        <v>395360978.52028555</v>
      </c>
      <c r="P5" s="64" t="s">
        <v>68</v>
      </c>
      <c r="Q5" s="64" t="s">
        <v>68</v>
      </c>
      <c r="R5" s="64" t="s">
        <v>68</v>
      </c>
      <c r="S5" s="64" t="s">
        <v>68</v>
      </c>
    </row>
    <row r="6" spans="1:19" x14ac:dyDescent="0.3">
      <c r="A6" s="22" t="s">
        <v>97</v>
      </c>
      <c r="B6" s="22" t="s">
        <v>97</v>
      </c>
      <c r="C6" s="22" t="s">
        <v>99</v>
      </c>
      <c r="D6" s="22" t="s">
        <v>131</v>
      </c>
      <c r="E6" s="22" t="s">
        <v>112</v>
      </c>
      <c r="F6" s="47">
        <v>0.77320512820512799</v>
      </c>
      <c r="G6" s="47">
        <v>0.202619047619048</v>
      </c>
      <c r="H6" s="47">
        <v>0.103440860215054</v>
      </c>
      <c r="I6" s="64" t="s">
        <v>68</v>
      </c>
      <c r="J6" s="64" t="s">
        <v>68</v>
      </c>
      <c r="K6" s="64" t="s">
        <v>68</v>
      </c>
      <c r="L6" s="64" t="s">
        <v>68</v>
      </c>
      <c r="M6" s="99">
        <f>'Equations and POD'!$D$5/F6</f>
        <v>7371.9117890897051</v>
      </c>
      <c r="N6" s="99">
        <f>'Equations and POD'!$D$5/G6</f>
        <v>28131.609870740253</v>
      </c>
      <c r="O6" s="99">
        <f>'Equations and POD'!$D$5/H6</f>
        <v>55103.950103949981</v>
      </c>
      <c r="P6" s="64" t="s">
        <v>68</v>
      </c>
      <c r="Q6" s="64" t="s">
        <v>68</v>
      </c>
      <c r="R6" s="64" t="s">
        <v>68</v>
      </c>
      <c r="S6" s="64" t="s">
        <v>68</v>
      </c>
    </row>
    <row r="7" spans="1:19" x14ac:dyDescent="0.3">
      <c r="A7" s="22" t="s">
        <v>97</v>
      </c>
      <c r="B7" s="22" t="s">
        <v>97</v>
      </c>
      <c r="C7" s="22" t="s">
        <v>99</v>
      </c>
      <c r="D7" s="22" t="s">
        <v>131</v>
      </c>
      <c r="E7" s="22" t="s">
        <v>113</v>
      </c>
      <c r="F7" s="47">
        <v>9.9871794871794803E-2</v>
      </c>
      <c r="G7" s="47">
        <v>3.9698412698412698E-2</v>
      </c>
      <c r="H7" s="47">
        <v>1.32258064516129E-2</v>
      </c>
      <c r="I7" s="64" t="s">
        <v>68</v>
      </c>
      <c r="J7" s="64" t="s">
        <v>68</v>
      </c>
      <c r="K7" s="64" t="s">
        <v>68</v>
      </c>
      <c r="L7" s="64" t="s">
        <v>68</v>
      </c>
      <c r="M7" s="99">
        <f>'Equations and POD'!$D$5/F7</f>
        <v>57073.17073170736</v>
      </c>
      <c r="N7" s="99">
        <f>'Equations and POD'!$D$5/G7</f>
        <v>143582.56697321072</v>
      </c>
      <c r="O7" s="99">
        <f>'Equations and POD'!$D$5/H7</f>
        <v>430975.60975609766</v>
      </c>
      <c r="P7" s="64" t="s">
        <v>68</v>
      </c>
      <c r="Q7" s="64" t="s">
        <v>68</v>
      </c>
      <c r="R7" s="64" t="s">
        <v>68</v>
      </c>
      <c r="S7" s="64" t="s">
        <v>68</v>
      </c>
    </row>
    <row r="8" spans="1:19" x14ac:dyDescent="0.3">
      <c r="A8" s="22" t="s">
        <v>97</v>
      </c>
      <c r="B8" s="22" t="s">
        <v>97</v>
      </c>
      <c r="C8" s="22" t="s">
        <v>99</v>
      </c>
      <c r="D8" s="22" t="s">
        <v>131</v>
      </c>
      <c r="E8" s="22" t="s">
        <v>114</v>
      </c>
      <c r="F8" s="47">
        <v>1.71897435897436E-5</v>
      </c>
      <c r="G8" s="47">
        <v>1.0641269841269801E-4</v>
      </c>
      <c r="H8" s="47">
        <v>1.44172043010753E-5</v>
      </c>
      <c r="I8" s="64" t="s">
        <v>68</v>
      </c>
      <c r="J8" s="64" t="s">
        <v>68</v>
      </c>
      <c r="K8" s="64" t="s">
        <v>68</v>
      </c>
      <c r="L8" s="64" t="s">
        <v>68</v>
      </c>
      <c r="M8" s="99">
        <f>'Equations and POD'!$D$5/F8</f>
        <v>331593078.7589497</v>
      </c>
      <c r="N8" s="99">
        <f>'Equations and POD'!$D$5/G8</f>
        <v>53565035.799522877</v>
      </c>
      <c r="O8" s="99">
        <f>'Equations and POD'!$D$5/H8</f>
        <v>395360978.52028555</v>
      </c>
      <c r="P8" s="64" t="s">
        <v>68</v>
      </c>
      <c r="Q8" s="64" t="s">
        <v>68</v>
      </c>
      <c r="R8" s="64" t="s">
        <v>68</v>
      </c>
      <c r="S8" s="64" t="s">
        <v>68</v>
      </c>
    </row>
    <row r="9" spans="1:19" x14ac:dyDescent="0.3">
      <c r="A9" s="22" t="s">
        <v>75</v>
      </c>
      <c r="B9" s="22" t="s">
        <v>79</v>
      </c>
      <c r="C9" s="22" t="s">
        <v>80</v>
      </c>
      <c r="D9" s="22" t="s">
        <v>131</v>
      </c>
      <c r="E9" s="22" t="s">
        <v>112</v>
      </c>
      <c r="F9" s="47">
        <v>0.48384615384615398</v>
      </c>
      <c r="G9" s="47">
        <v>0.28190476190476199</v>
      </c>
      <c r="H9" s="47">
        <v>0.18102150537634401</v>
      </c>
      <c r="I9" s="64" t="s">
        <v>68</v>
      </c>
      <c r="J9" s="64" t="s">
        <v>68</v>
      </c>
      <c r="K9" s="64" t="s">
        <v>68</v>
      </c>
      <c r="L9" s="64" t="s">
        <v>68</v>
      </c>
      <c r="M9" s="99">
        <f>'Equations and POD'!$D$5/F9</f>
        <v>11780.604133545306</v>
      </c>
      <c r="N9" s="99">
        <f>'Equations and POD'!$D$5/G9</f>
        <v>20219.59459459459</v>
      </c>
      <c r="O9" s="99">
        <f>'Equations and POD'!$D$5/H9</f>
        <v>31487.971487971499</v>
      </c>
      <c r="P9" s="64" t="s">
        <v>68</v>
      </c>
      <c r="Q9" s="64" t="s">
        <v>68</v>
      </c>
      <c r="R9" s="64" t="s">
        <v>68</v>
      </c>
      <c r="S9" s="64" t="s">
        <v>68</v>
      </c>
    </row>
    <row r="10" spans="1:19" x14ac:dyDescent="0.3">
      <c r="A10" s="22" t="s">
        <v>75</v>
      </c>
      <c r="B10" s="22" t="s">
        <v>79</v>
      </c>
      <c r="C10" s="22" t="s">
        <v>80</v>
      </c>
      <c r="D10" s="22" t="s">
        <v>131</v>
      </c>
      <c r="E10" s="22" t="s">
        <v>113</v>
      </c>
      <c r="F10" s="47">
        <v>6.4128205128205107E-2</v>
      </c>
      <c r="G10" s="47">
        <v>4.6206349206349202E-2</v>
      </c>
      <c r="H10" s="47">
        <v>2.6451612903225799E-2</v>
      </c>
      <c r="I10" s="64" t="s">
        <v>68</v>
      </c>
      <c r="J10" s="64" t="s">
        <v>68</v>
      </c>
      <c r="K10" s="64" t="s">
        <v>68</v>
      </c>
      <c r="L10" s="64" t="s">
        <v>68</v>
      </c>
      <c r="M10" s="99">
        <f>'Equations and POD'!$D$5/F10</f>
        <v>88884.446221511418</v>
      </c>
      <c r="N10" s="99">
        <f>'Equations and POD'!$D$5/G10</f>
        <v>123359.67021642049</v>
      </c>
      <c r="O10" s="99">
        <f>'Equations and POD'!$D$5/H10</f>
        <v>215487.80487804883</v>
      </c>
      <c r="P10" s="64" t="s">
        <v>68</v>
      </c>
      <c r="Q10" s="64" t="s">
        <v>68</v>
      </c>
      <c r="R10" s="64" t="s">
        <v>68</v>
      </c>
      <c r="S10" s="64" t="s">
        <v>68</v>
      </c>
    </row>
    <row r="11" spans="1:19" x14ac:dyDescent="0.3">
      <c r="A11" s="22" t="s">
        <v>75</v>
      </c>
      <c r="B11" s="22" t="s">
        <v>79</v>
      </c>
      <c r="C11" s="22" t="s">
        <v>80</v>
      </c>
      <c r="D11" s="22" t="s">
        <v>131</v>
      </c>
      <c r="E11" s="22" t="s">
        <v>114</v>
      </c>
      <c r="F11" s="47">
        <v>9.4543589743589703E-5</v>
      </c>
      <c r="G11" s="47">
        <v>1.3567619047619099E-4</v>
      </c>
      <c r="H11" s="47">
        <v>7.5690322580645195E-5</v>
      </c>
      <c r="I11" s="64" t="s">
        <v>68</v>
      </c>
      <c r="J11" s="64" t="s">
        <v>68</v>
      </c>
      <c r="K11" s="64" t="s">
        <v>68</v>
      </c>
      <c r="L11" s="64" t="s">
        <v>68</v>
      </c>
      <c r="M11" s="99">
        <f>'Equations and POD'!$D$5/F11</f>
        <v>60289650.683445461</v>
      </c>
      <c r="N11" s="99">
        <f>'Equations and POD'!$D$5/G11</f>
        <v>42011792.78393919</v>
      </c>
      <c r="O11" s="99">
        <f>'Equations and POD'!$D$5/H11</f>
        <v>75306853.051483095</v>
      </c>
      <c r="P11" s="64" t="s">
        <v>68</v>
      </c>
      <c r="Q11" s="64" t="s">
        <v>68</v>
      </c>
      <c r="R11" s="64" t="s">
        <v>68</v>
      </c>
      <c r="S11" s="64" t="s">
        <v>68</v>
      </c>
    </row>
  </sheetData>
  <sheetProtection sheet="1" objects="1" scenarios="1" formatCells="0" formatColumns="0" formatRows="0" sort="0" autoFilter="0"/>
  <mergeCells count="7">
    <mergeCell ref="F1:L1"/>
    <mergeCell ref="M1:S1"/>
    <mergeCell ref="A1:A2"/>
    <mergeCell ref="B1:B2"/>
    <mergeCell ref="C1:C2"/>
    <mergeCell ref="D1:D2"/>
    <mergeCell ref="E1:E2"/>
  </mergeCells>
  <conditionalFormatting sqref="M3:S11">
    <cfRule type="cellIs" dxfId="1" priority="1" operator="lessThan">
      <formula>30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lcf76f155ced4ddcb4097134ff3c332f xmlns="ead8da0f-3542-4e50-96c8-f1f698624e86">
      <Terms xmlns="http://schemas.microsoft.com/office/infopath/2007/PartnerControls"/>
    </lcf76f155ced4ddcb4097134ff3c332f>
    <Document_x0020_Creation_x0020_Date xmlns="4ffa91fb-a0ff-4ac5-b2db-65c790d184a4">2024-08-28T13:25:21+00:00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3352F79007E408EFF44D6142FFCE2" ma:contentTypeVersion="21" ma:contentTypeDescription="Create a new document." ma:contentTypeScope="" ma:versionID="e95dd583e1418bbab84cc60b808c79a9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ecc2597-e8fd-4279-ac06-bd7c891938be" xmlns:ns6="ead8da0f-3542-4e50-96c8-f1f698624e86" targetNamespace="http://schemas.microsoft.com/office/2006/metadata/properties" ma:root="true" ma:fieldsID="2f7c14c724f6fd5b0410ef8d6affcf61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ecc2597-e8fd-4279-ac06-bd7c891938be"/>
    <xsd:import namespace="ead8da0f-3542-4e50-96c8-f1f698624e8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MediaServiceDateTaken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2597-e8fd-4279-ac06-bd7c891938b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8da0f-3542-4e50-96c8-f1f698624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4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ED41CABC-E19E-4E51-ABE6-6BC19DBF57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7CC4A9-5406-40B6-B4CD-1044357E9263}">
  <ds:schemaRefs>
    <ds:schemaRef ds:uri="http://schemas.openxmlformats.org/package/2006/metadata/core-properties"/>
    <ds:schemaRef ds:uri="http://schemas.microsoft.com/sharepoint.v3"/>
    <ds:schemaRef ds:uri="http://schemas.microsoft.com/office/infopath/2007/PartnerControls"/>
    <ds:schemaRef ds:uri="4ffa91fb-a0ff-4ac5-b2db-65c790d184a4"/>
    <ds:schemaRef ds:uri="ead8da0f-3542-4e50-96c8-f1f698624e86"/>
    <ds:schemaRef ds:uri="fecc2597-e8fd-4279-ac06-bd7c891938be"/>
    <ds:schemaRef ds:uri="http://purl.org/dc/elements/1.1/"/>
    <ds:schemaRef ds:uri="http://schemas.microsoft.com/sharepoint/v3/fields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2F1FC1F-A743-47A0-96CB-204E34390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ecc2597-e8fd-4279-ac06-bd7c891938be"/>
    <ds:schemaRef ds:uri="ead8da0f-3542-4e50-96c8-f1f698624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63980D5-2964-4790-8285-4F1BC24E99A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Readme</vt:lpstr>
      <vt:lpstr>Equations and POD</vt:lpstr>
      <vt:lpstr>Acute</vt:lpstr>
      <vt:lpstr>Intermediate</vt:lpstr>
      <vt:lpstr>Chronic</vt:lpstr>
      <vt:lpstr>Aggregate</vt:lpstr>
      <vt:lpstr>Chronic Settled Dust Ing</vt:lpstr>
      <vt:lpstr>Chronic Mouthing</vt:lpstr>
      <vt:lpstr>Chronic Suspended Dust 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Neal-Walthall, Natalia</dc:creator>
  <cp:keywords/>
  <dc:description/>
  <cp:lastModifiedBy>Hodge, Myles</cp:lastModifiedBy>
  <cp:revision/>
  <dcterms:created xsi:type="dcterms:W3CDTF">2024-08-27T23:22:07Z</dcterms:created>
  <dcterms:modified xsi:type="dcterms:W3CDTF">2025-07-23T13:54:45Z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0x010100D723352F79007E408EFF44D6142FFCE2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EPA Subject">
    <vt:lpwstr/>
  </property>
  <property fmtid="{D5CDD505-2E9C-101B-9397-08002B2CF9AE}" pid="6" name="Document Type">
    <vt:lpwstr/>
  </property>
  <property fmtid="{D5CDD505-2E9C-101B-9397-08002B2CF9AE}" pid="7" name="Document_x0020_Type">
    <vt:lpwstr/>
  </property>
  <property fmtid="{D5CDD505-2E9C-101B-9397-08002B2CF9AE}" pid="8" name="EPA_x0020_Subject">
    <vt:lpwstr/>
  </property>
</Properties>
</file>