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usepa.sharepoint.com/sites/ocspp_Work/wpc/TSCA Scoping Next 20 HPS Review/Phthalates/DIBP/RE Documents - DIBP/Public Release July 2025/DIBP Supplemental Files Public Release July 2025/"/>
    </mc:Choice>
  </mc:AlternateContent>
  <xr:revisionPtr revIDLastSave="540" documentId="13_ncr:1_{16C84FA3-2319-419A-8A82-4BB538828BB4}" xr6:coauthVersionLast="47" xr6:coauthVersionMax="47" xr10:uidLastSave="{2AA9AFD4-ECAD-42A5-BFC2-E9F71E965F5E}"/>
  <bookViews>
    <workbookView xWindow="-110" yWindow="-110" windowWidth="19420" windowHeight="10300" tabRatio="742" xr2:uid="{93A2556B-31A5-469F-8582-7AB25D32DAAC}"/>
  </bookViews>
  <sheets>
    <sheet name="Cover Page" sheetId="5" r:id="rId1"/>
    <sheet name="READ ME" sheetId="8" r:id="rId2"/>
    <sheet name="Inputs" sheetId="6" r:id="rId3"/>
    <sheet name="Fish Tissue Conc" sheetId="7" r:id="rId4"/>
    <sheet name="Exp and Risk_Gen Pop " sheetId="1" r:id="rId5"/>
    <sheet name="Exp and Risk_Subsistence Fisher" sheetId="3" r:id="rId6"/>
    <sheet name="Exp and Risk_Tribal" sheetId="4" r:id="rId7"/>
  </sheets>
  <definedNames>
    <definedName name="_xlnm.Print_Area" localSheetId="4">'Exp and Risk_Gen Pop '!$A$1:$E$10</definedName>
    <definedName name="_xlnm.Print_Area" localSheetId="5">'Exp and Risk_Subsistence Fisher'!$A$1:$C$17</definedName>
    <definedName name="_xlnm.Print_Area" localSheetId="6">'Exp and Risk_Tribal'!$A$1:$G$24</definedName>
    <definedName name="_xlnm.Print_Area" localSheetId="3">'Fish Tissue Conc'!$A$1:$D$13</definedName>
    <definedName name="_xlnm.Print_Area" localSheetId="2">Inputs!$A$1:$D$31</definedName>
  </definedNames>
  <calcPr calcId="191028"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 l="1"/>
  <c r="C15" i="3"/>
  <c r="C16" i="3" s="1"/>
  <c r="B15" i="3"/>
  <c r="B16" i="3" s="1"/>
  <c r="B7" i="7"/>
  <c r="D23" i="4"/>
  <c r="D24" i="4" s="1"/>
  <c r="E23" i="4"/>
  <c r="E24" i="4" s="1"/>
  <c r="E16" i="4"/>
  <c r="E17" i="4" s="1"/>
  <c r="D16" i="4"/>
  <c r="D17" i="4" s="1"/>
  <c r="E9" i="4"/>
  <c r="E10" i="4" s="1"/>
  <c r="D9" i="4"/>
  <c r="D10" i="4" s="1"/>
  <c r="G23" i="4"/>
  <c r="G24" i="4" s="1"/>
  <c r="F23" i="4"/>
  <c r="C23" i="4"/>
  <c r="C24" i="4" s="1"/>
  <c r="B23" i="4"/>
  <c r="G16" i="4"/>
  <c r="G17" i="4" s="1"/>
  <c r="F16" i="4"/>
  <c r="C16" i="4"/>
  <c r="C17" i="4" s="1"/>
  <c r="B16" i="4"/>
  <c r="B9" i="4"/>
  <c r="C9" i="4"/>
  <c r="C10" i="4" s="1"/>
  <c r="F9" i="4"/>
  <c r="G9" i="4"/>
  <c r="G10" i="4" s="1"/>
  <c r="C7" i="7"/>
  <c r="C20" i="3"/>
  <c r="C21" i="3" s="1"/>
  <c r="B20" i="3"/>
  <c r="B21" i="3" s="1"/>
  <c r="C10" i="3"/>
  <c r="C11" i="3" s="1"/>
  <c r="B10" i="3"/>
  <c r="M15" i="1"/>
  <c r="M16" i="1" s="1"/>
  <c r="L15" i="1"/>
  <c r="L16" i="1" s="1"/>
  <c r="K15" i="1"/>
  <c r="K16" i="1" s="1"/>
  <c r="J15" i="1"/>
  <c r="J16" i="1" s="1"/>
  <c r="J9" i="1"/>
  <c r="J10" i="1" s="1"/>
  <c r="I15" i="1"/>
  <c r="I16" i="1" s="1"/>
  <c r="I9" i="1"/>
  <c r="I10" i="1" s="1"/>
  <c r="H15" i="1"/>
  <c r="H16" i="1" s="1"/>
  <c r="H9" i="1"/>
  <c r="H10" i="1" s="1"/>
  <c r="G15" i="1"/>
  <c r="G16" i="1" s="1"/>
  <c r="F15" i="1"/>
  <c r="F16" i="1" s="1"/>
  <c r="E15" i="1"/>
  <c r="E16" i="1" s="1"/>
  <c r="D15" i="1"/>
  <c r="D16" i="1" s="1"/>
  <c r="M9" i="1"/>
  <c r="M10" i="1" s="1"/>
  <c r="L9" i="1"/>
  <c r="L10" i="1" s="1"/>
  <c r="K9" i="1"/>
  <c r="K10" i="1" s="1"/>
  <c r="G9" i="1"/>
  <c r="G10" i="1" s="1"/>
  <c r="F9" i="1"/>
  <c r="F10" i="1" s="1"/>
  <c r="E9" i="1"/>
  <c r="E10" i="1" s="1"/>
  <c r="D9" i="1"/>
  <c r="B6" i="7" l="1"/>
  <c r="B8" i="7"/>
  <c r="B13" i="7"/>
  <c r="D10" i="1"/>
  <c r="F10" i="4" l="1"/>
  <c r="C8" i="7"/>
  <c r="C6" i="7"/>
  <c r="F17" i="4"/>
  <c r="F24" i="4"/>
  <c r="B17" i="4"/>
  <c r="B24" i="4"/>
  <c r="B10" i="4"/>
  <c r="C22" i="6" l="1"/>
  <c r="B22" i="6"/>
  <c r="B15" i="1" l="1"/>
  <c r="B16" i="1" s="1"/>
  <c r="B9" i="1"/>
  <c r="B10" i="1" s="1"/>
  <c r="C9" i="1"/>
  <c r="C10" i="1" s="1"/>
  <c r="C15" i="1"/>
  <c r="C16" i="1" s="1"/>
</calcChain>
</file>

<file path=xl/sharedStrings.xml><?xml version="1.0" encoding="utf-8"?>
<sst xmlns="http://schemas.openxmlformats.org/spreadsheetml/2006/main" count="203" uniqueCount="108">
  <si>
    <t>Inputs</t>
  </si>
  <si>
    <t>Details</t>
  </si>
  <si>
    <t>SWC</t>
  </si>
  <si>
    <t>According to EFAST guidance, "the distinction between acute and chronic fish ingestion is made on the basis of daily ingestion rate. The mean long-term fish ingestion rate is used to calculate chronic exposures and the mean serving size is used to calculate acute fish ingestion exposures for adults. This is in contrast to drinking water estimates, where the distinction between acute and chronic values is made on the basis of stream flows and on ingestion rates. The reason for this difference is that it takes time for chemical concentrations to accumulate in fish; therefore, the harmonic mean flow is used to calculate concentrations for both acute and chronic scenarios. It is not appropriate to use a very low streamflow value that occurs rarely as the basis for calculating a chemical residue in fish."</t>
  </si>
  <si>
    <t>BAF</t>
  </si>
  <si>
    <t xml:space="preserve">BAF is used because it considers exposure from the water column </t>
  </si>
  <si>
    <t>Fish Ingestion Rate</t>
  </si>
  <si>
    <t>Age Group*</t>
  </si>
  <si>
    <r>
      <t>Mean BW (kg)</t>
    </r>
    <r>
      <rPr>
        <b/>
        <i/>
        <vertAlign val="superscript"/>
        <sz val="11"/>
        <color rgb="FF000000"/>
        <rFont val="Calibri"/>
        <family val="2"/>
        <scheme val="minor"/>
      </rPr>
      <t>a</t>
    </r>
  </si>
  <si>
    <t>Fish Ingestion Rate (g/kg-day)</t>
  </si>
  <si>
    <t>50th Percentile</t>
  </si>
  <si>
    <t>90th percentile</t>
  </si>
  <si>
    <r>
      <t>Infant (&lt;1 year)</t>
    </r>
    <r>
      <rPr>
        <i/>
        <vertAlign val="superscript"/>
        <sz val="11"/>
        <color rgb="FF000000"/>
        <rFont val="Calibri"/>
        <family val="2"/>
        <scheme val="minor"/>
      </rPr>
      <t>b</t>
    </r>
  </si>
  <si>
    <t>N/A</t>
  </si>
  <si>
    <r>
      <rPr>
        <sz val="11"/>
        <color rgb="FF000000"/>
        <rFont val="Calibri"/>
        <family val="2"/>
        <scheme val="minor"/>
      </rPr>
      <t>Young toddler (1 to &lt;2 years)</t>
    </r>
    <r>
      <rPr>
        <i/>
        <vertAlign val="superscript"/>
        <sz val="11"/>
        <color rgb="FF000000"/>
        <rFont val="Calibri"/>
        <family val="2"/>
        <scheme val="minor"/>
      </rPr>
      <t>b</t>
    </r>
  </si>
  <si>
    <t>Table 20a. 50th and 90th percentile IR is 0.6 and 4.7, respectively. Divide by BW of 11.4 to derive IR in g/kg-day</t>
  </si>
  <si>
    <r>
      <rPr>
        <sz val="11"/>
        <color rgb="FF000000"/>
        <rFont val="Calibri"/>
        <family val="2"/>
        <scheme val="minor"/>
      </rPr>
      <t>Toddler (2 to &lt;3 years)</t>
    </r>
    <r>
      <rPr>
        <i/>
        <vertAlign val="superscript"/>
        <sz val="11"/>
        <color rgb="FF000000"/>
        <rFont val="Calibri"/>
        <family val="2"/>
        <scheme val="minor"/>
      </rPr>
      <t>b</t>
    </r>
  </si>
  <si>
    <t>Table 20a. 50th and 90th percentile IR is 0.6 and 4.7, respectively. Divide by BW of 13.8 to derive IR in g/kg-day</t>
  </si>
  <si>
    <r>
      <rPr>
        <sz val="11"/>
        <color rgb="FF000000"/>
        <rFont val="Calibri"/>
        <family val="2"/>
        <scheme val="minor"/>
      </rPr>
      <t>Small child (3 to &lt;6 years)</t>
    </r>
    <r>
      <rPr>
        <i/>
        <vertAlign val="superscript"/>
        <sz val="11"/>
        <color rgb="FF000000"/>
        <rFont val="Calibri"/>
        <family val="2"/>
        <scheme val="minor"/>
      </rPr>
      <t>b</t>
    </r>
  </si>
  <si>
    <t>Table 20a. 50th and 90th percentile IR is 0.7 and 5.8, respectively. Divide by BW of 18.6 to derive IR in g/kg-day</t>
  </si>
  <si>
    <r>
      <rPr>
        <sz val="11"/>
        <color rgb="FF000000"/>
        <rFont val="Calibri"/>
        <family val="2"/>
        <scheme val="minor"/>
      </rPr>
      <t>Child (6 to &lt;11 years)</t>
    </r>
    <r>
      <rPr>
        <i/>
        <vertAlign val="superscript"/>
        <sz val="11"/>
        <color rgb="FF000000"/>
        <rFont val="Calibri"/>
        <family val="2"/>
        <scheme val="minor"/>
      </rPr>
      <t>b</t>
    </r>
  </si>
  <si>
    <t>Table 20a. 50th and 90th percentile IR is 1.1 and 7.7, respectively. Divide by BW of 31.8 to derive IR in g/kg-day</t>
  </si>
  <si>
    <r>
      <rPr>
        <sz val="11"/>
        <color rgb="FF000000"/>
        <rFont val="Calibri"/>
        <family val="2"/>
        <scheme val="minor"/>
      </rPr>
      <t>Teen (11 to &lt;16 years)</t>
    </r>
    <r>
      <rPr>
        <i/>
        <vertAlign val="superscript"/>
        <sz val="11"/>
        <color rgb="FF000000"/>
        <rFont val="Calibri"/>
        <family val="2"/>
        <scheme val="minor"/>
      </rPr>
      <t>b</t>
    </r>
  </si>
  <si>
    <t>Table 20a. 50th and 90th percentile IR is 1.1 and 8.3, respectively. Divide by BW of 56.8 to derive IR in g/kg-day</t>
  </si>
  <si>
    <r>
      <rPr>
        <sz val="11"/>
        <color rgb="FF000000"/>
        <rFont val="Calibri"/>
        <family val="2"/>
        <scheme val="minor"/>
      </rPr>
      <t>Adult (16 to &lt;70 years)</t>
    </r>
    <r>
      <rPr>
        <i/>
        <vertAlign val="superscript"/>
        <sz val="11"/>
        <color rgb="FF000000"/>
        <rFont val="Calibri"/>
        <family val="2"/>
        <scheme val="minor"/>
      </rPr>
      <t>c</t>
    </r>
  </si>
  <si>
    <r>
      <t xml:space="preserve">Even though Table 9a is for adults </t>
    </r>
    <r>
      <rPr>
        <sz val="11"/>
        <color theme="1"/>
        <rFont val="Calibri"/>
        <family val="2"/>
      </rPr>
      <t>≥</t>
    </r>
    <r>
      <rPr>
        <sz val="11"/>
        <color theme="1"/>
        <rFont val="Calibri"/>
        <family val="2"/>
        <scheme val="minor"/>
      </rPr>
      <t>21, those rates were used and divided by 80 kg. The 90th percentile rate is 22 and not sure where HBCD got 22.2. TCEP used 22.2 as well, but it's a minor difference.</t>
    </r>
  </si>
  <si>
    <r>
      <rPr>
        <sz val="11"/>
        <color rgb="FF000000"/>
        <rFont val="Calibri"/>
        <family val="2"/>
        <scheme val="minor"/>
      </rPr>
      <t>Subsistence fisher (adult)</t>
    </r>
    <r>
      <rPr>
        <i/>
        <vertAlign val="superscript"/>
        <sz val="11"/>
        <color rgb="FF000000"/>
        <rFont val="Calibri"/>
        <family val="2"/>
        <scheme val="minor"/>
      </rPr>
      <t>d</t>
    </r>
  </si>
  <si>
    <r>
      <rPr>
        <i/>
        <vertAlign val="superscript"/>
        <sz val="11"/>
        <color rgb="FF000000"/>
        <rFont val="Calibri"/>
        <family val="2"/>
        <scheme val="minor"/>
      </rPr>
      <t>a</t>
    </r>
    <r>
      <rPr>
        <sz val="11"/>
        <color rgb="FF000000"/>
        <rFont val="Calibri"/>
        <family val="2"/>
        <scheme val="minor"/>
      </rPr>
      <t xml:space="preserve"> {U.S. EPA, 2011, 786546@@U.S. EPA-2011}, Table 8-1</t>
    </r>
  </si>
  <si>
    <r>
      <rPr>
        <vertAlign val="superscript"/>
        <sz val="11"/>
        <color theme="1"/>
        <rFont val="Calibri"/>
        <family val="2"/>
        <scheme val="minor"/>
      </rPr>
      <t>b</t>
    </r>
    <r>
      <rPr>
        <sz val="11"/>
        <color theme="1"/>
        <rFont val="Calibri"/>
        <family val="2"/>
        <scheme val="minor"/>
      </rPr>
      <t xml:space="preserve"> {U.S. EPA, 2014, 3809132@@U.S. EPA-2014}, Table 20a</t>
    </r>
  </si>
  <si>
    <r>
      <rPr>
        <vertAlign val="superscript"/>
        <sz val="11"/>
        <color theme="1"/>
        <rFont val="Calibri"/>
        <family val="2"/>
        <scheme val="minor"/>
      </rPr>
      <t>c</t>
    </r>
    <r>
      <rPr>
        <sz val="11"/>
        <color theme="1"/>
        <rFont val="Calibri"/>
        <family val="2"/>
        <scheme val="minor"/>
      </rPr>
      <t xml:space="preserve"> {U.S. EPA, 2014, 3809132@@U.S. EPA-2014}, Table 9a</t>
    </r>
  </si>
  <si>
    <r>
      <rPr>
        <vertAlign val="superscript"/>
        <sz val="11"/>
        <color theme="1"/>
        <rFont val="Calibri"/>
        <family val="2"/>
        <scheme val="minor"/>
      </rPr>
      <t>d</t>
    </r>
    <r>
      <rPr>
        <sz val="11"/>
        <color theme="1"/>
        <rFont val="Calibri"/>
        <family val="2"/>
        <scheme val="minor"/>
      </rPr>
      <t xml:space="preserve"> {U.S. EPA, 2000, 19428@@U.S. EPA-2000}</t>
    </r>
  </si>
  <si>
    <t>*The IR in the OW publication is in g/day, and we wanted to account for BW by deriving an IR in g/kg-day. The BW for different age groups that are found in the Exposure Factors Handbook do not match the age groups for the IRs. As you pointed out, they are only for groups &lt;21 and &gt;21. See table below for details on how we derived our IRs. Despite including IRs for different age groups, we only used the adult IR because it was most conservative.</t>
  </si>
  <si>
    <t>Note: For subsistence fisher, we only have a single value and only for adults. Use the same ingestion rate for acute, chronic, and cancer estimates and vary the PODs to estimate acute, chronic, or cancer risks.</t>
  </si>
  <si>
    <t>ED and AT</t>
  </si>
  <si>
    <r>
      <t>The years within an age group (</t>
    </r>
    <r>
      <rPr>
        <i/>
        <sz val="11"/>
        <color theme="1"/>
        <rFont val="Calibri"/>
        <family val="2"/>
        <scheme val="minor"/>
      </rPr>
      <t>e.g.</t>
    </r>
    <r>
      <rPr>
        <sz val="11"/>
        <color theme="1"/>
        <rFont val="Calibri"/>
        <family val="2"/>
        <scheme val="minor"/>
      </rPr>
      <t xml:space="preserve">, 1 year for infants) was used for the exposure duration and averaging time, so they cancel out for ADR and ADD. </t>
    </r>
  </si>
  <si>
    <t>INPUTS SELECTED FOR EXPOSURE AND RISK EQUATIONS</t>
  </si>
  <si>
    <t>Exposure Inputs</t>
  </si>
  <si>
    <t>ADR/Acute</t>
  </si>
  <si>
    <t>ADD/Chronic</t>
  </si>
  <si>
    <t>Source / Notes</t>
  </si>
  <si>
    <t>OES - Use as a Catalyst</t>
  </si>
  <si>
    <t>BCF (modeled, Arnot-Gobas) (L/kg)</t>
  </si>
  <si>
    <t>BAF (modeled, Arnot-Gobas) (L/kg)</t>
  </si>
  <si>
    <t>Empirical fish tissue conc (mg/kg)</t>
  </si>
  <si>
    <t>CF2 (kg/g)</t>
  </si>
  <si>
    <t>ED (day for ADR, years for ADR, LADD)</t>
  </si>
  <si>
    <t>AT (day for ADR, years for ADR, LADD)</t>
  </si>
  <si>
    <t>Fish Ingestion Rate (IR) (g/kg-day, general population)</t>
  </si>
  <si>
    <t>Refer to ReadMe tab</t>
  </si>
  <si>
    <t>Infant (&lt;1 year)</t>
  </si>
  <si>
    <t>Young toddler (1 to &lt;2 years)</t>
  </si>
  <si>
    <t>Toddler (2 to &lt;3 years)</t>
  </si>
  <si>
    <t>Small child (3 to &lt;6 years)</t>
  </si>
  <si>
    <t>Child (6 to &lt;11 years)</t>
  </si>
  <si>
    <t>Teen ( 11 to &lt; 16 years)</t>
  </si>
  <si>
    <t xml:space="preserve">Adult (16 to &lt;70 years) </t>
  </si>
  <si>
    <t>Fish Ingestion Rate (IR) (g/kg-day, subsistence fisher)</t>
  </si>
  <si>
    <t>Adult</t>
  </si>
  <si>
    <t>Adult (current)</t>
  </si>
  <si>
    <t>Adult (current, 95th percentile)</t>
  </si>
  <si>
    <t>Adult (heritage)</t>
  </si>
  <si>
    <t>Hazard Values</t>
  </si>
  <si>
    <t>PODs (mg/kg-day for non-cancer)</t>
  </si>
  <si>
    <t>Benchmark</t>
  </si>
  <si>
    <t>FISH TISSUE CONCENTRATIONS</t>
  </si>
  <si>
    <t>Fish Tissue Concentration Based on Surface Water Concentrations (SWC)</t>
  </si>
  <si>
    <t>SWC Type</t>
  </si>
  <si>
    <t>Empirical Fish Tissue Concentration</t>
  </si>
  <si>
    <t>Fish Tissue Concentration (mg/kg)</t>
  </si>
  <si>
    <t>Notes</t>
  </si>
  <si>
    <t>Wet weight tissue concentration</t>
  </si>
  <si>
    <t>GENERAL POPULATION EXPOSURE AND RISK</t>
  </si>
  <si>
    <t>Exposure and Risk Using SWC Based on Water Solubility Limit</t>
  </si>
  <si>
    <t>Adult (16 to &lt;70 years)</t>
  </si>
  <si>
    <t>Teen (11 to &lt; 16 years)</t>
  </si>
  <si>
    <t>ADR (mg/kg-day)</t>
  </si>
  <si>
    <t>ADD (mg/kg-day)</t>
  </si>
  <si>
    <t>Dose - BAF</t>
  </si>
  <si>
    <t>MOE - BAF</t>
  </si>
  <si>
    <t>Exposure and Risk Using Modeled SWC, P50 Flow</t>
  </si>
  <si>
    <t>Exposure and Risk Using Highest Monitored SWC</t>
  </si>
  <si>
    <t>SUBSISTENCE FISHER EXPOSURE AND RISK</t>
  </si>
  <si>
    <t>TRIBAL EXPOSURE AND RISK</t>
  </si>
  <si>
    <t>Current</t>
  </si>
  <si>
    <t>Current, 95th Percentile</t>
  </si>
  <si>
    <t>Heritage</t>
  </si>
  <si>
    <t>Liu et al. (2013)</t>
  </si>
  <si>
    <t>U.S. EPA (2017)</t>
  </si>
  <si>
    <t>U.S. EPA (2019)</t>
  </si>
  <si>
    <t>Hu et al. (2020)</t>
  </si>
  <si>
    <t>U.S. EPA (2011)</t>
  </si>
  <si>
    <t>Polissar et al. (2016)</t>
  </si>
  <si>
    <r>
      <t>SWC based on water solubility limit (</t>
    </r>
    <r>
      <rPr>
        <sz val="11"/>
        <color theme="1"/>
        <rFont val="Calibri"/>
        <family val="2"/>
      </rPr>
      <t>µ</t>
    </r>
    <r>
      <rPr>
        <sz val="11"/>
        <color theme="1"/>
        <rFont val="Calibri"/>
        <family val="2"/>
        <scheme val="minor"/>
      </rPr>
      <t>g/L)</t>
    </r>
  </si>
  <si>
    <t>SWC for highest monitored SWC (µg/L)</t>
  </si>
  <si>
    <t>CF1 (mg/µg)</t>
  </si>
  <si>
    <t xml:space="preserve">Fish Tissue Conc (mg/kg) using BCF </t>
  </si>
  <si>
    <t>Fish Tissue Conc (mg/kg) using BAF</t>
  </si>
  <si>
    <t>HERO ID</t>
  </si>
  <si>
    <t>Water Solubility Limit (µg/L)</t>
  </si>
  <si>
    <t>P50 Modeled SWC (µg/L)</t>
  </si>
  <si>
    <t>Monitored SWC (µg/L)</t>
  </si>
  <si>
    <t>Fish Ingestion Rate (IR) (g/kg-day, tribal population)</t>
  </si>
  <si>
    <t>SWC for modeled PSC results, P50 flow (µg/L)</t>
  </si>
  <si>
    <t>July 2025</t>
  </si>
  <si>
    <t>PUBLIC RELEASE DRAFT</t>
  </si>
  <si>
    <t>Version – July 2025</t>
  </si>
  <si>
    <t>CASRNs: 84-69-5</t>
  </si>
  <si>
    <t>Draft Fish Ingestion Calculator for Diisobutyl Phthalate (DIBP)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</si>
</sst>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8"/>
      <name val="Calibri"/>
      <family val="2"/>
      <scheme val="minor"/>
    </font>
    <font>
      <sz val="10"/>
      <color rgb="FF000000"/>
      <name val="Times New Roman"/>
      <family val="1"/>
    </font>
    <font>
      <sz val="11"/>
      <color theme="1"/>
      <name val="Times New Roman"/>
      <family val="1"/>
    </font>
    <font>
      <b/>
      <i/>
      <sz val="14"/>
      <color theme="1"/>
      <name val="Times New Roman"/>
      <family val="1"/>
    </font>
    <font>
      <sz val="11"/>
      <color rgb="FFFF0000"/>
      <name val="Calibri"/>
      <family val="2"/>
      <scheme val="minor"/>
    </font>
    <font>
      <sz val="11"/>
      <name val="Calibri"/>
      <family val="2"/>
      <scheme val="minor"/>
    </font>
    <font>
      <b/>
      <sz val="14"/>
      <color theme="1"/>
      <name val="Calibri"/>
      <family val="2"/>
      <scheme val="minor"/>
    </font>
    <font>
      <sz val="11"/>
      <color rgb="FF000000"/>
      <name val="Calibri"/>
      <family val="2"/>
      <scheme val="minor"/>
    </font>
    <font>
      <i/>
      <vertAlign val="superscript"/>
      <sz val="11"/>
      <color rgb="FF000000"/>
      <name val="Calibri"/>
      <family val="2"/>
      <scheme val="minor"/>
    </font>
    <font>
      <b/>
      <sz val="11"/>
      <color rgb="FF000000"/>
      <name val="Calibri"/>
      <family val="2"/>
      <scheme val="minor"/>
    </font>
    <font>
      <b/>
      <i/>
      <vertAlign val="superscript"/>
      <sz val="11"/>
      <color rgb="FF000000"/>
      <name val="Calibri"/>
      <family val="2"/>
      <scheme val="minor"/>
    </font>
    <font>
      <sz val="11"/>
      <color rgb="FF000000"/>
      <name val="Calibri"/>
      <family val="2"/>
      <scheme val="minor"/>
    </font>
    <font>
      <vertAlign val="superscript"/>
      <sz val="11"/>
      <color theme="1"/>
      <name val="Calibri"/>
      <family val="2"/>
      <scheme val="minor"/>
    </font>
    <font>
      <i/>
      <sz val="11"/>
      <color theme="1"/>
      <name val="Calibri"/>
      <family val="2"/>
      <scheme val="minor"/>
    </font>
    <font>
      <sz val="11"/>
      <color theme="1"/>
      <name val="Calibri"/>
      <family val="2"/>
    </font>
    <font>
      <sz val="12"/>
      <color rgb="FFFF0000"/>
      <name val="Times New Roman"/>
      <family val="1"/>
    </font>
    <font>
      <u/>
      <sz val="11"/>
      <color theme="10"/>
      <name val="Calibri"/>
      <family val="2"/>
      <scheme val="minor"/>
    </font>
    <font>
      <b/>
      <sz val="16"/>
      <color theme="1"/>
      <name val="Times New Roman"/>
      <family val="1"/>
    </font>
  </fonts>
  <fills count="1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7"/>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bottom/>
      <diagonal/>
    </border>
    <border>
      <left style="thin">
        <color theme="2" tint="-9.9978637043366805E-2"/>
      </left>
      <right/>
      <top/>
      <bottom/>
      <diagonal/>
    </border>
    <border>
      <left/>
      <right style="thin">
        <color theme="2" tint="-9.9978637043366805E-2"/>
      </right>
      <top style="thin">
        <color indexed="64"/>
      </top>
      <bottom/>
      <diagonal/>
    </border>
    <border>
      <left/>
      <right style="thin">
        <color theme="2" tint="-9.9978637043366805E-2"/>
      </right>
      <top/>
      <bottom style="thin">
        <color indexed="64"/>
      </bottom>
      <diagonal/>
    </border>
  </borders>
  <cellStyleXfs count="3">
    <xf numFmtId="0" fontId="0" fillId="0" borderId="0"/>
    <xf numFmtId="0" fontId="3" fillId="0" borderId="0"/>
    <xf numFmtId="0" fontId="18" fillId="0" borderId="0" applyNumberFormat="0" applyFill="0" applyBorder="0" applyAlignment="0" applyProtection="0"/>
  </cellStyleXfs>
  <cellXfs count="110">
    <xf numFmtId="0" fontId="0" fillId="0" borderId="0" xfId="0"/>
    <xf numFmtId="0" fontId="17" fillId="3" borderId="0" xfId="0" applyFont="1" applyFill="1" applyAlignment="1" applyProtection="1">
      <alignment horizontal="center"/>
    </xf>
    <xf numFmtId="0" fontId="4" fillId="3" borderId="0" xfId="0" applyFont="1" applyFill="1" applyProtection="1"/>
    <xf numFmtId="17" fontId="17" fillId="3" borderId="0" xfId="0" quotePrefix="1" applyNumberFormat="1" applyFont="1" applyFill="1" applyAlignment="1" applyProtection="1">
      <alignment horizontal="center"/>
    </xf>
    <xf numFmtId="0" fontId="19" fillId="3" borderId="0" xfId="0" applyFont="1" applyFill="1" applyAlignment="1" applyProtection="1">
      <alignment horizontal="center" vertical="center" wrapText="1"/>
    </xf>
    <xf numFmtId="49" fontId="5" fillId="3" borderId="0" xfId="0" quotePrefix="1" applyNumberFormat="1" applyFont="1" applyFill="1" applyAlignment="1" applyProtection="1">
      <alignment horizontal="center"/>
    </xf>
    <xf numFmtId="0" fontId="1" fillId="0" borderId="0" xfId="0" applyFont="1" applyAlignment="1" applyProtection="1">
      <alignment horizontal="center" vertical="center"/>
    </xf>
    <xf numFmtId="0" fontId="1" fillId="0" borderId="0" xfId="0" applyFont="1" applyAlignment="1" applyProtection="1">
      <alignment horizontal="center"/>
    </xf>
    <xf numFmtId="0" fontId="0" fillId="0" borderId="0" xfId="0" applyProtection="1"/>
    <xf numFmtId="0" fontId="0" fillId="0" borderId="0" xfId="0" applyAlignment="1" applyProtection="1">
      <alignment horizontal="center" vertical="center"/>
    </xf>
    <xf numFmtId="0" fontId="0" fillId="0" borderId="0" xfId="0" applyAlignment="1" applyProtection="1">
      <alignment horizontal="left" vertical="center" wrapText="1"/>
    </xf>
    <xf numFmtId="0" fontId="0" fillId="0" borderId="0" xfId="0" applyAlignment="1" applyProtection="1">
      <alignment horizontal="center" vertical="center"/>
    </xf>
    <xf numFmtId="0" fontId="1" fillId="11" borderId="8" xfId="0" applyFont="1" applyFill="1" applyBorder="1" applyAlignment="1" applyProtection="1">
      <alignment horizontal="center" vertical="center"/>
    </xf>
    <xf numFmtId="0" fontId="11" fillId="11" borderId="9" xfId="0" applyFont="1" applyFill="1" applyBorder="1" applyAlignment="1" applyProtection="1">
      <alignment horizontal="center" vertical="center"/>
    </xf>
    <xf numFmtId="0" fontId="1" fillId="11" borderId="9" xfId="0" applyFont="1" applyFill="1" applyBorder="1" applyAlignment="1" applyProtection="1">
      <alignment horizontal="center"/>
    </xf>
    <xf numFmtId="0" fontId="1" fillId="11" borderId="10" xfId="0" applyFont="1" applyFill="1" applyBorder="1" applyAlignment="1" applyProtection="1">
      <alignment horizontal="center"/>
    </xf>
    <xf numFmtId="0" fontId="1" fillId="11" borderId="11" xfId="0" applyFont="1" applyFill="1" applyBorder="1" applyAlignment="1" applyProtection="1">
      <alignment horizontal="center" vertical="center"/>
    </xf>
    <xf numFmtId="0" fontId="11" fillId="11" borderId="7" xfId="0" applyFont="1" applyFill="1" applyBorder="1" applyAlignment="1" applyProtection="1">
      <alignment horizontal="center" vertical="center"/>
    </xf>
    <xf numFmtId="0" fontId="1" fillId="11" borderId="7" xfId="0" applyFont="1" applyFill="1" applyBorder="1" applyAlignment="1" applyProtection="1">
      <alignment horizontal="center"/>
    </xf>
    <xf numFmtId="0" fontId="1" fillId="11" borderId="12" xfId="0" applyFont="1" applyFill="1" applyBorder="1" applyAlignment="1" applyProtection="1">
      <alignment horizontal="center"/>
    </xf>
    <xf numFmtId="0" fontId="9" fillId="0" borderId="13" xfId="0" applyFont="1" applyBorder="1" applyAlignment="1" applyProtection="1">
      <alignment horizontal="left" vertical="center"/>
    </xf>
    <xf numFmtId="0" fontId="0" fillId="0" borderId="6" xfId="0" applyBorder="1" applyAlignment="1" applyProtection="1">
      <alignment horizontal="center" vertical="center"/>
    </xf>
    <xf numFmtId="0" fontId="0" fillId="0" borderId="14" xfId="0" applyBorder="1" applyAlignment="1" applyProtection="1">
      <alignment horizontal="center" vertical="center"/>
    </xf>
    <xf numFmtId="0" fontId="0" fillId="3" borderId="0" xfId="0" applyFill="1" applyProtection="1"/>
    <xf numFmtId="0" fontId="9" fillId="0" borderId="11" xfId="0" applyFont="1" applyBorder="1" applyAlignment="1" applyProtection="1">
      <alignment horizontal="left" vertical="center"/>
    </xf>
    <xf numFmtId="0" fontId="0" fillId="0" borderId="7" xfId="0" applyBorder="1" applyAlignment="1" applyProtection="1">
      <alignment horizontal="center" vertical="center"/>
    </xf>
    <xf numFmtId="0" fontId="0" fillId="0" borderId="12" xfId="0" applyBorder="1" applyAlignment="1" applyProtection="1">
      <alignment horizontal="center" vertical="center"/>
    </xf>
    <xf numFmtId="0" fontId="0" fillId="3" borderId="0" xfId="0" applyFill="1" applyAlignment="1" applyProtection="1">
      <alignment wrapText="1"/>
    </xf>
    <xf numFmtId="0" fontId="9" fillId="0" borderId="20" xfId="0" applyFont="1" applyBorder="1" applyAlignment="1" applyProtection="1">
      <alignment horizontal="left" vertical="center"/>
    </xf>
    <xf numFmtId="0" fontId="0" fillId="0" borderId="21" xfId="0" applyBorder="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13" fillId="3" borderId="15" xfId="0" applyFont="1" applyFill="1" applyBorder="1" applyAlignment="1" applyProtection="1">
      <alignment horizontal="left"/>
    </xf>
    <xf numFmtId="0" fontId="0" fillId="3" borderId="0" xfId="0" applyFill="1" applyAlignment="1" applyProtection="1">
      <alignment horizontal="left"/>
    </xf>
    <xf numFmtId="0" fontId="0" fillId="3" borderId="16" xfId="0" applyFill="1" applyBorder="1" applyAlignment="1" applyProtection="1">
      <alignment horizontal="left"/>
    </xf>
    <xf numFmtId="0" fontId="0" fillId="3" borderId="15" xfId="0" applyFill="1" applyBorder="1" applyAlignment="1" applyProtection="1">
      <alignment horizontal="left"/>
    </xf>
    <xf numFmtId="0" fontId="0" fillId="3" borderId="17" xfId="0" applyFill="1" applyBorder="1" applyAlignment="1" applyProtection="1">
      <alignment horizontal="left"/>
    </xf>
    <xf numFmtId="0" fontId="0" fillId="3" borderId="18" xfId="0" applyFill="1" applyBorder="1" applyAlignment="1" applyProtection="1">
      <alignment horizontal="left"/>
    </xf>
    <xf numFmtId="0" fontId="0" fillId="3" borderId="19" xfId="0" applyFill="1" applyBorder="1" applyAlignment="1" applyProtection="1">
      <alignment horizontal="left"/>
    </xf>
    <xf numFmtId="0" fontId="0" fillId="3" borderId="26" xfId="0" applyFill="1" applyBorder="1" applyAlignment="1" applyProtection="1">
      <alignment horizontal="left" wrapText="1"/>
    </xf>
    <xf numFmtId="0" fontId="0" fillId="3" borderId="0" xfId="0" applyFill="1" applyAlignment="1" applyProtection="1">
      <alignment horizontal="left" wrapText="1"/>
    </xf>
    <xf numFmtId="0" fontId="0" fillId="3" borderId="26" xfId="0" applyFill="1" applyBorder="1" applyAlignment="1" applyProtection="1">
      <alignment horizontal="left" vertical="top" wrapText="1"/>
    </xf>
    <xf numFmtId="0" fontId="0" fillId="3" borderId="0" xfId="0" applyFill="1" applyAlignment="1" applyProtection="1">
      <alignment horizontal="left" vertical="top" wrapText="1"/>
    </xf>
    <xf numFmtId="0" fontId="0" fillId="0" borderId="23" xfId="0" applyBorder="1" applyProtection="1"/>
    <xf numFmtId="0" fontId="0" fillId="0" borderId="24" xfId="0" applyBorder="1" applyProtection="1"/>
    <xf numFmtId="0" fontId="0" fillId="0" borderId="25" xfId="0" applyBorder="1" applyProtection="1"/>
    <xf numFmtId="0" fontId="0" fillId="0" borderId="0" xfId="0" applyAlignment="1" applyProtection="1">
      <alignment horizontal="center"/>
    </xf>
    <xf numFmtId="0" fontId="8" fillId="3" borderId="0" xfId="0" applyFont="1" applyFill="1" applyProtection="1"/>
    <xf numFmtId="0" fontId="0" fillId="0" borderId="27" xfId="0" applyBorder="1" applyProtection="1"/>
    <xf numFmtId="0" fontId="0" fillId="3" borderId="18" xfId="0" applyFill="1" applyBorder="1" applyProtection="1"/>
    <xf numFmtId="0" fontId="1" fillId="2" borderId="1" xfId="0" applyFont="1" applyFill="1" applyBorder="1" applyAlignment="1" applyProtection="1">
      <alignment horizontal="center"/>
    </xf>
    <xf numFmtId="0" fontId="0" fillId="0" borderId="1" xfId="0" applyBorder="1" applyProtection="1"/>
    <xf numFmtId="0" fontId="1" fillId="0" borderId="1" xfId="0" applyFont="1" applyBorder="1" applyAlignment="1" applyProtection="1">
      <alignment horizontal="center"/>
    </xf>
    <xf numFmtId="0" fontId="1" fillId="0" borderId="1" xfId="0" applyFont="1" applyBorder="1" applyProtection="1"/>
    <xf numFmtId="11" fontId="7" fillId="0" borderId="1" xfId="0" applyNumberFormat="1" applyFont="1" applyBorder="1" applyAlignment="1" applyProtection="1">
      <alignment horizontal="center" vertical="center"/>
    </xf>
    <xf numFmtId="0" fontId="18" fillId="0" borderId="1" xfId="2" applyBorder="1" applyProtection="1"/>
    <xf numFmtId="0" fontId="0" fillId="0" borderId="1" xfId="0" applyBorder="1" applyAlignment="1" applyProtection="1">
      <alignment horizontal="center"/>
    </xf>
    <xf numFmtId="0" fontId="0" fillId="0" borderId="1" xfId="0" applyBorder="1" applyAlignment="1" applyProtection="1">
      <alignment wrapText="1"/>
    </xf>
    <xf numFmtId="0" fontId="6" fillId="0" borderId="0" xfId="0" applyFont="1" applyProtection="1"/>
    <xf numFmtId="0" fontId="0" fillId="0" borderId="5" xfId="0" applyBorder="1" applyProtection="1"/>
    <xf numFmtId="2" fontId="7" fillId="0" borderId="5" xfId="0" applyNumberFormat="1" applyFont="1" applyBorder="1" applyAlignment="1" applyProtection="1">
      <alignment horizontal="center" vertical="center"/>
    </xf>
    <xf numFmtId="0" fontId="18" fillId="0" borderId="5" xfId="2" applyBorder="1" applyAlignment="1" applyProtection="1">
      <alignment wrapText="1"/>
    </xf>
    <xf numFmtId="0" fontId="7" fillId="0" borderId="1" xfId="0" applyFont="1" applyBorder="1" applyAlignment="1" applyProtection="1">
      <alignment horizontal="center"/>
    </xf>
    <xf numFmtId="0" fontId="18" fillId="0" borderId="1" xfId="2" applyBorder="1" applyAlignment="1" applyProtection="1">
      <alignment wrapText="1"/>
    </xf>
    <xf numFmtId="0" fontId="0" fillId="9" borderId="2" xfId="0" applyFill="1" applyBorder="1" applyProtection="1"/>
    <xf numFmtId="0" fontId="0" fillId="9" borderId="3" xfId="0" applyFill="1" applyBorder="1" applyProtection="1"/>
    <xf numFmtId="0" fontId="0" fillId="9" borderId="1" xfId="0" applyFill="1" applyBorder="1" applyProtection="1"/>
    <xf numFmtId="0" fontId="0" fillId="9" borderId="1" xfId="0" applyFill="1" applyBorder="1" applyAlignment="1" applyProtection="1">
      <alignment wrapText="1"/>
    </xf>
    <xf numFmtId="0" fontId="0" fillId="10" borderId="1" xfId="0" applyFill="1" applyBorder="1" applyAlignment="1" applyProtection="1">
      <alignment horizontal="center"/>
    </xf>
    <xf numFmtId="0" fontId="1" fillId="8" borderId="2" xfId="0" applyFont="1" applyFill="1" applyBorder="1" applyAlignment="1" applyProtection="1">
      <alignment horizontal="center" vertical="center" wrapText="1"/>
    </xf>
    <xf numFmtId="0" fontId="1" fillId="8" borderId="3" xfId="0" applyFont="1" applyFill="1" applyBorder="1" applyAlignment="1" applyProtection="1">
      <alignment horizontal="center" vertical="center" wrapText="1"/>
    </xf>
    <xf numFmtId="0" fontId="1" fillId="8" borderId="4" xfId="0"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xf>
    <xf numFmtId="0" fontId="1" fillId="11" borderId="1" xfId="0" applyFont="1" applyFill="1" applyBorder="1" applyAlignment="1" applyProtection="1">
      <alignment horizontal="center" wrapText="1"/>
    </xf>
    <xf numFmtId="0" fontId="0" fillId="3" borderId="1" xfId="0" applyFill="1" applyBorder="1" applyProtection="1"/>
    <xf numFmtId="11" fontId="0" fillId="3" borderId="1" xfId="0" applyNumberFormat="1" applyFill="1" applyBorder="1" applyAlignment="1" applyProtection="1">
      <alignment horizontal="center"/>
    </xf>
    <xf numFmtId="2" fontId="0" fillId="3" borderId="0" xfId="0" applyNumberFormat="1" applyFill="1" applyProtection="1"/>
    <xf numFmtId="2" fontId="0" fillId="3" borderId="28" xfId="0" applyNumberFormat="1" applyFill="1" applyBorder="1" applyProtection="1"/>
    <xf numFmtId="0" fontId="0" fillId="3" borderId="29" xfId="0" applyFill="1" applyBorder="1" applyProtection="1"/>
    <xf numFmtId="0" fontId="1" fillId="8" borderId="1" xfId="0" applyFont="1" applyFill="1" applyBorder="1" applyAlignment="1" applyProtection="1">
      <alignment horizontal="center" vertical="center" wrapText="1"/>
    </xf>
    <xf numFmtId="0" fontId="0" fillId="0" borderId="1" xfId="0" applyBorder="1" applyAlignment="1" applyProtection="1">
      <alignment horizontal="center" vertical="center"/>
    </xf>
    <xf numFmtId="0" fontId="0" fillId="3" borderId="1" xfId="0" applyFill="1" applyBorder="1" applyAlignment="1" applyProtection="1">
      <alignment horizontal="center" vertical="center"/>
    </xf>
    <xf numFmtId="0" fontId="1" fillId="3" borderId="0" xfId="0" applyFont="1" applyFill="1" applyProtection="1"/>
    <xf numFmtId="0" fontId="6" fillId="3" borderId="0" xfId="0" applyFont="1" applyFill="1" applyProtection="1"/>
    <xf numFmtId="0" fontId="1" fillId="7"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xf>
    <xf numFmtId="0" fontId="1" fillId="4" borderId="4" xfId="0" applyFont="1" applyFill="1" applyBorder="1" applyAlignment="1" applyProtection="1">
      <alignment horizontal="center" vertical="center"/>
    </xf>
    <xf numFmtId="0" fontId="1" fillId="6" borderId="2" xfId="0" applyFont="1" applyFill="1" applyBorder="1" applyAlignment="1" applyProtection="1">
      <alignment horizontal="center" vertical="center"/>
    </xf>
    <xf numFmtId="0" fontId="1" fillId="6" borderId="4" xfId="0" applyFont="1" applyFill="1" applyBorder="1" applyAlignment="1" applyProtection="1">
      <alignment horizontal="center" vertical="center"/>
    </xf>
    <xf numFmtId="0" fontId="0" fillId="5" borderId="1" xfId="0" applyFill="1" applyBorder="1" applyProtection="1"/>
    <xf numFmtId="11" fontId="0" fillId="0" borderId="1" xfId="0" applyNumberFormat="1" applyBorder="1" applyAlignment="1" applyProtection="1">
      <alignment horizontal="center"/>
    </xf>
    <xf numFmtId="3" fontId="0" fillId="0" borderId="1" xfId="0" applyNumberFormat="1" applyBorder="1" applyAlignment="1" applyProtection="1">
      <alignment horizontal="center"/>
    </xf>
    <xf numFmtId="0" fontId="0" fillId="3" borderId="28" xfId="0" applyFill="1" applyBorder="1" applyProtection="1"/>
    <xf numFmtId="0" fontId="0" fillId="3" borderId="0" xfId="0" applyFill="1" applyAlignment="1" applyProtection="1">
      <alignment horizontal="center" vertical="center"/>
    </xf>
    <xf numFmtId="0" fontId="1" fillId="4"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11" fontId="0" fillId="0" borderId="1" xfId="0" applyNumberFormat="1" applyBorder="1" applyAlignment="1" applyProtection="1">
      <alignment horizontal="center" vertical="center"/>
    </xf>
    <xf numFmtId="3" fontId="0" fillId="0" borderId="1" xfId="0" applyNumberFormat="1" applyBorder="1" applyAlignment="1" applyProtection="1">
      <alignment horizontal="center" vertical="center"/>
    </xf>
    <xf numFmtId="11" fontId="0" fillId="3" borderId="0" xfId="0" applyNumberFormat="1" applyFill="1" applyAlignment="1" applyProtection="1">
      <alignment horizontal="center" vertical="center"/>
    </xf>
    <xf numFmtId="0" fontId="0" fillId="5" borderId="1" xfId="0" applyFill="1" applyBorder="1" applyAlignment="1" applyProtection="1">
      <alignment horizontal="center"/>
    </xf>
    <xf numFmtId="0" fontId="0" fillId="0" borderId="0" xfId="0" applyFill="1" applyProtection="1"/>
    <xf numFmtId="0" fontId="0" fillId="0" borderId="0" xfId="0" applyFill="1" applyAlignment="1" applyProtection="1">
      <alignment horizontal="center" vertical="center"/>
    </xf>
    <xf numFmtId="0" fontId="1" fillId="7" borderId="1" xfId="0" applyFont="1" applyFill="1" applyBorder="1" applyAlignment="1" applyProtection="1">
      <alignment horizontal="center" vertical="center" wrapText="1"/>
    </xf>
    <xf numFmtId="0" fontId="1" fillId="0" borderId="0" xfId="0" applyFont="1" applyAlignment="1" applyProtection="1">
      <alignment horizontal="center"/>
    </xf>
    <xf numFmtId="0" fontId="1" fillId="7" borderId="1" xfId="0" applyFont="1" applyFill="1" applyBorder="1" applyAlignment="1" applyProtection="1">
      <alignment horizontal="center"/>
    </xf>
    <xf numFmtId="11" fontId="0" fillId="0" borderId="0" xfId="0" applyNumberFormat="1" applyProtection="1"/>
    <xf numFmtId="0" fontId="0" fillId="3" borderId="0" xfId="0" applyFill="1" applyAlignment="1" applyProtection="1">
      <alignment horizontal="center"/>
    </xf>
    <xf numFmtId="0" fontId="0" fillId="3" borderId="28" xfId="0" applyFill="1" applyBorder="1" applyAlignment="1" applyProtection="1">
      <alignment horizontal="center"/>
    </xf>
    <xf numFmtId="0" fontId="0" fillId="3" borderId="29" xfId="0" applyFill="1" applyBorder="1" applyAlignment="1" applyProtection="1">
      <alignment horizontal="center"/>
    </xf>
    <xf numFmtId="0" fontId="1" fillId="4" borderId="1" xfId="0" applyFont="1" applyFill="1" applyBorder="1" applyAlignment="1" applyProtection="1">
      <alignment horizontal="center"/>
    </xf>
  </cellXfs>
  <cellStyles count="3">
    <cellStyle name="Hyperlink" xfId="2" builtinId="8"/>
    <cellStyle name="Normal" xfId="0" builtinId="0"/>
    <cellStyle name="Normal 2" xfId="1" xr:uid="{D787870C-E00C-4741-ACD7-CE381AE8B59B}"/>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549275</xdr:colOff>
      <xdr:row>5</xdr:row>
      <xdr:rowOff>57150</xdr:rowOff>
    </xdr:from>
    <xdr:to>
      <xdr:col>4</xdr:col>
      <xdr:colOff>822081</xdr:colOff>
      <xdr:row>18</xdr:row>
      <xdr:rowOff>20320</xdr:rowOff>
    </xdr:to>
    <xdr:pic>
      <xdr:nvPicPr>
        <xdr:cNvPr id="2" name="Picture 1">
          <a:extLst>
            <a:ext uri="{FF2B5EF4-FFF2-40B4-BE49-F238E27FC236}">
              <a16:creationId xmlns:a16="http://schemas.microsoft.com/office/drawing/2014/main" id="{C4C92B7F-A7D7-45DA-AC98-5BDE7ACD8E00}"/>
            </a:ext>
          </a:extLst>
        </xdr:cNvPr>
        <xdr:cNvPicPr>
          <a:picLocks noChangeAspect="1"/>
        </xdr:cNvPicPr>
      </xdr:nvPicPr>
      <xdr:blipFill>
        <a:blip xmlns:r="http://schemas.openxmlformats.org/officeDocument/2006/relationships" r:embed="rId1"/>
        <a:stretch>
          <a:fillRect/>
        </a:stretch>
      </xdr:blipFill>
      <xdr:spPr>
        <a:xfrm>
          <a:off x="1489075" y="1346200"/>
          <a:ext cx="2628656" cy="2884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1</xdr:rowOff>
    </xdr:from>
    <xdr:to>
      <xdr:col>5</xdr:col>
      <xdr:colOff>604630</xdr:colOff>
      <xdr:row>17</xdr:row>
      <xdr:rowOff>170124</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22FDFBE7-C1DB-4138-A48B-46635BABD05C}"/>
                </a:ext>
              </a:extLst>
            </xdr:cNvPr>
            <xdr:cNvSpPr txBox="1"/>
          </xdr:nvSpPr>
          <xdr:spPr>
            <a:xfrm>
              <a:off x="1" y="1"/>
              <a:ext cx="7421216" cy="3267819"/>
            </a:xfrm>
            <a:prstGeom prst="rect">
              <a:avLst/>
            </a:prstGeom>
            <a:solidFill>
              <a:schemeClr val="bg1"/>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14:m>
                <m:oMathPara xmlns:m="http://schemas.openxmlformats.org/officeDocument/2006/math">
                  <m:oMathParaPr>
                    <m:jc m:val="centerGroup"/>
                  </m:oMathParaPr>
                  <m:oMath xmlns:m="http://schemas.openxmlformats.org/officeDocument/2006/math">
                    <m:r>
                      <a:rPr lang="en-US" sz="1600" b="0" i="1" kern="1200">
                        <a:solidFill>
                          <a:schemeClr val="tx1"/>
                        </a:solidFill>
                        <a:effectLst/>
                        <a:latin typeface="Cambria Math" panose="02040503050406030204" pitchFamily="18" charset="0"/>
                        <a:ea typeface="+mn-ea"/>
                        <a:cs typeface="+mn-cs"/>
                      </a:rPr>
                      <m:t>𝐴𝐷𝑅</m:t>
                    </m:r>
                    <m:r>
                      <a:rPr lang="en-US" sz="1600" b="0" i="1" kern="1200">
                        <a:solidFill>
                          <a:schemeClr val="tx1"/>
                        </a:solidFill>
                        <a:effectLst/>
                        <a:latin typeface="Cambria Math" panose="02040503050406030204" pitchFamily="18" charset="0"/>
                        <a:ea typeface="+mn-ea"/>
                        <a:cs typeface="+mn-cs"/>
                      </a:rPr>
                      <m:t> </m:t>
                    </m:r>
                    <m:r>
                      <a:rPr lang="en-US" sz="1600" b="0" i="1" kern="1200">
                        <a:solidFill>
                          <a:schemeClr val="tx1"/>
                        </a:solidFill>
                        <a:effectLst/>
                        <a:latin typeface="Cambria Math" panose="02040503050406030204" pitchFamily="18" charset="0"/>
                        <a:ea typeface="+mn-ea"/>
                        <a:cs typeface="+mn-cs"/>
                      </a:rPr>
                      <m:t>𝑜𝑟</m:t>
                    </m:r>
                    <m:r>
                      <a:rPr lang="en-US" sz="1600" b="0" i="1" kern="1200">
                        <a:solidFill>
                          <a:schemeClr val="tx1"/>
                        </a:solidFill>
                        <a:effectLst/>
                        <a:latin typeface="Cambria Math" panose="02040503050406030204" pitchFamily="18" charset="0"/>
                        <a:ea typeface="+mn-ea"/>
                        <a:cs typeface="+mn-cs"/>
                      </a:rPr>
                      <m:t> </m:t>
                    </m:r>
                    <m:r>
                      <a:rPr lang="en-US" sz="1600" b="0" i="1" kern="1200">
                        <a:solidFill>
                          <a:schemeClr val="tx1"/>
                        </a:solidFill>
                        <a:effectLst/>
                        <a:latin typeface="Cambria Math" panose="02040503050406030204" pitchFamily="18" charset="0"/>
                        <a:ea typeface="+mn-ea"/>
                        <a:cs typeface="+mn-cs"/>
                      </a:rPr>
                      <m:t>𝐴𝐷𝐷</m:t>
                    </m:r>
                    <m:r>
                      <a:rPr lang="en-US" sz="1600" b="0" i="1" kern="1200">
                        <a:solidFill>
                          <a:schemeClr val="tx1"/>
                        </a:solidFill>
                        <a:effectLst/>
                        <a:latin typeface="Cambria Math" panose="02040503050406030204" pitchFamily="18" charset="0"/>
                        <a:ea typeface="+mn-ea"/>
                        <a:cs typeface="+mn-cs"/>
                      </a:rPr>
                      <m:t>= </m:t>
                    </m:r>
                    <m:f>
                      <m:fPr>
                        <m:ctrlPr>
                          <a:rPr lang="en-US" sz="1600" b="0" i="1" kern="1200">
                            <a:solidFill>
                              <a:schemeClr val="tx1"/>
                            </a:solidFill>
                            <a:effectLst/>
                            <a:latin typeface="Cambria Math" panose="02040503050406030204" pitchFamily="18" charset="0"/>
                            <a:ea typeface="+mn-ea"/>
                            <a:cs typeface="+mn-cs"/>
                          </a:rPr>
                        </m:ctrlPr>
                      </m:fPr>
                      <m:num>
                        <m:r>
                          <a:rPr lang="en-US" sz="1600" b="0" i="1" kern="1200">
                            <a:solidFill>
                              <a:schemeClr val="tx1"/>
                            </a:solidFill>
                            <a:effectLst/>
                            <a:latin typeface="Cambria Math" panose="02040503050406030204" pitchFamily="18" charset="0"/>
                            <a:ea typeface="+mn-ea"/>
                            <a:cs typeface="+mn-cs"/>
                          </a:rPr>
                          <m:t>𝑆𝑊𝐶</m:t>
                        </m:r>
                        <m:r>
                          <a:rPr lang="en-US" sz="1600" b="0" i="1" kern="1200">
                            <a:solidFill>
                              <a:schemeClr val="tx1"/>
                            </a:solidFill>
                            <a:effectLst/>
                            <a:latin typeface="Cambria Math" panose="02040503050406030204" pitchFamily="18" charset="0"/>
                            <a:ea typeface="+mn-ea"/>
                            <a:cs typeface="+mn-cs"/>
                          </a:rPr>
                          <m:t> ×</m:t>
                        </m:r>
                        <m:r>
                          <a:rPr lang="en-US" sz="1600" b="0" i="1" kern="1200">
                            <a:solidFill>
                              <a:schemeClr val="tx1"/>
                            </a:solidFill>
                            <a:effectLst/>
                            <a:latin typeface="Cambria Math" panose="02040503050406030204" pitchFamily="18" charset="0"/>
                            <a:ea typeface="+mn-ea"/>
                            <a:cs typeface="+mn-cs"/>
                          </a:rPr>
                          <m:t>𝐵𝐴𝐹</m:t>
                        </m:r>
                        <m:r>
                          <a:rPr lang="en-US" sz="1600" b="0" i="1" kern="1200">
                            <a:solidFill>
                              <a:schemeClr val="tx1"/>
                            </a:solidFill>
                            <a:effectLst/>
                            <a:latin typeface="Cambria Math" panose="02040503050406030204" pitchFamily="18" charset="0"/>
                            <a:ea typeface="+mn-ea"/>
                            <a:cs typeface="+mn-cs"/>
                          </a:rPr>
                          <m:t> ×</m:t>
                        </m:r>
                        <m:r>
                          <a:rPr lang="en-US" sz="1600" b="0" i="1" kern="1200">
                            <a:solidFill>
                              <a:schemeClr val="tx1"/>
                            </a:solidFill>
                            <a:effectLst/>
                            <a:latin typeface="Cambria Math" panose="02040503050406030204" pitchFamily="18" charset="0"/>
                            <a:ea typeface="+mn-ea"/>
                            <a:cs typeface="+mn-cs"/>
                          </a:rPr>
                          <m:t>𝐼𝑅</m:t>
                        </m:r>
                        <m:r>
                          <a:rPr lang="en-US" sz="1600" b="0" i="1" kern="1200">
                            <a:solidFill>
                              <a:schemeClr val="tx1"/>
                            </a:solidFill>
                            <a:effectLst/>
                            <a:latin typeface="Cambria Math" panose="02040503050406030204" pitchFamily="18" charset="0"/>
                            <a:ea typeface="+mn-ea"/>
                            <a:cs typeface="+mn-cs"/>
                          </a:rPr>
                          <m:t>×</m:t>
                        </m:r>
                        <m:r>
                          <a:rPr lang="en-US" sz="1600" b="0" i="1" kern="1200">
                            <a:solidFill>
                              <a:schemeClr val="tx1"/>
                            </a:solidFill>
                            <a:effectLst/>
                            <a:latin typeface="Cambria Math" panose="02040503050406030204" pitchFamily="18" charset="0"/>
                            <a:ea typeface="+mn-ea"/>
                            <a:cs typeface="+mn-cs"/>
                          </a:rPr>
                          <m:t>𝐶𝐹</m:t>
                        </m:r>
                        <m:r>
                          <a:rPr lang="en-US" sz="1600" b="0" i="1" kern="1200">
                            <a:solidFill>
                              <a:schemeClr val="tx1"/>
                            </a:solidFill>
                            <a:effectLst/>
                            <a:latin typeface="Cambria Math" panose="02040503050406030204" pitchFamily="18" charset="0"/>
                            <a:ea typeface="+mn-ea"/>
                            <a:cs typeface="+mn-cs"/>
                          </a:rPr>
                          <m:t>1×</m:t>
                        </m:r>
                        <m:r>
                          <a:rPr lang="en-US" sz="1600" b="0" i="1" kern="1200">
                            <a:solidFill>
                              <a:schemeClr val="tx1"/>
                            </a:solidFill>
                            <a:effectLst/>
                            <a:latin typeface="Cambria Math" panose="02040503050406030204" pitchFamily="18" charset="0"/>
                            <a:ea typeface="+mn-ea"/>
                            <a:cs typeface="+mn-cs"/>
                          </a:rPr>
                          <m:t>𝐶𝐹</m:t>
                        </m:r>
                        <m:r>
                          <a:rPr lang="en-US" sz="1600" b="0" i="1" kern="1200">
                            <a:solidFill>
                              <a:schemeClr val="tx1"/>
                            </a:solidFill>
                            <a:effectLst/>
                            <a:latin typeface="Cambria Math" panose="02040503050406030204" pitchFamily="18" charset="0"/>
                            <a:ea typeface="+mn-ea"/>
                            <a:cs typeface="+mn-cs"/>
                          </a:rPr>
                          <m:t>2×</m:t>
                        </m:r>
                        <m:r>
                          <a:rPr lang="en-US" sz="1600" b="0" i="1" kern="1200">
                            <a:solidFill>
                              <a:schemeClr val="tx1"/>
                            </a:solidFill>
                            <a:effectLst/>
                            <a:latin typeface="Cambria Math" panose="02040503050406030204" pitchFamily="18" charset="0"/>
                            <a:ea typeface="+mn-ea"/>
                            <a:cs typeface="+mn-cs"/>
                          </a:rPr>
                          <m:t>𝐸𝐷</m:t>
                        </m:r>
                      </m:num>
                      <m:den>
                        <m:r>
                          <a:rPr lang="en-US" sz="1600" b="0" i="1" kern="1200">
                            <a:solidFill>
                              <a:schemeClr val="tx1"/>
                            </a:solidFill>
                            <a:effectLst/>
                            <a:latin typeface="Cambria Math" panose="02040503050406030204" pitchFamily="18" charset="0"/>
                            <a:ea typeface="+mn-ea"/>
                            <a:cs typeface="+mn-cs"/>
                          </a:rPr>
                          <m:t>𝐴𝑇</m:t>
                        </m:r>
                      </m:den>
                    </m:f>
                  </m:oMath>
                </m:oMathPara>
              </a14:m>
              <a:endParaRPr lang="en-US" sz="12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ADR</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Acute dose rate (acute) (mg/kg-day)</a:t>
              </a:r>
            </a:p>
            <a:p>
              <a:pPr marL="0" indent="0" algn="l"/>
              <a:r>
                <a:rPr lang="en-US" sz="1400">
                  <a:solidFill>
                    <a:schemeClr val="tx1"/>
                  </a:solidFill>
                  <a:latin typeface="+mn-lt"/>
                  <a:ea typeface="+mn-lt"/>
                  <a:cs typeface="+mn-lt"/>
                </a:rPr>
                <a:t>ADD</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Average daily dose (chronic) (mg/kg-day)</a:t>
              </a:r>
            </a:p>
            <a:p>
              <a:pPr marL="0" indent="0" algn="l"/>
              <a:r>
                <a:rPr lang="en-US" sz="1400">
                  <a:solidFill>
                    <a:schemeClr val="tx1"/>
                  </a:solidFill>
                  <a:latin typeface="+mn-lt"/>
                  <a:ea typeface="+mn-lt"/>
                  <a:cs typeface="+mn-lt"/>
                </a:rPr>
                <a:t>SWC   =  Surface Water (dissolved) concentration (µg/L)</a:t>
              </a:r>
            </a:p>
            <a:p>
              <a:pPr marL="0" indent="0" algn="l"/>
              <a:r>
                <a:rPr lang="en-US" sz="1400">
                  <a:solidFill>
                    <a:schemeClr val="tx1"/>
                  </a:solidFill>
                  <a:latin typeface="+mn-lt"/>
                  <a:ea typeface="+mn-lt"/>
                  <a:cs typeface="+mn-lt"/>
                </a:rPr>
                <a:t>BAF    =  Bioaccumulation factor (L/kg)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IR*     =  Age-specific fish ingestion rate (g/kg bw-day)</a:t>
              </a:r>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CF1</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Conversion factor mg/µg</a:t>
              </a:r>
            </a:p>
            <a:p>
              <a:pPr marL="0" indent="0" algn="l"/>
              <a:r>
                <a:rPr lang="en-US" sz="1400">
                  <a:solidFill>
                    <a:schemeClr val="tx1"/>
                  </a:solidFill>
                  <a:latin typeface="+mn-lt"/>
                  <a:ea typeface="+mn-lt"/>
                  <a:cs typeface="+mn-lt"/>
                </a:rPr>
                <a:t>CF2    =  Conversion factor kg/g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ED*   =  Exposure duration (years)</a:t>
              </a:r>
            </a:p>
            <a:p>
              <a:pPr marL="0" indent="0" algn="l"/>
              <a:r>
                <a:rPr lang="en-US" sz="1400">
                  <a:solidFill>
                    <a:schemeClr val="accent1">
                      <a:lumMod val="75000"/>
                    </a:schemeClr>
                  </a:solidFill>
                  <a:latin typeface="+mn-lt"/>
                  <a:ea typeface="+mn-lt"/>
                  <a:cs typeface="+mn-lt"/>
                </a:rPr>
                <a:t>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Averaging time (years)</a:t>
              </a:r>
              <a:r>
                <a:rPr lang="en-US" sz="1400">
                  <a:solidFill>
                    <a:schemeClr val="tx1"/>
                  </a:solidFill>
                  <a:latin typeface="+mn-lt"/>
                  <a:ea typeface="+mn-lt"/>
                  <a:cs typeface="+mn-lt"/>
                </a:rPr>
                <a:t>	</a:t>
              </a:r>
              <a:endParaRPr lang="en-US" sz="1400" b="1">
                <a:solidFill>
                  <a:schemeClr val="accent1">
                    <a:lumMod val="75000"/>
                  </a:schemeClr>
                </a:solidFill>
                <a:latin typeface="+mn-lt"/>
                <a:ea typeface="+mn-lt"/>
                <a:cs typeface="+mn-lt"/>
              </a:endParaRPr>
            </a:p>
            <a:p>
              <a:pPr marL="0" indent="0" algn="l"/>
              <a:endParaRPr lang="en-US" sz="1200" b="1">
                <a:solidFill>
                  <a:schemeClr val="accent1">
                    <a:lumMod val="75000"/>
                  </a:schemeClr>
                </a:solidFill>
                <a:latin typeface="+mn-lt"/>
                <a:ea typeface="+mn-lt"/>
                <a:cs typeface="+mn-lt"/>
              </a:endParaRPr>
            </a:p>
            <a:p>
              <a:pPr marL="0" indent="0" algn="l"/>
              <a:r>
                <a:rPr lang="en-US" sz="1400" b="1">
                  <a:solidFill>
                    <a:schemeClr val="accent1">
                      <a:lumMod val="75000"/>
                    </a:schemeClr>
                  </a:solidFill>
                  <a:latin typeface="+mn-lt"/>
                  <a:ea typeface="+mn-lt"/>
                  <a:cs typeface="+mn-lt"/>
                </a:rPr>
                <a:t>*These inputs can be modified for different receptors (including by tribal populations)</a:t>
              </a:r>
            </a:p>
          </xdr:txBody>
        </xdr:sp>
      </mc:Choice>
      <mc:Fallback xmlns="">
        <xdr:sp macro="" textlink="">
          <xdr:nvSpPr>
            <xdr:cNvPr id="2" name="TextBox 5">
              <a:extLst>
                <a:ext uri="{FF2B5EF4-FFF2-40B4-BE49-F238E27FC236}">
                  <a16:creationId xmlns:a16="http://schemas.microsoft.com/office/drawing/2014/main" id="{22FDFBE7-C1DB-4138-A48B-46635BABD05C}"/>
                </a:ext>
              </a:extLst>
            </xdr:cNvPr>
            <xdr:cNvSpPr txBox="1"/>
          </xdr:nvSpPr>
          <xdr:spPr>
            <a:xfrm>
              <a:off x="1" y="1"/>
              <a:ext cx="7421216" cy="3267819"/>
            </a:xfrm>
            <a:prstGeom prst="rect">
              <a:avLst/>
            </a:prstGeom>
            <a:solidFill>
              <a:schemeClr val="bg1"/>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a:lnSpc>
                  <a:spcPct val="100000"/>
                </a:lnSpc>
                <a:spcBef>
                  <a:spcPts val="0"/>
                </a:spcBef>
                <a:spcAft>
                  <a:spcPts val="0"/>
                </a:spcAft>
              </a:pPr>
              <a:r>
                <a:rPr lang="en-US" sz="1600" b="0" i="0" kern="1200">
                  <a:solidFill>
                    <a:schemeClr val="tx1"/>
                  </a:solidFill>
                  <a:effectLst/>
                  <a:latin typeface="+mn-lt"/>
                  <a:ea typeface="+mn-ea"/>
                  <a:cs typeface="+mn-cs"/>
                </a:rPr>
                <a:t>𝐴𝐷𝑅 𝑜𝑟 𝐴𝐷𝐷=</a:t>
              </a:r>
              <a:r>
                <a:rPr lang="en-US" sz="1600" b="0" i="0" kern="1200">
                  <a:solidFill>
                    <a:schemeClr val="tx1"/>
                  </a:solidFill>
                  <a:effectLst/>
                  <a:latin typeface="Cambria Math" panose="02040503050406030204" pitchFamily="18" charset="0"/>
                  <a:ea typeface="+mn-ea"/>
                  <a:cs typeface="+mn-cs"/>
                </a:rPr>
                <a:t> </a:t>
              </a:r>
              <a:r>
                <a:rPr lang="en-US" sz="1600" b="0" i="0" kern="1200">
                  <a:solidFill>
                    <a:schemeClr val="tx1"/>
                  </a:solidFill>
                  <a:effectLst/>
                  <a:latin typeface="+mn-lt"/>
                  <a:ea typeface="+mn-ea"/>
                  <a:cs typeface="+mn-cs"/>
                </a:rPr>
                <a:t> (𝑆𝑊𝐶 ×𝐵𝐴𝐹 ×𝐼𝑅×𝐶𝐹1×𝐶𝐹2×𝐸𝐷)/𝐴𝑇</a:t>
              </a:r>
              <a:endParaRPr lang="en-US" sz="1200">
                <a:solidFill>
                  <a:schemeClr val="tx1"/>
                </a:solidFill>
                <a:latin typeface="+mn-lt"/>
                <a:ea typeface="+mn-lt"/>
                <a:cs typeface="+mn-lt"/>
              </a:endParaRPr>
            </a:p>
            <a:p>
              <a:pPr marL="0" indent="0" algn="l"/>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ADR</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Acute dose rate (acute) (mg/kg-day)</a:t>
              </a:r>
            </a:p>
            <a:p>
              <a:pPr marL="0" indent="0" algn="l"/>
              <a:r>
                <a:rPr lang="en-US" sz="1400">
                  <a:solidFill>
                    <a:schemeClr val="tx1"/>
                  </a:solidFill>
                  <a:latin typeface="+mn-lt"/>
                  <a:ea typeface="+mn-lt"/>
                  <a:cs typeface="+mn-lt"/>
                </a:rPr>
                <a:t>ADD</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Average daily dose (chronic) (mg/kg-day)</a:t>
              </a:r>
            </a:p>
            <a:p>
              <a:pPr marL="0" indent="0" algn="l"/>
              <a:r>
                <a:rPr lang="en-US" sz="1400">
                  <a:solidFill>
                    <a:schemeClr val="tx1"/>
                  </a:solidFill>
                  <a:latin typeface="+mn-lt"/>
                  <a:ea typeface="+mn-lt"/>
                  <a:cs typeface="+mn-lt"/>
                </a:rPr>
                <a:t>SWC   =  Surface Water (dissolved) concentration (µg/L)</a:t>
              </a:r>
            </a:p>
            <a:p>
              <a:pPr marL="0" indent="0" algn="l"/>
              <a:r>
                <a:rPr lang="en-US" sz="1400">
                  <a:solidFill>
                    <a:schemeClr val="tx1"/>
                  </a:solidFill>
                  <a:latin typeface="+mn-lt"/>
                  <a:ea typeface="+mn-lt"/>
                  <a:cs typeface="+mn-lt"/>
                </a:rPr>
                <a:t>BAF    =  Bioaccumulation factor (L/kg)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IR*     =  Age-specific fish ingestion rate (g/kg bw-day)</a:t>
              </a:r>
              <a:endParaRPr lang="en-US" sz="1400">
                <a:solidFill>
                  <a:schemeClr val="tx1"/>
                </a:solidFill>
                <a:latin typeface="+mn-lt"/>
                <a:ea typeface="+mn-lt"/>
                <a:cs typeface="+mn-lt"/>
              </a:endParaRPr>
            </a:p>
            <a:p>
              <a:pPr marL="0" indent="0" algn="l"/>
              <a:r>
                <a:rPr lang="en-US" sz="1400">
                  <a:solidFill>
                    <a:schemeClr val="tx1"/>
                  </a:solidFill>
                  <a:latin typeface="+mn-lt"/>
                  <a:ea typeface="+mn-lt"/>
                  <a:cs typeface="+mn-lt"/>
                </a:rPr>
                <a:t>CF1</a:t>
              </a:r>
              <a:r>
                <a:rPr lang="en-US" sz="1400" b="0" i="0" u="none" strike="noStrike">
                  <a:solidFill>
                    <a:schemeClr val="tx1"/>
                  </a:solidFill>
                  <a:latin typeface="+mn-lt"/>
                  <a:ea typeface="Calibri" panose="020F0502020204030204" pitchFamily="34" charset="0"/>
                  <a:cs typeface="Calibri" panose="020F0502020204030204" pitchFamily="34" charset="0"/>
                </a:rPr>
                <a:t>    </a:t>
              </a:r>
              <a:r>
                <a:rPr lang="en-US" sz="1400">
                  <a:solidFill>
                    <a:schemeClr val="tx1"/>
                  </a:solidFill>
                  <a:latin typeface="+mn-lt"/>
                  <a:ea typeface="+mn-lt"/>
                  <a:cs typeface="+mn-lt"/>
                </a:rPr>
                <a:t>=  Conversion factor mg/µg</a:t>
              </a:r>
            </a:p>
            <a:p>
              <a:pPr marL="0" indent="0" algn="l"/>
              <a:r>
                <a:rPr lang="en-US" sz="1400">
                  <a:solidFill>
                    <a:schemeClr val="tx1"/>
                  </a:solidFill>
                  <a:latin typeface="+mn-lt"/>
                  <a:ea typeface="+mn-lt"/>
                  <a:cs typeface="+mn-lt"/>
                </a:rPr>
                <a:t>CF2    =  Conversion factor kg/g</a:t>
              </a:r>
              <a:endParaRPr lang="en-US" sz="1400">
                <a:solidFill>
                  <a:schemeClr val="accent1">
                    <a:lumMod val="75000"/>
                  </a:schemeClr>
                </a:solidFill>
                <a:latin typeface="+mn-lt"/>
                <a:ea typeface="+mn-lt"/>
                <a:cs typeface="+mn-lt"/>
              </a:endParaRPr>
            </a:p>
            <a:p>
              <a:pPr marL="0" indent="0" algn="l"/>
              <a:r>
                <a:rPr lang="en-US" sz="1400">
                  <a:solidFill>
                    <a:schemeClr val="accent1">
                      <a:lumMod val="75000"/>
                    </a:schemeClr>
                  </a:solidFill>
                  <a:latin typeface="+mn-lt"/>
                  <a:ea typeface="+mn-lt"/>
                  <a:cs typeface="+mn-lt"/>
                </a:rPr>
                <a:t>ED*   =  Exposure duration (years)</a:t>
              </a:r>
            </a:p>
            <a:p>
              <a:pPr marL="0" indent="0" algn="l"/>
              <a:r>
                <a:rPr lang="en-US" sz="1400">
                  <a:solidFill>
                    <a:schemeClr val="accent1">
                      <a:lumMod val="75000"/>
                    </a:schemeClr>
                  </a:solidFill>
                  <a:latin typeface="+mn-lt"/>
                  <a:ea typeface="+mn-lt"/>
                  <a:cs typeface="+mn-lt"/>
                </a:rPr>
                <a:t>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t>
              </a:r>
              <a:r>
                <a:rPr lang="en-US" sz="1400" baseline="0">
                  <a:solidFill>
                    <a:schemeClr val="accent1">
                      <a:lumMod val="75000"/>
                    </a:schemeClr>
                  </a:solidFill>
                  <a:latin typeface="+mn-lt"/>
                  <a:ea typeface="+mn-lt"/>
                  <a:cs typeface="+mn-lt"/>
                </a:rPr>
                <a:t>  </a:t>
              </a:r>
              <a:r>
                <a:rPr lang="en-US" sz="1400">
                  <a:solidFill>
                    <a:schemeClr val="accent1">
                      <a:lumMod val="75000"/>
                    </a:schemeClr>
                  </a:solidFill>
                  <a:latin typeface="+mn-lt"/>
                  <a:ea typeface="+mn-lt"/>
                  <a:cs typeface="+mn-lt"/>
                </a:rPr>
                <a:t>Averaging time (years)</a:t>
              </a:r>
              <a:r>
                <a:rPr lang="en-US" sz="1400">
                  <a:solidFill>
                    <a:schemeClr val="tx1"/>
                  </a:solidFill>
                  <a:latin typeface="+mn-lt"/>
                  <a:ea typeface="+mn-lt"/>
                  <a:cs typeface="+mn-lt"/>
                </a:rPr>
                <a:t>	</a:t>
              </a:r>
              <a:endParaRPr lang="en-US" sz="1400" b="1">
                <a:solidFill>
                  <a:schemeClr val="accent1">
                    <a:lumMod val="75000"/>
                  </a:schemeClr>
                </a:solidFill>
                <a:latin typeface="+mn-lt"/>
                <a:ea typeface="+mn-lt"/>
                <a:cs typeface="+mn-lt"/>
              </a:endParaRPr>
            </a:p>
            <a:p>
              <a:pPr marL="0" indent="0" algn="l"/>
              <a:endParaRPr lang="en-US" sz="1200" b="1">
                <a:solidFill>
                  <a:schemeClr val="accent1">
                    <a:lumMod val="75000"/>
                  </a:schemeClr>
                </a:solidFill>
                <a:latin typeface="+mn-lt"/>
                <a:ea typeface="+mn-lt"/>
                <a:cs typeface="+mn-lt"/>
              </a:endParaRPr>
            </a:p>
            <a:p>
              <a:pPr marL="0" indent="0" algn="l"/>
              <a:r>
                <a:rPr lang="en-US" sz="1400" b="1">
                  <a:solidFill>
                    <a:schemeClr val="accent1">
                      <a:lumMod val="75000"/>
                    </a:schemeClr>
                  </a:solidFill>
                  <a:latin typeface="+mn-lt"/>
                  <a:ea typeface="+mn-lt"/>
                  <a:cs typeface="+mn-lt"/>
                </a:rPr>
                <a:t>*These inputs can be modified for different receptors (including by tribal populations)</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oneCellAnchor>
    <xdr:from>
      <xdr:col>3</xdr:col>
      <xdr:colOff>803910</xdr:colOff>
      <xdr:row>8</xdr:row>
      <xdr:rowOff>148590</xdr:rowOff>
    </xdr:from>
    <xdr:ext cx="2385059" cy="264560"/>
    <xdr:sp macro="" textlink="">
      <xdr:nvSpPr>
        <xdr:cNvPr id="2" name="TextBox 1">
          <a:extLst>
            <a:ext uri="{FF2B5EF4-FFF2-40B4-BE49-F238E27FC236}">
              <a16:creationId xmlns:a16="http://schemas.microsoft.com/office/drawing/2014/main" id="{4405996D-976E-5C18-03FE-C34F163F4C07}"/>
            </a:ext>
          </a:extLst>
        </xdr:cNvPr>
        <xdr:cNvSpPr txBox="1"/>
      </xdr:nvSpPr>
      <xdr:spPr>
        <a:xfrm>
          <a:off x="5840730" y="1703070"/>
          <a:ext cx="23850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 wet weight tissue concentration</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xdr:row>
      <xdr:rowOff>232410</xdr:rowOff>
    </xdr:from>
    <xdr:to>
      <xdr:col>2</xdr:col>
      <xdr:colOff>1790700</xdr:colOff>
      <xdr:row>3</xdr:row>
      <xdr:rowOff>274320</xdr:rowOff>
    </xdr:to>
    <mc:AlternateContent xmlns:mc="http://schemas.openxmlformats.org/markup-compatibility/2006" xmlns:a14="http://schemas.microsoft.com/office/drawing/2010/main">
      <mc:Choice Requires="a14">
        <xdr:sp macro="" textlink="">
          <xdr:nvSpPr>
            <xdr:cNvPr id="2" name="Rectangle 2">
              <a:extLst>
                <a:ext uri="{FF2B5EF4-FFF2-40B4-BE49-F238E27FC236}">
                  <a16:creationId xmlns:a16="http://schemas.microsoft.com/office/drawing/2014/main" id="{99AAACF1-7F2A-4A9E-92CA-9138E7212BF5}"/>
                </a:ext>
              </a:extLst>
            </xdr:cNvPr>
            <xdr:cNvSpPr/>
          </xdr:nvSpPr>
          <xdr:spPr>
            <a:xfrm>
              <a:off x="342900" y="643890"/>
              <a:ext cx="5280660" cy="27813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14:m>
                <m:oMathPara xmlns:m="http://schemas.openxmlformats.org/officeDocument/2006/math">
                  <m:oMathParaPr>
                    <m:jc m:val="centerGroup"/>
                  </m:oMathParaPr>
                  <m:oMath xmlns:m="http://schemas.openxmlformats.org/officeDocument/2006/math">
                    <m:r>
                      <a:rPr lang="en-US" sz="1400" b="0" i="1">
                        <a:solidFill>
                          <a:sysClr val="windowText" lastClr="000000"/>
                        </a:solidFill>
                        <a:latin typeface="Cambria Math" panose="02040503050406030204" pitchFamily="18" charset="0"/>
                      </a:rPr>
                      <m:t>𝐹𝑖𝑠h</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𝑇𝑖𝑠𝑠𝑢𝑒</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𝐶𝑜𝑛𝑐𝑒𝑛𝑡𝑟𝑎𝑡𝑖𝑜𝑛</m:t>
                    </m:r>
                    <m:r>
                      <a:rPr lang="en-US" sz="1400" b="0" i="1">
                        <a:solidFill>
                          <a:sysClr val="windowText" lastClr="000000"/>
                        </a:solidFill>
                        <a:latin typeface="Cambria Math" panose="02040503050406030204" pitchFamily="18" charset="0"/>
                      </a:rPr>
                      <m:t>=</m:t>
                    </m:r>
                    <m:r>
                      <a:rPr lang="en-US" sz="1400" b="0" i="1">
                        <a:solidFill>
                          <a:sysClr val="windowText" lastClr="000000"/>
                        </a:solidFill>
                        <a:latin typeface="Cambria Math" panose="02040503050406030204" pitchFamily="18" charset="0"/>
                      </a:rPr>
                      <m:t>𝑆𝑊𝐶</m:t>
                    </m:r>
                    <m:r>
                      <a:rPr lang="en-US" sz="1400" b="0" i="1">
                        <a:solidFill>
                          <a:sysClr val="windowText" lastClr="000000"/>
                        </a:solidFill>
                        <a:latin typeface="Cambria Math" panose="02040503050406030204" pitchFamily="18" charset="0"/>
                      </a:rPr>
                      <m:t> </m:t>
                    </m:r>
                    <m:r>
                      <m:rPr>
                        <m:nor/>
                      </m:rPr>
                      <a:rPr lang="en-US" sz="1400" b="0" i="0">
                        <a:solidFill>
                          <a:sysClr val="windowText" lastClr="000000"/>
                        </a:solidFill>
                        <a:effectLst/>
                        <a:latin typeface="+mn-lt"/>
                        <a:ea typeface="+mn-ea"/>
                        <a:cs typeface="+mn-cs"/>
                      </a:rPr>
                      <m:t>×</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𝐵𝐴𝐹</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𝑜𝑟</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𝐵𝐶𝐹</m:t>
                    </m:r>
                    <m:r>
                      <a:rPr lang="en-US" sz="1400" b="0" i="1">
                        <a:solidFill>
                          <a:sysClr val="windowText" lastClr="000000"/>
                        </a:solidFill>
                        <a:latin typeface="Cambria Math" panose="02040503050406030204" pitchFamily="18" charset="0"/>
                      </a:rPr>
                      <m:t>) </m:t>
                    </m:r>
                    <m:r>
                      <m:rPr>
                        <m:nor/>
                      </m:rPr>
                      <a:rPr lang="en-US" sz="1400" b="0" i="0">
                        <a:solidFill>
                          <a:sysClr val="windowText" lastClr="000000"/>
                        </a:solidFill>
                        <a:effectLst/>
                        <a:latin typeface="+mn-lt"/>
                        <a:ea typeface="+mn-ea"/>
                        <a:cs typeface="+mn-cs"/>
                      </a:rPr>
                      <m:t>×</m:t>
                    </m:r>
                    <m:r>
                      <a:rPr lang="en-US" sz="1400" b="0" i="1">
                        <a:solidFill>
                          <a:sysClr val="windowText" lastClr="000000"/>
                        </a:solidFill>
                        <a:latin typeface="Cambria Math" panose="02040503050406030204" pitchFamily="18" charset="0"/>
                      </a:rPr>
                      <m:t> </m:t>
                    </m:r>
                    <m:r>
                      <a:rPr lang="en-US" sz="1400" b="0" i="1">
                        <a:solidFill>
                          <a:sysClr val="windowText" lastClr="000000"/>
                        </a:solidFill>
                        <a:latin typeface="Cambria Math" panose="02040503050406030204" pitchFamily="18" charset="0"/>
                      </a:rPr>
                      <m:t>𝐶𝐹</m:t>
                    </m:r>
                    <m:r>
                      <a:rPr lang="en-US" sz="1400" b="0" i="1">
                        <a:solidFill>
                          <a:sysClr val="windowText" lastClr="000000"/>
                        </a:solidFill>
                        <a:latin typeface="Cambria Math" panose="02040503050406030204" pitchFamily="18" charset="0"/>
                      </a:rPr>
                      <m:t>1</m:t>
                    </m:r>
                  </m:oMath>
                </m:oMathPara>
              </a14:m>
              <a:endParaRPr lang="en-US" sz="1400">
                <a:solidFill>
                  <a:sysClr val="windowText" lastClr="000000"/>
                </a:solidFill>
              </a:endParaRPr>
            </a:p>
          </xdr:txBody>
        </xdr:sp>
      </mc:Choice>
      <mc:Fallback xmlns="">
        <xdr:sp macro="" textlink="">
          <xdr:nvSpPr>
            <xdr:cNvPr id="2" name="Rectangle 2">
              <a:extLst>
                <a:ext uri="{FF2B5EF4-FFF2-40B4-BE49-F238E27FC236}">
                  <a16:creationId xmlns:a16="http://schemas.microsoft.com/office/drawing/2014/main" id="{99AAACF1-7F2A-4A9E-92CA-9138E7212BF5}"/>
                </a:ext>
              </a:extLst>
            </xdr:cNvPr>
            <xdr:cNvSpPr/>
          </xdr:nvSpPr>
          <xdr:spPr>
            <a:xfrm>
              <a:off x="342900" y="643890"/>
              <a:ext cx="5280660" cy="27813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0" i="0">
                  <a:solidFill>
                    <a:sysClr val="windowText" lastClr="000000"/>
                  </a:solidFill>
                  <a:latin typeface="Cambria Math" panose="02040503050406030204" pitchFamily="18" charset="0"/>
                </a:rPr>
                <a:t>𝐹𝑖𝑠ℎ 𝑇𝑖𝑠𝑠𝑢𝑒 𝐶𝑜𝑛𝑐𝑒𝑛𝑡𝑟𝑎𝑡𝑖𝑜𝑛=𝑆𝑊𝐶 </a:t>
              </a:r>
              <a:r>
                <a:rPr lang="en-US" sz="1400" b="0" i="0">
                  <a:solidFill>
                    <a:sysClr val="windowText" lastClr="000000"/>
                  </a:solidFill>
                  <a:effectLst/>
                  <a:latin typeface="Cambria Math" panose="02040503050406030204" pitchFamily="18" charset="0"/>
                  <a:ea typeface="+mn-ea"/>
                  <a:cs typeface="+mn-cs"/>
                </a:rPr>
                <a:t>"×"</a:t>
              </a:r>
              <a:r>
                <a:rPr lang="en-US" sz="1400" b="0" i="0">
                  <a:solidFill>
                    <a:sysClr val="windowText" lastClr="000000"/>
                  </a:solidFill>
                  <a:latin typeface="Cambria Math" panose="02040503050406030204" pitchFamily="18" charset="0"/>
                </a:rPr>
                <a:t> (𝐵𝐴𝐹 𝑜𝑟 𝐵𝐶𝐹) </a:t>
              </a:r>
              <a:r>
                <a:rPr lang="en-US" sz="1400" b="0" i="0">
                  <a:solidFill>
                    <a:sysClr val="windowText" lastClr="000000"/>
                  </a:solidFill>
                  <a:effectLst/>
                  <a:latin typeface="Cambria Math" panose="02040503050406030204" pitchFamily="18" charset="0"/>
                  <a:ea typeface="+mn-ea"/>
                  <a:cs typeface="+mn-cs"/>
                </a:rPr>
                <a:t>"×"</a:t>
              </a:r>
              <a:r>
                <a:rPr lang="en-US" sz="1400" b="0" i="0">
                  <a:solidFill>
                    <a:sysClr val="windowText" lastClr="000000"/>
                  </a:solidFill>
                  <a:latin typeface="Cambria Math" panose="02040503050406030204" pitchFamily="18" charset="0"/>
                </a:rPr>
                <a:t> 𝐶𝐹1</a:t>
              </a:r>
              <a:endParaRPr lang="en-US" sz="1400">
                <a:solidFill>
                  <a:sysClr val="windowText" lastClr="000000"/>
                </a:solidFill>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oneCellAnchor>
    <xdr:from>
      <xdr:col>0</xdr:col>
      <xdr:colOff>1171575</xdr:colOff>
      <xdr:row>2</xdr:row>
      <xdr:rowOff>47625</xdr:rowOff>
    </xdr:from>
    <xdr:ext cx="4724948" cy="461024"/>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E07BEA21-E43E-41AA-AD02-D0C55424F9FB}"/>
                </a:ext>
              </a:extLst>
            </xdr:cNvPr>
            <xdr:cNvSpPr txBox="1"/>
          </xdr:nvSpPr>
          <xdr:spPr>
            <a:xfrm>
              <a:off x="1171575" y="457200"/>
              <a:ext cx="4724948"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𝐴𝐷𝑅</m:t>
                    </m:r>
                    <m:r>
                      <a:rPr lang="en-US" sz="1600" b="0" i="1">
                        <a:latin typeface="Cambria Math" panose="02040503050406030204" pitchFamily="18" charset="0"/>
                      </a:rPr>
                      <m:t> </m:t>
                    </m:r>
                    <m:r>
                      <a:rPr lang="en-US" sz="1600" b="0" i="1">
                        <a:latin typeface="Cambria Math" panose="02040503050406030204" pitchFamily="18" charset="0"/>
                      </a:rPr>
                      <m:t>𝑜𝑟</m:t>
                    </m:r>
                    <m:r>
                      <a:rPr lang="en-US" sz="1600" b="0" i="1">
                        <a:latin typeface="Cambria Math" panose="02040503050406030204" pitchFamily="18" charset="0"/>
                      </a:rPr>
                      <m:t> </m:t>
                    </m:r>
                    <m:r>
                      <a:rPr lang="en-US" sz="1600" b="0" i="1">
                        <a:latin typeface="Cambria Math" panose="02040503050406030204" pitchFamily="18" charset="0"/>
                      </a:rPr>
                      <m:t>𝐴𝐷𝐷</m:t>
                    </m:r>
                    <m:r>
                      <a:rPr lang="en-US" sz="1600" b="0" i="1">
                        <a:latin typeface="Cambria Math" panose="02040503050406030204" pitchFamily="18" charset="0"/>
                      </a:rPr>
                      <m:t>= </m:t>
                    </m:r>
                    <m:f>
                      <m:fPr>
                        <m:ctrlPr>
                          <a:rPr lang="en-US" sz="1600" b="0" i="1">
                            <a:latin typeface="Cambria Math" panose="02040503050406030204" pitchFamily="18" charset="0"/>
                          </a:rPr>
                        </m:ctrlPr>
                      </m:fPr>
                      <m:num>
                        <m:r>
                          <a:rPr lang="en-US" sz="1600" b="0" i="1">
                            <a:latin typeface="Cambria Math" panose="02040503050406030204" pitchFamily="18" charset="0"/>
                          </a:rPr>
                          <m:t>𝑆𝑊𝐶</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𝐵𝐴𝐹</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𝐼𝑅</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1×</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2×</m:t>
                        </m:r>
                        <m:r>
                          <a:rPr lang="en-US" sz="1600" b="0" i="1">
                            <a:latin typeface="Cambria Math" panose="02040503050406030204" pitchFamily="18" charset="0"/>
                            <a:ea typeface="Cambria Math" panose="02040503050406030204" pitchFamily="18" charset="0"/>
                          </a:rPr>
                          <m:t>𝐸𝐷</m:t>
                        </m:r>
                      </m:num>
                      <m:den>
                        <m:r>
                          <a:rPr lang="en-US" sz="1600" b="0" i="1">
                            <a:latin typeface="Cambria Math" panose="02040503050406030204" pitchFamily="18" charset="0"/>
                          </a:rPr>
                          <m:t>𝐴𝑇</m:t>
                        </m:r>
                      </m:den>
                    </m:f>
                  </m:oMath>
                </m:oMathPara>
              </a14:m>
              <a:endParaRPr lang="en-US" sz="1600"/>
            </a:p>
          </xdr:txBody>
        </xdr:sp>
      </mc:Choice>
      <mc:Fallback xmlns="">
        <xdr:sp macro="" textlink="">
          <xdr:nvSpPr>
            <xdr:cNvPr id="2" name="TextBox 1">
              <a:extLst>
                <a:ext uri="{FF2B5EF4-FFF2-40B4-BE49-F238E27FC236}">
                  <a16:creationId xmlns:a16="http://schemas.microsoft.com/office/drawing/2014/main" id="{E07BEA21-E43E-41AA-AD02-D0C55424F9FB}"/>
                </a:ext>
              </a:extLst>
            </xdr:cNvPr>
            <xdr:cNvSpPr txBox="1"/>
          </xdr:nvSpPr>
          <xdr:spPr>
            <a:xfrm>
              <a:off x="1171575" y="457200"/>
              <a:ext cx="4724948" cy="4610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600" b="0" i="0">
                  <a:latin typeface="Cambria Math" panose="02040503050406030204" pitchFamily="18" charset="0"/>
                </a:rPr>
                <a:t>𝐴𝐷𝑅 𝑜𝑟 𝐴𝐷𝐷=  (𝑆𝑊𝐶</a:t>
              </a:r>
              <a:r>
                <a:rPr lang="en-US" sz="1600" b="0" i="0">
                  <a:latin typeface="Cambria Math" panose="02040503050406030204" pitchFamily="18" charset="0"/>
                  <a:ea typeface="Cambria Math" panose="02040503050406030204" pitchFamily="18" charset="0"/>
                </a:rPr>
                <a:t>×𝐵𝐴𝐹×𝐼𝑅×𝐶𝐹1×𝐶𝐹2×𝐸𝐷)/</a:t>
              </a:r>
              <a:r>
                <a:rPr lang="en-US" sz="1600" b="0" i="0">
                  <a:latin typeface="Cambria Math" panose="02040503050406030204" pitchFamily="18" charset="0"/>
                </a:rPr>
                <a:t>𝐴𝑇</a:t>
              </a:r>
              <a:endParaRPr lang="en-US" sz="16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91895</xdr:rowOff>
    </xdr:from>
    <xdr:to>
      <xdr:col>3</xdr:col>
      <xdr:colOff>0</xdr:colOff>
      <xdr:row>5</xdr:row>
      <xdr:rowOff>154306</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FD7FDEA8-5A0D-4455-83CD-E00DC6BA7CD8}"/>
                </a:ext>
              </a:extLst>
            </xdr:cNvPr>
            <xdr:cNvSpPr txBox="1"/>
          </xdr:nvSpPr>
          <xdr:spPr>
            <a:xfrm>
              <a:off x="0" y="501470"/>
              <a:ext cx="4901564" cy="60533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1400" b="0" i="1">
                        <a:latin typeface="Cambria Math" panose="02040503050406030204" pitchFamily="18" charset="0"/>
                      </a:rPr>
                      <m:t>𝐴𝐷𝑅</m:t>
                    </m:r>
                    <m:r>
                      <a:rPr lang="en-US" sz="1400" b="0" i="1">
                        <a:latin typeface="Cambria Math" panose="02040503050406030204" pitchFamily="18" charset="0"/>
                      </a:rPr>
                      <m:t> </m:t>
                    </m:r>
                    <m:r>
                      <a:rPr lang="en-US" sz="1400" b="0" i="1">
                        <a:latin typeface="Cambria Math" panose="02040503050406030204" pitchFamily="18" charset="0"/>
                      </a:rPr>
                      <m:t>𝑜𝑟</m:t>
                    </m:r>
                    <m:r>
                      <a:rPr lang="en-US" sz="1400" b="0" i="1">
                        <a:latin typeface="Cambria Math" panose="02040503050406030204" pitchFamily="18" charset="0"/>
                      </a:rPr>
                      <m:t> </m:t>
                    </m:r>
                    <m:r>
                      <a:rPr lang="en-US" sz="1400" b="0" i="1">
                        <a:latin typeface="Cambria Math" panose="02040503050406030204" pitchFamily="18" charset="0"/>
                      </a:rPr>
                      <m:t>𝐴𝐷𝐷</m:t>
                    </m:r>
                    <m:r>
                      <a:rPr lang="en-US" sz="1400" b="0" i="1">
                        <a:latin typeface="Cambria Math" panose="02040503050406030204" pitchFamily="18" charset="0"/>
                      </a:rPr>
                      <m:t>=</m:t>
                    </m:r>
                    <m:f>
                      <m:fPr>
                        <m:ctrlPr>
                          <a:rPr lang="en-US" sz="1400" b="0" i="1">
                            <a:latin typeface="Cambria Math" panose="02040503050406030204" pitchFamily="18" charset="0"/>
                          </a:rPr>
                        </m:ctrlPr>
                      </m:fPr>
                      <m:num>
                        <m:r>
                          <a:rPr lang="en-US" sz="1400" b="0" i="1">
                            <a:latin typeface="Cambria Math" panose="02040503050406030204" pitchFamily="18" charset="0"/>
                          </a:rPr>
                          <m:t>𝑆𝑊𝐶</m:t>
                        </m:r>
                        <m:r>
                          <a:rPr lang="en-US" sz="1400" b="0" i="1">
                            <a:latin typeface="Cambria Math" panose="02040503050406030204" pitchFamily="18" charset="0"/>
                          </a:rPr>
                          <m:t> ×</m:t>
                        </m:r>
                        <m:r>
                          <a:rPr lang="en-US" sz="1400" b="0" i="1">
                            <a:latin typeface="Cambria Math" panose="02040503050406030204" pitchFamily="18" charset="0"/>
                            <a:ea typeface="Cambria Math" panose="02040503050406030204" pitchFamily="18" charset="0"/>
                          </a:rPr>
                          <m:t>𝐵𝐴𝐹</m:t>
                        </m:r>
                        <m:r>
                          <a:rPr lang="en-US" sz="1400" b="0" i="1">
                            <a:latin typeface="Cambria Math" panose="02040503050406030204" pitchFamily="18" charset="0"/>
                            <a:ea typeface="Cambria Math" panose="02040503050406030204" pitchFamily="18" charset="0"/>
                          </a:rPr>
                          <m:t> ×</m:t>
                        </m:r>
                        <m:r>
                          <a:rPr lang="en-US" sz="1400" b="0" i="1">
                            <a:latin typeface="Cambria Math" panose="02040503050406030204" pitchFamily="18" charset="0"/>
                            <a:ea typeface="Cambria Math" panose="02040503050406030204" pitchFamily="18" charset="0"/>
                          </a:rPr>
                          <m:t>𝐼𝑅</m:t>
                        </m:r>
                        <m:r>
                          <a:rPr lang="en-US" sz="1400" b="0" i="1">
                            <a:latin typeface="Cambria Math" panose="02040503050406030204" pitchFamily="18" charset="0"/>
                            <a:ea typeface="Cambria Math" panose="02040503050406030204" pitchFamily="18" charset="0"/>
                          </a:rPr>
                          <m:t>×</m:t>
                        </m:r>
                        <m:r>
                          <a:rPr lang="en-US" sz="1400" b="0" i="1">
                            <a:latin typeface="Cambria Math" panose="02040503050406030204" pitchFamily="18" charset="0"/>
                            <a:ea typeface="Cambria Math" panose="02040503050406030204" pitchFamily="18" charset="0"/>
                          </a:rPr>
                          <m:t>𝐶𝐹</m:t>
                        </m:r>
                        <m:r>
                          <a:rPr lang="en-US" sz="1400" b="0" i="1">
                            <a:latin typeface="Cambria Math" panose="02040503050406030204" pitchFamily="18" charset="0"/>
                            <a:ea typeface="Cambria Math" panose="02040503050406030204" pitchFamily="18" charset="0"/>
                          </a:rPr>
                          <m:t>1×</m:t>
                        </m:r>
                        <m:r>
                          <a:rPr lang="en-US" sz="1400" b="0" i="1">
                            <a:latin typeface="Cambria Math" panose="02040503050406030204" pitchFamily="18" charset="0"/>
                            <a:ea typeface="Cambria Math" panose="02040503050406030204" pitchFamily="18" charset="0"/>
                          </a:rPr>
                          <m:t>𝐶𝐹</m:t>
                        </m:r>
                        <m:r>
                          <a:rPr lang="en-US" sz="1400" b="0" i="1">
                            <a:latin typeface="Cambria Math" panose="02040503050406030204" pitchFamily="18" charset="0"/>
                            <a:ea typeface="Cambria Math" panose="02040503050406030204" pitchFamily="18" charset="0"/>
                          </a:rPr>
                          <m:t>2×</m:t>
                        </m:r>
                        <m:r>
                          <a:rPr lang="en-US" sz="1400" b="0" i="1">
                            <a:latin typeface="Cambria Math" panose="02040503050406030204" pitchFamily="18" charset="0"/>
                            <a:ea typeface="Cambria Math" panose="02040503050406030204" pitchFamily="18" charset="0"/>
                          </a:rPr>
                          <m:t>𝐸𝐷</m:t>
                        </m:r>
                      </m:num>
                      <m:den>
                        <m:r>
                          <a:rPr lang="en-US" sz="1400" b="0" i="1">
                            <a:latin typeface="Cambria Math" panose="02040503050406030204" pitchFamily="18" charset="0"/>
                          </a:rPr>
                          <m:t>𝐴𝑇</m:t>
                        </m:r>
                      </m:den>
                    </m:f>
                  </m:oMath>
                </m:oMathPara>
              </a14:m>
              <a:endParaRPr lang="en-US" sz="1400"/>
            </a:p>
          </xdr:txBody>
        </xdr:sp>
      </mc:Choice>
      <mc:Fallback xmlns="">
        <xdr:sp macro="" textlink="">
          <xdr:nvSpPr>
            <xdr:cNvPr id="2" name="TextBox 5">
              <a:extLst>
                <a:ext uri="{FF2B5EF4-FFF2-40B4-BE49-F238E27FC236}">
                  <a16:creationId xmlns:a16="http://schemas.microsoft.com/office/drawing/2014/main" id="{FD7FDEA8-5A0D-4455-83CD-E00DC6BA7CD8}"/>
                </a:ext>
              </a:extLst>
            </xdr:cNvPr>
            <xdr:cNvSpPr txBox="1"/>
          </xdr:nvSpPr>
          <xdr:spPr>
            <a:xfrm>
              <a:off x="0" y="501470"/>
              <a:ext cx="4901564" cy="60533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sz="1400" b="0" i="0">
                  <a:latin typeface="Cambria Math" panose="02040503050406030204" pitchFamily="18" charset="0"/>
                </a:rPr>
                <a:t>𝐴𝐷𝑅 𝑜𝑟 𝐴𝐷𝐷=(𝑆𝑊𝐶 ×</a:t>
              </a:r>
              <a:r>
                <a:rPr lang="en-US" sz="1400" b="0" i="0">
                  <a:latin typeface="Cambria Math" panose="02040503050406030204" pitchFamily="18" charset="0"/>
                  <a:ea typeface="Cambria Math" panose="02040503050406030204" pitchFamily="18" charset="0"/>
                </a:rPr>
                <a:t>𝐵𝐴𝐹 ×𝐼𝑅×𝐶𝐹1×𝐶𝐹2×𝐸𝐷)/</a:t>
              </a:r>
              <a:r>
                <a:rPr lang="en-US" sz="1400" b="0" i="0">
                  <a:latin typeface="Cambria Math" panose="02040503050406030204" pitchFamily="18" charset="0"/>
                </a:rPr>
                <a:t>𝐴𝑇</a:t>
              </a:r>
              <a:endParaRPr lang="en-US" sz="1400"/>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13607</xdr:rowOff>
    </xdr:from>
    <xdr:to>
      <xdr:col>6</xdr:col>
      <xdr:colOff>1203960</xdr:colOff>
      <xdr:row>4</xdr:row>
      <xdr:rowOff>166007</xdr:rowOff>
    </xdr:to>
    <mc:AlternateContent xmlns:mc="http://schemas.openxmlformats.org/markup-compatibility/2006" xmlns:a14="http://schemas.microsoft.com/office/drawing/2010/main">
      <mc:Choice Requires="a14">
        <xdr:sp macro="" textlink="">
          <xdr:nvSpPr>
            <xdr:cNvPr id="2" name="TextBox 5">
              <a:extLst>
                <a:ext uri="{FF2B5EF4-FFF2-40B4-BE49-F238E27FC236}">
                  <a16:creationId xmlns:a16="http://schemas.microsoft.com/office/drawing/2014/main" id="{FFA44229-475F-4C69-A11C-911E715E0ED4}"/>
                </a:ext>
              </a:extLst>
            </xdr:cNvPr>
            <xdr:cNvSpPr txBox="1"/>
          </xdr:nvSpPr>
          <xdr:spPr>
            <a:xfrm>
              <a:off x="0" y="242207"/>
              <a:ext cx="9845040" cy="701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r>
                      <a:rPr lang="en-US" sz="1600" b="0" i="1">
                        <a:latin typeface="Cambria Math" panose="02040503050406030204" pitchFamily="18" charset="0"/>
                      </a:rPr>
                      <m:t>𝐴𝐷𝑅</m:t>
                    </m:r>
                    <m:r>
                      <a:rPr lang="en-US" sz="1600" b="0" i="1">
                        <a:latin typeface="Cambria Math" panose="02040503050406030204" pitchFamily="18" charset="0"/>
                      </a:rPr>
                      <m:t> </m:t>
                    </m:r>
                    <m:r>
                      <a:rPr lang="en-US" sz="1600" b="0" i="1">
                        <a:latin typeface="Cambria Math" panose="02040503050406030204" pitchFamily="18" charset="0"/>
                      </a:rPr>
                      <m:t>𝑜𝑟</m:t>
                    </m:r>
                    <m:r>
                      <a:rPr lang="en-US" sz="1600" b="0" i="1">
                        <a:latin typeface="Cambria Math" panose="02040503050406030204" pitchFamily="18" charset="0"/>
                      </a:rPr>
                      <m:t> </m:t>
                    </m:r>
                    <m:r>
                      <a:rPr lang="en-US" sz="1600" b="0" i="1">
                        <a:latin typeface="Cambria Math" panose="02040503050406030204" pitchFamily="18" charset="0"/>
                      </a:rPr>
                      <m:t>𝐴𝐷𝐷</m:t>
                    </m:r>
                    <m:r>
                      <a:rPr lang="en-US" sz="1600" b="0" i="1">
                        <a:latin typeface="Cambria Math" panose="02040503050406030204" pitchFamily="18" charset="0"/>
                      </a:rPr>
                      <m:t>=</m:t>
                    </m:r>
                    <m:f>
                      <m:fPr>
                        <m:ctrlPr>
                          <a:rPr lang="en-US" sz="1600" b="0" i="1">
                            <a:latin typeface="Cambria Math" panose="02040503050406030204" pitchFamily="18" charset="0"/>
                          </a:rPr>
                        </m:ctrlPr>
                      </m:fPr>
                      <m:num>
                        <m:r>
                          <a:rPr lang="en-US" sz="1600" b="0" i="1">
                            <a:latin typeface="Cambria Math" panose="02040503050406030204" pitchFamily="18" charset="0"/>
                          </a:rPr>
                          <m:t>𝑆𝑊𝐶</m:t>
                        </m:r>
                        <m:r>
                          <a:rPr lang="en-US" sz="1600" b="0" i="1">
                            <a:latin typeface="Cambria Math" panose="02040503050406030204" pitchFamily="18" charset="0"/>
                          </a:rPr>
                          <m:t> ×</m:t>
                        </m:r>
                        <m:r>
                          <a:rPr lang="en-US" sz="1600" b="0" i="1">
                            <a:latin typeface="Cambria Math" panose="02040503050406030204" pitchFamily="18" charset="0"/>
                            <a:ea typeface="Cambria Math" panose="02040503050406030204" pitchFamily="18" charset="0"/>
                          </a:rPr>
                          <m:t>𝐵𝐴𝐹</m:t>
                        </m:r>
                        <m:r>
                          <a:rPr lang="en-US" sz="1600" b="0" i="1">
                            <a:latin typeface="Cambria Math" panose="02040503050406030204" pitchFamily="18" charset="0"/>
                            <a:ea typeface="Cambria Math" panose="02040503050406030204" pitchFamily="18" charset="0"/>
                          </a:rPr>
                          <m:t> ×</m:t>
                        </m:r>
                        <m:r>
                          <a:rPr lang="en-US" sz="1600" b="0" i="1">
                            <a:latin typeface="Cambria Math" panose="02040503050406030204" pitchFamily="18" charset="0"/>
                            <a:ea typeface="Cambria Math" panose="02040503050406030204" pitchFamily="18" charset="0"/>
                          </a:rPr>
                          <m:t>𝐼𝑅</m:t>
                        </m:r>
                        <m:r>
                          <a:rPr lang="en-US" sz="1600" b="0" i="1">
                            <a:latin typeface="Cambria Math" panose="02040503050406030204" pitchFamily="18" charset="0"/>
                            <a:ea typeface="Cambria Math" panose="02040503050406030204" pitchFamily="18" charset="0"/>
                          </a:rPr>
                          <m:t>×</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1×</m:t>
                        </m:r>
                        <m:r>
                          <a:rPr lang="en-US" sz="1600" b="0" i="1">
                            <a:latin typeface="Cambria Math" panose="02040503050406030204" pitchFamily="18" charset="0"/>
                            <a:ea typeface="Cambria Math" panose="02040503050406030204" pitchFamily="18" charset="0"/>
                          </a:rPr>
                          <m:t>𝐶𝐹</m:t>
                        </m:r>
                        <m:r>
                          <a:rPr lang="en-US" sz="1600" b="0" i="1">
                            <a:latin typeface="Cambria Math" panose="02040503050406030204" pitchFamily="18" charset="0"/>
                            <a:ea typeface="Cambria Math" panose="02040503050406030204" pitchFamily="18" charset="0"/>
                          </a:rPr>
                          <m:t>2×</m:t>
                        </m:r>
                        <m:r>
                          <a:rPr lang="en-US" sz="1600" b="0" i="1">
                            <a:latin typeface="Cambria Math" panose="02040503050406030204" pitchFamily="18" charset="0"/>
                            <a:ea typeface="Cambria Math" panose="02040503050406030204" pitchFamily="18" charset="0"/>
                          </a:rPr>
                          <m:t>𝐸𝐷</m:t>
                        </m:r>
                      </m:num>
                      <m:den>
                        <m:r>
                          <a:rPr lang="en-US" sz="1600" b="0" i="1">
                            <a:latin typeface="Cambria Math" panose="02040503050406030204" pitchFamily="18" charset="0"/>
                          </a:rPr>
                          <m:t>𝐴𝑇</m:t>
                        </m:r>
                      </m:den>
                    </m:f>
                  </m:oMath>
                </m:oMathPara>
              </a14:m>
              <a:endParaRPr lang="en-US" sz="1600"/>
            </a:p>
          </xdr:txBody>
        </xdr:sp>
      </mc:Choice>
      <mc:Fallback xmlns="">
        <xdr:sp macro="" textlink="">
          <xdr:nvSpPr>
            <xdr:cNvPr id="2" name="TextBox 5">
              <a:extLst>
                <a:ext uri="{FF2B5EF4-FFF2-40B4-BE49-F238E27FC236}">
                  <a16:creationId xmlns:a16="http://schemas.microsoft.com/office/drawing/2014/main" id="{FFA44229-475F-4C69-A11C-911E715E0ED4}"/>
                </a:ext>
              </a:extLst>
            </xdr:cNvPr>
            <xdr:cNvSpPr txBox="1"/>
          </xdr:nvSpPr>
          <xdr:spPr>
            <a:xfrm>
              <a:off x="0" y="242207"/>
              <a:ext cx="9845040" cy="70104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r>
                <a:rPr lang="en-US" sz="1600" b="0" i="0">
                  <a:latin typeface="Cambria Math" panose="02040503050406030204" pitchFamily="18" charset="0"/>
                </a:rPr>
                <a:t>𝐴𝐷𝑅 𝑜𝑟 𝐴𝐷𝐷=(𝑆𝑊𝐶 ×</a:t>
              </a:r>
              <a:r>
                <a:rPr lang="en-US" sz="1600" b="0" i="0">
                  <a:latin typeface="Cambria Math" panose="02040503050406030204" pitchFamily="18" charset="0"/>
                  <a:ea typeface="Cambria Math" panose="02040503050406030204" pitchFamily="18" charset="0"/>
                </a:rPr>
                <a:t>𝐵𝐴𝐹 ×𝐼𝑅×𝐶𝐹1×𝐶𝐹2×𝐸𝐷)/</a:t>
              </a:r>
              <a:r>
                <a:rPr lang="en-US" sz="1600" b="0" i="0">
                  <a:latin typeface="Cambria Math" panose="02040503050406030204" pitchFamily="18" charset="0"/>
                </a:rPr>
                <a:t>𝐴𝑇</a:t>
              </a:r>
              <a:endParaRPr lang="en-US" sz="1600"/>
            </a:p>
          </xdr:txBody>
        </xdr:sp>
      </mc:Fallback>
    </mc:AlternateContent>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hero.epa.gov/hero/index.cfm/reference/details/reference_id/11181058" TargetMode="External"/><Relationship Id="rId7" Type="http://schemas.openxmlformats.org/officeDocument/2006/relationships/hyperlink" Target="https://hero.epa.gov/hero/index.cfm/reference/details/reference_id/7306435" TargetMode="External"/><Relationship Id="rId2" Type="http://schemas.openxmlformats.org/officeDocument/2006/relationships/hyperlink" Target="https://hero.epa.gov/hero/index.cfm/reference/details/reference_id/11181058" TargetMode="External"/><Relationship Id="rId1" Type="http://schemas.openxmlformats.org/officeDocument/2006/relationships/hyperlink" Target="https://hero.epa.gov/hero/index.cfm/reference/details/reference_id/2241701" TargetMode="External"/><Relationship Id="rId6" Type="http://schemas.openxmlformats.org/officeDocument/2006/relationships/hyperlink" Target="https://hero.epa.gov/hero/index.cfm/reference/details/reference_id/786546" TargetMode="External"/><Relationship Id="rId5" Type="http://schemas.openxmlformats.org/officeDocument/2006/relationships/hyperlink" Target="https://hero.epa.gov/hero/index.cfm/reference/details/reference_id/6330141" TargetMode="External"/><Relationship Id="rId4" Type="http://schemas.openxmlformats.org/officeDocument/2006/relationships/hyperlink" Target="https://hero.epa.gov/hero/index.cfm/reference/details/reference_id/5926150"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EF3C-533F-4A6E-8B77-FC7BEC559B94}">
  <sheetPr codeName="Sheet1"/>
  <dimension ref="B1:F22"/>
  <sheetViews>
    <sheetView tabSelected="1" workbookViewId="0"/>
  </sheetViews>
  <sheetFormatPr defaultColWidth="9.1796875" defaultRowHeight="14" x14ac:dyDescent="0.3"/>
  <cols>
    <col min="1" max="1" width="13.453125" style="2" customWidth="1"/>
    <col min="2" max="2" width="11.453125" style="2" customWidth="1"/>
    <col min="3" max="3" width="10.81640625" style="2" customWidth="1"/>
    <col min="4" max="4" width="11.453125" style="2" customWidth="1"/>
    <col min="5" max="5" width="11.81640625" style="2" customWidth="1"/>
    <col min="6" max="16384" width="9.1796875" style="2"/>
  </cols>
  <sheetData>
    <row r="1" spans="2:6" s="2" customFormat="1" ht="15.5" x14ac:dyDescent="0.35">
      <c r="B1" s="1" t="s">
        <v>104</v>
      </c>
      <c r="C1" s="1"/>
      <c r="D1" s="1"/>
      <c r="E1" s="1"/>
      <c r="F1" s="1"/>
    </row>
    <row r="2" spans="2:6" s="2" customFormat="1" ht="15.5" x14ac:dyDescent="0.35">
      <c r="C2" s="3" t="s">
        <v>105</v>
      </c>
      <c r="D2" s="3"/>
      <c r="E2" s="3"/>
    </row>
    <row r="3" spans="2:6" s="2" customFormat="1" x14ac:dyDescent="0.3">
      <c r="B3" s="4" t="s">
        <v>107</v>
      </c>
      <c r="C3" s="4"/>
      <c r="D3" s="4"/>
      <c r="E3" s="4"/>
      <c r="F3" s="4"/>
    </row>
    <row r="4" spans="2:6" s="2" customFormat="1" ht="42" customHeight="1" x14ac:dyDescent="0.3">
      <c r="B4" s="4"/>
      <c r="C4" s="4"/>
      <c r="D4" s="4"/>
      <c r="E4" s="4"/>
      <c r="F4" s="4"/>
    </row>
    <row r="6" spans="2:6" s="2" customFormat="1" ht="36.75" customHeight="1" x14ac:dyDescent="0.3"/>
    <row r="7" spans="2:6" s="2" customFormat="1" ht="20.25" customHeight="1" x14ac:dyDescent="0.3">
      <c r="B7" s="4"/>
      <c r="C7" s="4"/>
      <c r="D7" s="4"/>
      <c r="E7" s="4"/>
      <c r="F7" s="4"/>
    </row>
    <row r="9" spans="2:6" s="2" customFormat="1" ht="20" x14ac:dyDescent="0.3">
      <c r="B9" s="4" t="s">
        <v>106</v>
      </c>
      <c r="C9" s="4"/>
      <c r="D9" s="4"/>
      <c r="E9" s="4"/>
      <c r="F9" s="4"/>
    </row>
    <row r="10" spans="2:6" s="2" customFormat="1" ht="20.149999999999999" customHeight="1" x14ac:dyDescent="0.3"/>
    <row r="11" spans="2:6" s="2" customFormat="1" ht="15" customHeight="1" x14ac:dyDescent="0.35">
      <c r="B11" s="5" t="s">
        <v>103</v>
      </c>
      <c r="C11" s="5"/>
      <c r="D11" s="5"/>
      <c r="E11" s="5"/>
      <c r="F11" s="5"/>
    </row>
    <row r="12" spans="2:6" s="2" customFormat="1" ht="15" customHeight="1" x14ac:dyDescent="0.3"/>
    <row r="14" spans="2:6" s="2" customFormat="1" ht="13.9" customHeight="1" x14ac:dyDescent="0.3"/>
    <row r="15" spans="2:6" s="2" customFormat="1" ht="22.5" customHeight="1" x14ac:dyDescent="0.3"/>
    <row r="17" spans="2:6" s="2" customFormat="1" ht="20" x14ac:dyDescent="0.3">
      <c r="B17" s="4" t="s">
        <v>106</v>
      </c>
      <c r="C17" s="4"/>
      <c r="D17" s="4"/>
      <c r="E17" s="4"/>
      <c r="F17" s="4"/>
    </row>
    <row r="20" spans="2:6" s="2" customFormat="1" ht="20" x14ac:dyDescent="0.3">
      <c r="B20" s="4" t="s">
        <v>106</v>
      </c>
      <c r="C20" s="4"/>
      <c r="D20" s="4"/>
      <c r="E20" s="4"/>
      <c r="F20" s="4"/>
    </row>
    <row r="22" spans="2:6" s="2" customFormat="1" ht="17.5" x14ac:dyDescent="0.35">
      <c r="B22" s="5" t="s">
        <v>103</v>
      </c>
      <c r="C22" s="5"/>
      <c r="D22" s="5"/>
      <c r="E22" s="5"/>
      <c r="F22" s="5"/>
    </row>
  </sheetData>
  <sheetProtection sheet="1" objects="1" scenarios="1" formatCells="0" formatColumns="0" formatRows="0" sort="0" autoFilter="0"/>
  <mergeCells count="9">
    <mergeCell ref="B20:F20"/>
    <mergeCell ref="B22:F22"/>
    <mergeCell ref="B1:F1"/>
    <mergeCell ref="C2:E2"/>
    <mergeCell ref="B3:F4"/>
    <mergeCell ref="B7:F7"/>
    <mergeCell ref="B9:F9"/>
    <mergeCell ref="B11:F11"/>
    <mergeCell ref="B17:F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13AA-4F0B-4D3F-8D1F-20501DABED89}">
  <sheetPr codeName="Sheet2"/>
  <dimension ref="A21:P44"/>
  <sheetViews>
    <sheetView zoomScale="70" zoomScaleNormal="70" workbookViewId="0"/>
  </sheetViews>
  <sheetFormatPr defaultColWidth="8.81640625" defaultRowHeight="14.5" x14ac:dyDescent="0.35"/>
  <cols>
    <col min="1" max="1" width="26.81640625" style="8" customWidth="1"/>
    <col min="2" max="2" width="27.54296875" style="8" customWidth="1"/>
    <col min="3" max="3" width="14.26953125" style="8" customWidth="1"/>
    <col min="4" max="5" width="15.26953125" style="8" customWidth="1"/>
    <col min="6" max="16384" width="8.81640625" style="8"/>
  </cols>
  <sheetData>
    <row r="21" spans="1:16" ht="14.5" customHeight="1" x14ac:dyDescent="0.35">
      <c r="A21" s="6" t="s">
        <v>0</v>
      </c>
      <c r="B21" s="7" t="s">
        <v>1</v>
      </c>
    </row>
    <row r="22" spans="1:16" ht="47.25" customHeight="1" x14ac:dyDescent="0.35">
      <c r="A22" s="9" t="s">
        <v>2</v>
      </c>
      <c r="B22" s="10" t="s">
        <v>3</v>
      </c>
      <c r="C22" s="10"/>
      <c r="D22" s="10"/>
      <c r="E22" s="10"/>
      <c r="F22" s="10"/>
      <c r="G22" s="10"/>
      <c r="H22" s="10"/>
      <c r="I22" s="10"/>
      <c r="J22" s="10"/>
      <c r="K22" s="10"/>
      <c r="L22" s="10"/>
      <c r="M22" s="10"/>
      <c r="N22" s="10"/>
      <c r="O22" s="10"/>
      <c r="P22" s="10"/>
    </row>
    <row r="23" spans="1:16" ht="34.15" customHeight="1" x14ac:dyDescent="0.35">
      <c r="A23" s="9"/>
      <c r="B23" s="10"/>
      <c r="C23" s="10"/>
      <c r="D23" s="10"/>
      <c r="E23" s="10"/>
      <c r="F23" s="10"/>
      <c r="G23" s="10"/>
      <c r="H23" s="10"/>
      <c r="I23" s="10"/>
      <c r="J23" s="10"/>
      <c r="K23" s="10"/>
      <c r="L23" s="10"/>
      <c r="M23" s="10"/>
      <c r="N23" s="10"/>
      <c r="O23" s="10"/>
      <c r="P23" s="10"/>
    </row>
    <row r="24" spans="1:16" x14ac:dyDescent="0.35">
      <c r="A24" s="11" t="s">
        <v>4</v>
      </c>
      <c r="B24" s="8" t="s">
        <v>5</v>
      </c>
    </row>
    <row r="26" spans="1:16" x14ac:dyDescent="0.35">
      <c r="A26" s="11" t="s">
        <v>6</v>
      </c>
      <c r="B26" s="12" t="s">
        <v>7</v>
      </c>
      <c r="C26" s="13" t="s">
        <v>8</v>
      </c>
      <c r="D26" s="14" t="s">
        <v>9</v>
      </c>
      <c r="E26" s="15"/>
    </row>
    <row r="27" spans="1:16" x14ac:dyDescent="0.35">
      <c r="B27" s="16"/>
      <c r="C27" s="17"/>
      <c r="D27" s="18" t="s">
        <v>10</v>
      </c>
      <c r="E27" s="19" t="s">
        <v>11</v>
      </c>
    </row>
    <row r="28" spans="1:16" ht="16.5" x14ac:dyDescent="0.35">
      <c r="B28" s="20" t="s">
        <v>12</v>
      </c>
      <c r="C28" s="21">
        <v>7.83</v>
      </c>
      <c r="D28" s="21" t="s">
        <v>13</v>
      </c>
      <c r="E28" s="22" t="s">
        <v>13</v>
      </c>
    </row>
    <row r="29" spans="1:16" ht="16.5" x14ac:dyDescent="0.35">
      <c r="B29" s="20" t="s">
        <v>14</v>
      </c>
      <c r="C29" s="21">
        <v>11.4</v>
      </c>
      <c r="D29" s="21">
        <v>5.2999999999999999E-2</v>
      </c>
      <c r="E29" s="22">
        <v>0.41199999999999998</v>
      </c>
      <c r="F29" s="23" t="s">
        <v>15</v>
      </c>
      <c r="G29" s="23"/>
      <c r="H29" s="23"/>
      <c r="I29" s="23"/>
      <c r="J29" s="23"/>
      <c r="K29" s="23"/>
      <c r="L29" s="23"/>
      <c r="M29" s="23"/>
      <c r="N29" s="23"/>
      <c r="O29" s="23"/>
      <c r="P29" s="23"/>
    </row>
    <row r="30" spans="1:16" ht="16.5" x14ac:dyDescent="0.35">
      <c r="B30" s="20" t="s">
        <v>16</v>
      </c>
      <c r="C30" s="21">
        <v>13.8</v>
      </c>
      <c r="D30" s="21">
        <v>4.2999999999999997E-2</v>
      </c>
      <c r="E30" s="22">
        <v>0.34100000000000003</v>
      </c>
      <c r="F30" s="23" t="s">
        <v>17</v>
      </c>
      <c r="G30" s="23"/>
      <c r="H30" s="23"/>
      <c r="I30" s="23"/>
      <c r="J30" s="23"/>
      <c r="K30" s="23"/>
      <c r="L30" s="23"/>
      <c r="M30" s="23"/>
      <c r="N30" s="23"/>
      <c r="O30" s="23"/>
      <c r="P30" s="23"/>
    </row>
    <row r="31" spans="1:16" ht="16.5" x14ac:dyDescent="0.35">
      <c r="B31" s="20" t="s">
        <v>18</v>
      </c>
      <c r="C31" s="21">
        <v>18.600000000000001</v>
      </c>
      <c r="D31" s="21">
        <v>3.7999999999999999E-2</v>
      </c>
      <c r="E31" s="22">
        <v>0.312</v>
      </c>
      <c r="F31" s="23" t="s">
        <v>19</v>
      </c>
      <c r="G31" s="23"/>
      <c r="H31" s="23"/>
      <c r="I31" s="23"/>
      <c r="J31" s="23"/>
      <c r="K31" s="23"/>
      <c r="L31" s="23"/>
      <c r="M31" s="23"/>
      <c r="N31" s="23"/>
      <c r="O31" s="23"/>
      <c r="P31" s="23"/>
    </row>
    <row r="32" spans="1:16" ht="16.5" x14ac:dyDescent="0.35">
      <c r="B32" s="20" t="s">
        <v>20</v>
      </c>
      <c r="C32" s="21">
        <v>31.8</v>
      </c>
      <c r="D32" s="21">
        <v>3.5000000000000003E-2</v>
      </c>
      <c r="E32" s="22">
        <v>0.24199999999999999</v>
      </c>
      <c r="F32" s="23" t="s">
        <v>21</v>
      </c>
      <c r="G32" s="23"/>
      <c r="H32" s="23"/>
      <c r="I32" s="23"/>
      <c r="J32" s="23"/>
      <c r="K32" s="23"/>
      <c r="L32" s="23"/>
      <c r="M32" s="23"/>
      <c r="N32" s="23"/>
      <c r="O32" s="23"/>
      <c r="P32" s="23"/>
    </row>
    <row r="33" spans="1:16" ht="16.5" x14ac:dyDescent="0.35">
      <c r="B33" s="20" t="s">
        <v>22</v>
      </c>
      <c r="C33" s="21">
        <v>56.8</v>
      </c>
      <c r="D33" s="21">
        <v>1.9E-2</v>
      </c>
      <c r="E33" s="22">
        <v>0.14599999999999999</v>
      </c>
      <c r="F33" s="23" t="s">
        <v>23</v>
      </c>
      <c r="G33" s="23"/>
      <c r="H33" s="23"/>
      <c r="I33" s="23"/>
      <c r="J33" s="23"/>
      <c r="K33" s="23"/>
      <c r="L33" s="23"/>
      <c r="M33" s="23"/>
      <c r="N33" s="23"/>
      <c r="O33" s="23"/>
      <c r="P33" s="23"/>
    </row>
    <row r="34" spans="1:16" ht="16.5" x14ac:dyDescent="0.35">
      <c r="B34" s="24" t="s">
        <v>24</v>
      </c>
      <c r="C34" s="25">
        <v>80</v>
      </c>
      <c r="D34" s="25">
        <v>6.3E-2</v>
      </c>
      <c r="E34" s="26">
        <v>0.27700000000000002</v>
      </c>
      <c r="F34" s="27" t="s">
        <v>25</v>
      </c>
      <c r="G34" s="27"/>
      <c r="H34" s="27"/>
      <c r="I34" s="27"/>
      <c r="J34" s="27"/>
      <c r="K34" s="27"/>
      <c r="L34" s="27"/>
      <c r="M34" s="27"/>
      <c r="N34" s="27"/>
      <c r="O34" s="27"/>
      <c r="P34" s="27"/>
    </row>
    <row r="35" spans="1:16" ht="16.5" x14ac:dyDescent="0.35">
      <c r="B35" s="28" t="s">
        <v>26</v>
      </c>
      <c r="C35" s="29">
        <v>80</v>
      </c>
      <c r="D35" s="30">
        <v>1.78</v>
      </c>
      <c r="E35" s="31"/>
      <c r="F35" s="27"/>
      <c r="G35" s="27"/>
      <c r="H35" s="27"/>
      <c r="I35" s="27"/>
      <c r="J35" s="27"/>
      <c r="K35" s="27"/>
      <c r="L35" s="27"/>
      <c r="M35" s="27"/>
      <c r="N35" s="27"/>
      <c r="O35" s="27"/>
      <c r="P35" s="27"/>
    </row>
    <row r="36" spans="1:16" ht="16.5" x14ac:dyDescent="0.35">
      <c r="B36" s="32" t="s">
        <v>27</v>
      </c>
      <c r="C36" s="33"/>
      <c r="D36" s="33"/>
      <c r="E36" s="34"/>
    </row>
    <row r="37" spans="1:16" ht="16.5" x14ac:dyDescent="0.35">
      <c r="B37" s="35" t="s">
        <v>28</v>
      </c>
      <c r="C37" s="33"/>
      <c r="D37" s="33"/>
      <c r="E37" s="34"/>
    </row>
    <row r="38" spans="1:16" ht="16.5" x14ac:dyDescent="0.35">
      <c r="B38" s="35" t="s">
        <v>29</v>
      </c>
      <c r="C38" s="33"/>
      <c r="D38" s="33"/>
      <c r="E38" s="34"/>
    </row>
    <row r="39" spans="1:16" ht="16.5" x14ac:dyDescent="0.35">
      <c r="B39" s="36" t="s">
        <v>30</v>
      </c>
      <c r="C39" s="37"/>
      <c r="D39" s="37"/>
      <c r="E39" s="38"/>
    </row>
    <row r="40" spans="1:16" ht="22.4" customHeight="1" x14ac:dyDescent="0.35">
      <c r="B40" s="39" t="s">
        <v>31</v>
      </c>
      <c r="C40" s="40"/>
      <c r="D40" s="40"/>
      <c r="E40" s="40"/>
      <c r="F40" s="40"/>
      <c r="G40" s="40"/>
      <c r="H40" s="40"/>
      <c r="I40" s="40"/>
      <c r="J40" s="40"/>
      <c r="K40" s="40"/>
      <c r="L40" s="40"/>
      <c r="M40" s="40"/>
      <c r="N40" s="40"/>
      <c r="O40" s="40"/>
    </row>
    <row r="41" spans="1:16" ht="24" customHeight="1" x14ac:dyDescent="0.35">
      <c r="B41" s="39"/>
      <c r="C41" s="40"/>
      <c r="D41" s="40"/>
      <c r="E41" s="40"/>
      <c r="F41" s="40"/>
      <c r="G41" s="40"/>
      <c r="H41" s="40"/>
      <c r="I41" s="40"/>
      <c r="J41" s="40"/>
      <c r="K41" s="40"/>
      <c r="L41" s="40"/>
      <c r="M41" s="40"/>
      <c r="N41" s="40"/>
      <c r="O41" s="40"/>
    </row>
    <row r="42" spans="1:16" ht="33.75" customHeight="1" x14ac:dyDescent="0.35">
      <c r="B42" s="41" t="s">
        <v>32</v>
      </c>
      <c r="C42" s="42"/>
      <c r="D42" s="42"/>
      <c r="E42" s="42"/>
      <c r="F42" s="42"/>
      <c r="G42" s="42"/>
      <c r="H42" s="42"/>
      <c r="I42" s="42"/>
      <c r="J42" s="42"/>
      <c r="K42" s="42"/>
      <c r="L42" s="42"/>
      <c r="M42" s="42"/>
      <c r="N42" s="42"/>
      <c r="O42" s="42"/>
    </row>
    <row r="43" spans="1:16" x14ac:dyDescent="0.35">
      <c r="B43" s="43"/>
      <c r="C43" s="44"/>
      <c r="D43" s="44"/>
      <c r="E43" s="44"/>
      <c r="F43" s="44"/>
      <c r="G43" s="44"/>
      <c r="H43" s="44"/>
      <c r="I43" s="44"/>
      <c r="J43" s="44"/>
      <c r="K43" s="44"/>
      <c r="L43" s="44"/>
      <c r="M43" s="44"/>
      <c r="N43" s="44"/>
      <c r="O43" s="45"/>
    </row>
    <row r="44" spans="1:16" x14ac:dyDescent="0.35">
      <c r="A44" s="46" t="s">
        <v>33</v>
      </c>
      <c r="B44" s="8" t="s">
        <v>34</v>
      </c>
    </row>
  </sheetData>
  <sheetProtection sheet="1" objects="1" scenarios="1" formatCells="0" formatColumns="0" formatRows="0" sort="0" autoFilter="0"/>
  <mergeCells count="13">
    <mergeCell ref="B42:O42"/>
    <mergeCell ref="B40:O41"/>
    <mergeCell ref="A22:A23"/>
    <mergeCell ref="B22:P23"/>
    <mergeCell ref="D26:E26"/>
    <mergeCell ref="C26:C27"/>
    <mergeCell ref="B26:B27"/>
    <mergeCell ref="F34:P35"/>
    <mergeCell ref="B36:E36"/>
    <mergeCell ref="B37:E37"/>
    <mergeCell ref="B38:E38"/>
    <mergeCell ref="B39:E39"/>
    <mergeCell ref="D35:E3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6829-988F-4E3D-AC7B-44A8348CA176}">
  <sheetPr codeName="Sheet3">
    <tabColor rgb="FF92D050"/>
    <pageSetUpPr fitToPage="1"/>
  </sheetPr>
  <dimension ref="A1:AC83"/>
  <sheetViews>
    <sheetView zoomScaleNormal="100" workbookViewId="0"/>
  </sheetViews>
  <sheetFormatPr defaultColWidth="8.81640625" defaultRowHeight="14.5" x14ac:dyDescent="0.35"/>
  <cols>
    <col min="1" max="1" width="45.81640625" style="8" customWidth="1"/>
    <col min="2" max="2" width="13.453125" style="8" customWidth="1"/>
    <col min="3" max="3" width="14.1796875" style="8" customWidth="1"/>
    <col min="4" max="4" width="72.7265625" style="8" customWidth="1"/>
    <col min="5" max="17" width="8.81640625" style="8"/>
    <col min="18" max="29" width="8.81640625" style="23"/>
    <col min="30" max="16384" width="8.81640625" style="8"/>
  </cols>
  <sheetData>
    <row r="1" spans="1:17" s="23" customFormat="1" ht="18.5" x14ac:dyDescent="0.45">
      <c r="A1" s="47" t="s">
        <v>35</v>
      </c>
      <c r="E1" s="48"/>
      <c r="F1" s="8"/>
      <c r="G1" s="8"/>
      <c r="H1" s="8"/>
      <c r="I1" s="8"/>
      <c r="J1" s="8"/>
      <c r="K1" s="8"/>
      <c r="L1" s="8"/>
      <c r="M1" s="8"/>
      <c r="N1" s="8"/>
      <c r="O1" s="8"/>
      <c r="P1" s="8"/>
      <c r="Q1" s="8"/>
    </row>
    <row r="2" spans="1:17" s="23" customFormat="1" ht="18.5" x14ac:dyDescent="0.45">
      <c r="A2" s="47"/>
      <c r="D2" s="49"/>
      <c r="E2" s="48"/>
      <c r="F2" s="8"/>
      <c r="G2" s="8"/>
      <c r="H2" s="8"/>
      <c r="I2" s="8"/>
      <c r="J2" s="8"/>
      <c r="K2" s="8"/>
      <c r="L2" s="8"/>
      <c r="M2" s="8"/>
      <c r="N2" s="8"/>
      <c r="O2" s="8"/>
      <c r="P2" s="8"/>
      <c r="Q2" s="8"/>
    </row>
    <row r="3" spans="1:17" x14ac:dyDescent="0.35">
      <c r="A3" s="50" t="s">
        <v>36</v>
      </c>
      <c r="B3" s="50"/>
      <c r="C3" s="50"/>
      <c r="D3" s="50"/>
    </row>
    <row r="4" spans="1:17" x14ac:dyDescent="0.35">
      <c r="A4" s="51"/>
      <c r="B4" s="52" t="s">
        <v>37</v>
      </c>
      <c r="C4" s="52" t="s">
        <v>38</v>
      </c>
      <c r="D4" s="53" t="s">
        <v>39</v>
      </c>
    </row>
    <row r="5" spans="1:17" x14ac:dyDescent="0.35">
      <c r="A5" s="51" t="s">
        <v>92</v>
      </c>
      <c r="B5" s="54">
        <v>6200</v>
      </c>
      <c r="C5" s="54">
        <v>6200</v>
      </c>
      <c r="D5" s="55" t="s">
        <v>88</v>
      </c>
    </row>
    <row r="6" spans="1:17" x14ac:dyDescent="0.35">
      <c r="A6" s="51" t="s">
        <v>102</v>
      </c>
      <c r="B6" s="56">
        <v>121</v>
      </c>
      <c r="C6" s="56">
        <v>121</v>
      </c>
      <c r="D6" s="57" t="s">
        <v>40</v>
      </c>
      <c r="E6" s="58"/>
    </row>
    <row r="7" spans="1:17" x14ac:dyDescent="0.35">
      <c r="A7" s="59" t="s">
        <v>93</v>
      </c>
      <c r="B7" s="60">
        <v>3.3</v>
      </c>
      <c r="C7" s="60">
        <v>3.3</v>
      </c>
      <c r="D7" s="61" t="s">
        <v>86</v>
      </c>
    </row>
    <row r="8" spans="1:17" ht="14.5" customHeight="1" x14ac:dyDescent="0.35">
      <c r="A8" s="51" t="s">
        <v>41</v>
      </c>
      <c r="B8" s="56">
        <v>30.2</v>
      </c>
      <c r="C8" s="56">
        <v>30.2</v>
      </c>
      <c r="D8" s="55" t="s">
        <v>87</v>
      </c>
      <c r="E8" s="58"/>
    </row>
    <row r="9" spans="1:17" x14ac:dyDescent="0.35">
      <c r="A9" s="51" t="s">
        <v>42</v>
      </c>
      <c r="B9" s="56">
        <v>30.2</v>
      </c>
      <c r="C9" s="56">
        <v>30.2</v>
      </c>
      <c r="D9" s="55" t="s">
        <v>87</v>
      </c>
    </row>
    <row r="10" spans="1:17" x14ac:dyDescent="0.35">
      <c r="A10" s="51" t="s">
        <v>43</v>
      </c>
      <c r="B10" s="62">
        <v>0.77700000000000002</v>
      </c>
      <c r="C10" s="62">
        <v>0.77700000000000002</v>
      </c>
      <c r="D10" s="63" t="s">
        <v>89</v>
      </c>
    </row>
    <row r="11" spans="1:17" x14ac:dyDescent="0.35">
      <c r="A11" s="51" t="s">
        <v>94</v>
      </c>
      <c r="B11" s="56">
        <v>1E-3</v>
      </c>
      <c r="C11" s="56">
        <v>1E-3</v>
      </c>
      <c r="D11" s="51"/>
    </row>
    <row r="12" spans="1:17" x14ac:dyDescent="0.35">
      <c r="A12" s="51" t="s">
        <v>44</v>
      </c>
      <c r="B12" s="56">
        <v>1E-3</v>
      </c>
      <c r="C12" s="56">
        <v>1E-3</v>
      </c>
      <c r="D12" s="51"/>
    </row>
    <row r="13" spans="1:17" x14ac:dyDescent="0.35">
      <c r="A13" s="51" t="s">
        <v>45</v>
      </c>
      <c r="B13" s="56">
        <v>1</v>
      </c>
      <c r="C13" s="56">
        <v>62</v>
      </c>
      <c r="D13" s="51"/>
    </row>
    <row r="14" spans="1:17" x14ac:dyDescent="0.35">
      <c r="A14" s="51" t="s">
        <v>46</v>
      </c>
      <c r="B14" s="56">
        <v>1</v>
      </c>
      <c r="C14" s="56">
        <v>62</v>
      </c>
      <c r="D14" s="51"/>
    </row>
    <row r="15" spans="1:17" x14ac:dyDescent="0.35">
      <c r="A15" s="64" t="s">
        <v>47</v>
      </c>
      <c r="B15" s="65"/>
      <c r="C15" s="65"/>
      <c r="D15" s="66" t="s">
        <v>48</v>
      </c>
    </row>
    <row r="16" spans="1:17" x14ac:dyDescent="0.35">
      <c r="A16" s="51" t="s">
        <v>49</v>
      </c>
      <c r="B16" s="56" t="s">
        <v>13</v>
      </c>
      <c r="C16" s="56" t="s">
        <v>13</v>
      </c>
      <c r="D16" s="51"/>
    </row>
    <row r="17" spans="1:29" x14ac:dyDescent="0.35">
      <c r="A17" s="51" t="s">
        <v>50</v>
      </c>
      <c r="B17" s="56">
        <v>0.41199999999999998</v>
      </c>
      <c r="C17" s="56">
        <v>5.2999999999999999E-2</v>
      </c>
      <c r="D17" s="51"/>
    </row>
    <row r="18" spans="1:29" x14ac:dyDescent="0.35">
      <c r="A18" s="51" t="s">
        <v>51</v>
      </c>
      <c r="B18" s="56">
        <v>0.34100000000000003</v>
      </c>
      <c r="C18" s="56">
        <v>4.2999999999999997E-2</v>
      </c>
      <c r="D18" s="51"/>
      <c r="E18" s="58"/>
    </row>
    <row r="19" spans="1:29" x14ac:dyDescent="0.35">
      <c r="A19" s="51" t="s">
        <v>52</v>
      </c>
      <c r="B19" s="56">
        <v>0.312</v>
      </c>
      <c r="C19" s="56">
        <v>3.7999999999999999E-2</v>
      </c>
      <c r="D19" s="51"/>
    </row>
    <row r="20" spans="1:29" x14ac:dyDescent="0.35">
      <c r="A20" s="51" t="s">
        <v>53</v>
      </c>
      <c r="B20" s="56">
        <v>0.24199999999999999</v>
      </c>
      <c r="C20" s="56">
        <v>3.5000000000000003E-2</v>
      </c>
      <c r="D20" s="51"/>
    </row>
    <row r="21" spans="1:29" x14ac:dyDescent="0.35">
      <c r="A21" s="51" t="s">
        <v>54</v>
      </c>
      <c r="B21" s="56">
        <v>0.14599999999999999</v>
      </c>
      <c r="C21" s="56">
        <v>1.9E-2</v>
      </c>
      <c r="D21" s="51"/>
    </row>
    <row r="22" spans="1:29" x14ac:dyDescent="0.35">
      <c r="A22" s="51" t="s">
        <v>55</v>
      </c>
      <c r="B22" s="56">
        <f>22.2/80</f>
        <v>0.27749999999999997</v>
      </c>
      <c r="C22" s="56">
        <f>5.04/80</f>
        <v>6.3E-2</v>
      </c>
      <c r="D22" s="51"/>
    </row>
    <row r="23" spans="1:29" x14ac:dyDescent="0.35">
      <c r="A23" s="66" t="s">
        <v>56</v>
      </c>
      <c r="B23" s="66"/>
      <c r="C23" s="66"/>
      <c r="D23" s="67" t="s">
        <v>48</v>
      </c>
    </row>
    <row r="24" spans="1:29" x14ac:dyDescent="0.35">
      <c r="A24" s="51" t="s">
        <v>57</v>
      </c>
      <c r="B24" s="56">
        <v>1.78</v>
      </c>
      <c r="C24" s="56">
        <v>1.78</v>
      </c>
      <c r="D24" s="51"/>
    </row>
    <row r="25" spans="1:29" x14ac:dyDescent="0.35">
      <c r="A25" s="66" t="s">
        <v>101</v>
      </c>
      <c r="B25" s="66"/>
      <c r="C25" s="66"/>
      <c r="D25" s="67"/>
    </row>
    <row r="26" spans="1:29" x14ac:dyDescent="0.35">
      <c r="A26" s="51" t="s">
        <v>58</v>
      </c>
      <c r="B26" s="68">
        <v>2.7</v>
      </c>
      <c r="C26" s="68">
        <v>2.7</v>
      </c>
      <c r="D26" s="55" t="s">
        <v>90</v>
      </c>
    </row>
    <row r="27" spans="1:29" x14ac:dyDescent="0.35">
      <c r="A27" s="51" t="s">
        <v>59</v>
      </c>
      <c r="B27" s="68">
        <v>10.9</v>
      </c>
      <c r="C27" s="68">
        <v>10.9</v>
      </c>
      <c r="D27" s="55" t="s">
        <v>91</v>
      </c>
    </row>
    <row r="28" spans="1:29" x14ac:dyDescent="0.35">
      <c r="A28" s="51" t="s">
        <v>60</v>
      </c>
      <c r="B28" s="56">
        <v>20.58</v>
      </c>
      <c r="C28" s="56">
        <v>20.58</v>
      </c>
      <c r="D28" s="51"/>
      <c r="E28" s="58"/>
    </row>
    <row r="29" spans="1:29" x14ac:dyDescent="0.35">
      <c r="A29" s="50" t="s">
        <v>61</v>
      </c>
      <c r="B29" s="50"/>
      <c r="C29" s="50"/>
      <c r="D29" s="50"/>
    </row>
    <row r="30" spans="1:29" x14ac:dyDescent="0.35">
      <c r="A30" s="57" t="s">
        <v>62</v>
      </c>
      <c r="B30" s="56">
        <v>5.7</v>
      </c>
      <c r="C30" s="56">
        <v>5.7</v>
      </c>
      <c r="D30" s="51"/>
    </row>
    <row r="31" spans="1:29" x14ac:dyDescent="0.35">
      <c r="A31" s="51" t="s">
        <v>63</v>
      </c>
      <c r="B31" s="56">
        <v>30</v>
      </c>
      <c r="C31" s="56">
        <v>30</v>
      </c>
      <c r="D31" s="51"/>
    </row>
    <row r="32" spans="1:29" x14ac:dyDescent="0.35">
      <c r="R32" s="8"/>
      <c r="S32" s="8"/>
      <c r="T32" s="8"/>
      <c r="U32" s="8"/>
      <c r="V32" s="8"/>
      <c r="W32" s="8"/>
      <c r="X32" s="8"/>
      <c r="Y32" s="8"/>
      <c r="Z32" s="8"/>
      <c r="AA32" s="8"/>
      <c r="AB32" s="8"/>
      <c r="AC32" s="8"/>
    </row>
    <row r="33" spans="4:29" x14ac:dyDescent="0.35">
      <c r="D33" s="58"/>
      <c r="R33" s="8"/>
      <c r="S33" s="8"/>
      <c r="T33" s="8"/>
      <c r="U33" s="8"/>
      <c r="V33" s="8"/>
      <c r="W33" s="8"/>
      <c r="X33" s="8"/>
      <c r="Y33" s="8"/>
      <c r="Z33" s="8"/>
      <c r="AA33" s="8"/>
      <c r="AB33" s="8"/>
      <c r="AC33" s="8"/>
    </row>
    <row r="34" spans="4:29" x14ac:dyDescent="0.35">
      <c r="R34" s="8"/>
      <c r="S34" s="8"/>
      <c r="T34" s="8"/>
      <c r="U34" s="8"/>
      <c r="V34" s="8"/>
      <c r="W34" s="8"/>
      <c r="X34" s="8"/>
      <c r="Y34" s="8"/>
      <c r="Z34" s="8"/>
      <c r="AA34" s="8"/>
      <c r="AB34" s="8"/>
      <c r="AC34" s="8"/>
    </row>
    <row r="35" spans="4:29" x14ac:dyDescent="0.35">
      <c r="R35" s="8"/>
      <c r="S35" s="8"/>
      <c r="T35" s="8"/>
      <c r="U35" s="8"/>
      <c r="V35" s="8"/>
      <c r="W35" s="8"/>
      <c r="X35" s="8"/>
      <c r="Y35" s="8"/>
      <c r="Z35" s="8"/>
      <c r="AA35" s="8"/>
      <c r="AB35" s="8"/>
      <c r="AC35" s="8"/>
    </row>
    <row r="36" spans="4:29" x14ac:dyDescent="0.35">
      <c r="R36" s="8"/>
      <c r="S36" s="8"/>
      <c r="T36" s="8"/>
      <c r="U36" s="8"/>
      <c r="V36" s="8"/>
      <c r="W36" s="8"/>
      <c r="X36" s="8"/>
      <c r="Y36" s="8"/>
      <c r="Z36" s="8"/>
      <c r="AA36" s="8"/>
      <c r="AB36" s="8"/>
      <c r="AC36" s="8"/>
    </row>
    <row r="37" spans="4:29" x14ac:dyDescent="0.35">
      <c r="R37" s="8"/>
      <c r="S37" s="8"/>
      <c r="T37" s="8"/>
      <c r="U37" s="8"/>
      <c r="V37" s="8"/>
      <c r="W37" s="8"/>
      <c r="X37" s="8"/>
      <c r="Y37" s="8"/>
      <c r="Z37" s="8"/>
      <c r="AA37" s="8"/>
      <c r="AB37" s="8"/>
      <c r="AC37" s="8"/>
    </row>
    <row r="38" spans="4:29" x14ac:dyDescent="0.35">
      <c r="R38" s="8"/>
      <c r="S38" s="8"/>
      <c r="T38" s="8"/>
      <c r="U38" s="8"/>
      <c r="V38" s="8"/>
      <c r="W38" s="8"/>
      <c r="X38" s="8"/>
      <c r="Y38" s="8"/>
      <c r="Z38" s="8"/>
      <c r="AA38" s="8"/>
      <c r="AB38" s="8"/>
      <c r="AC38" s="8"/>
    </row>
    <row r="39" spans="4:29" x14ac:dyDescent="0.35">
      <c r="R39" s="8"/>
      <c r="S39" s="8"/>
      <c r="T39" s="8"/>
      <c r="U39" s="8"/>
      <c r="V39" s="8"/>
      <c r="W39" s="8"/>
      <c r="X39" s="8"/>
      <c r="Y39" s="8"/>
      <c r="Z39" s="8"/>
      <c r="AA39" s="8"/>
      <c r="AB39" s="8"/>
      <c r="AC39" s="8"/>
    </row>
    <row r="40" spans="4:29" x14ac:dyDescent="0.35">
      <c r="R40" s="8"/>
      <c r="S40" s="8"/>
      <c r="T40" s="8"/>
      <c r="U40" s="8"/>
      <c r="V40" s="8"/>
      <c r="W40" s="8"/>
      <c r="X40" s="8"/>
      <c r="Y40" s="8"/>
      <c r="Z40" s="8"/>
      <c r="AA40" s="8"/>
      <c r="AB40" s="8"/>
      <c r="AC40" s="8"/>
    </row>
    <row r="41" spans="4:29" x14ac:dyDescent="0.35">
      <c r="R41" s="8"/>
      <c r="S41" s="8"/>
      <c r="T41" s="8"/>
      <c r="U41" s="8"/>
      <c r="V41" s="8"/>
      <c r="W41" s="8"/>
      <c r="X41" s="8"/>
      <c r="Y41" s="8"/>
      <c r="Z41" s="8"/>
      <c r="AA41" s="8"/>
      <c r="AB41" s="8"/>
      <c r="AC41" s="8"/>
    </row>
    <row r="42" spans="4:29" x14ac:dyDescent="0.35">
      <c r="R42" s="8"/>
      <c r="S42" s="8"/>
      <c r="T42" s="8"/>
      <c r="U42" s="8"/>
      <c r="V42" s="8"/>
      <c r="W42" s="8"/>
      <c r="X42" s="8"/>
      <c r="Y42" s="8"/>
      <c r="Z42" s="8"/>
      <c r="AA42" s="8"/>
      <c r="AB42" s="8"/>
      <c r="AC42" s="8"/>
    </row>
    <row r="43" spans="4:29" x14ac:dyDescent="0.35">
      <c r="R43" s="8"/>
      <c r="S43" s="8"/>
      <c r="T43" s="8"/>
      <c r="U43" s="8"/>
      <c r="V43" s="8"/>
      <c r="W43" s="8"/>
      <c r="X43" s="8"/>
      <c r="Y43" s="8"/>
      <c r="Z43" s="8"/>
      <c r="AA43" s="8"/>
      <c r="AB43" s="8"/>
      <c r="AC43" s="8"/>
    </row>
    <row r="44" spans="4:29" x14ac:dyDescent="0.35">
      <c r="R44" s="8"/>
      <c r="S44" s="8"/>
      <c r="T44" s="8"/>
      <c r="U44" s="8"/>
      <c r="V44" s="8"/>
      <c r="W44" s="8"/>
      <c r="X44" s="8"/>
      <c r="Y44" s="8"/>
      <c r="Z44" s="8"/>
      <c r="AA44" s="8"/>
      <c r="AB44" s="8"/>
      <c r="AC44" s="8"/>
    </row>
    <row r="45" spans="4:29" x14ac:dyDescent="0.35">
      <c r="R45" s="8"/>
      <c r="S45" s="8"/>
      <c r="T45" s="8"/>
      <c r="U45" s="8"/>
      <c r="V45" s="8"/>
      <c r="W45" s="8"/>
      <c r="X45" s="8"/>
      <c r="Y45" s="8"/>
      <c r="Z45" s="8"/>
      <c r="AA45" s="8"/>
      <c r="AB45" s="8"/>
      <c r="AC45" s="8"/>
    </row>
    <row r="46" spans="4:29" x14ac:dyDescent="0.35">
      <c r="R46" s="8"/>
      <c r="S46" s="8"/>
      <c r="T46" s="8"/>
      <c r="U46" s="8"/>
      <c r="V46" s="8"/>
      <c r="W46" s="8"/>
      <c r="X46" s="8"/>
      <c r="Y46" s="8"/>
      <c r="Z46" s="8"/>
      <c r="AA46" s="8"/>
      <c r="AB46" s="8"/>
      <c r="AC46" s="8"/>
    </row>
    <row r="47" spans="4:29" x14ac:dyDescent="0.35">
      <c r="R47" s="8"/>
      <c r="S47" s="8"/>
      <c r="T47" s="8"/>
      <c r="U47" s="8"/>
      <c r="V47" s="8"/>
      <c r="W47" s="8"/>
      <c r="X47" s="8"/>
      <c r="Y47" s="8"/>
      <c r="Z47" s="8"/>
      <c r="AA47" s="8"/>
      <c r="AB47" s="8"/>
      <c r="AC47" s="8"/>
    </row>
    <row r="48" spans="4:29" x14ac:dyDescent="0.35">
      <c r="R48" s="8"/>
      <c r="S48" s="8"/>
      <c r="T48" s="8"/>
      <c r="U48" s="8"/>
      <c r="V48" s="8"/>
      <c r="W48" s="8"/>
      <c r="X48" s="8"/>
      <c r="Y48" s="8"/>
      <c r="Z48" s="8"/>
      <c r="AA48" s="8"/>
      <c r="AB48" s="8"/>
      <c r="AC48" s="8"/>
    </row>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sheetData>
  <sheetProtection sheet="1" objects="1" scenarios="1" formatCells="0" formatColumns="0" formatRows="0" sort="0" autoFilter="0"/>
  <mergeCells count="2">
    <mergeCell ref="A3:D3"/>
    <mergeCell ref="A29:D29"/>
  </mergeCells>
  <hyperlinks>
    <hyperlink ref="D7" r:id="rId1" xr:uid="{6146D010-F0FB-4175-8717-C6A2D45444A6}"/>
    <hyperlink ref="D8" r:id="rId2" xr:uid="{DE6AC4D8-628D-461D-A3EF-02E3CFAD2CB9}"/>
    <hyperlink ref="D9" r:id="rId3" xr:uid="{945741A3-A7F2-48A4-92EA-1A4335CCFAC7}"/>
    <hyperlink ref="D5" r:id="rId4" xr:uid="{8B3EBFBA-400F-4B04-9FD5-AC0414D7C6E2}"/>
    <hyperlink ref="D10" r:id="rId5" xr:uid="{FE82FC71-04EB-46EF-9CEC-76936F3BD2A8}"/>
    <hyperlink ref="D26" r:id="rId6" xr:uid="{635FCF51-513D-4A9F-8452-CFF9493E02C8}"/>
    <hyperlink ref="D27" r:id="rId7" xr:uid="{4D80D980-3A96-46D8-9530-5DEDE755E663}"/>
  </hyperlinks>
  <pageMargins left="0.25" right="0.25" top="0.75" bottom="0.75" header="0.3" footer="0.3"/>
  <pageSetup scale="79" orientation="portrait" horizontalDpi="1200" verticalDpi="1200"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0188-E13C-45BD-999C-176361DE1805}">
  <sheetPr codeName="Sheet4">
    <tabColor rgb="FFFFC000"/>
    <pageSetUpPr fitToPage="1"/>
  </sheetPr>
  <dimension ref="A1:C13"/>
  <sheetViews>
    <sheetView workbookViewId="0"/>
  </sheetViews>
  <sheetFormatPr defaultColWidth="8.81640625" defaultRowHeight="14.5" x14ac:dyDescent="0.35"/>
  <cols>
    <col min="1" max="1" width="25.81640625" style="8" customWidth="1"/>
    <col min="2" max="2" width="33.453125" style="8" customWidth="1"/>
    <col min="3" max="3" width="34.54296875" style="8" customWidth="1"/>
    <col min="4" max="4" width="17.453125" style="8" customWidth="1"/>
    <col min="5" max="16384" width="8.81640625" style="8"/>
  </cols>
  <sheetData>
    <row r="1" spans="1:3" ht="18.5" x14ac:dyDescent="0.45">
      <c r="A1" s="47" t="s">
        <v>64</v>
      </c>
      <c r="B1" s="23"/>
      <c r="C1" s="23"/>
    </row>
    <row r="2" spans="1:3" x14ac:dyDescent="0.35">
      <c r="A2" s="23"/>
      <c r="B2" s="23"/>
      <c r="C2" s="23"/>
    </row>
    <row r="3" spans="1:3" ht="18.75" customHeight="1" x14ac:dyDescent="0.35">
      <c r="A3" s="69" t="s">
        <v>65</v>
      </c>
      <c r="B3" s="70"/>
      <c r="C3" s="71"/>
    </row>
    <row r="4" spans="1:3" ht="25.4" customHeight="1" x14ac:dyDescent="0.35">
      <c r="A4" s="69"/>
      <c r="B4" s="70"/>
      <c r="C4" s="71"/>
    </row>
    <row r="5" spans="1:3" x14ac:dyDescent="0.35">
      <c r="A5" s="72" t="s">
        <v>66</v>
      </c>
      <c r="B5" s="73" t="s">
        <v>95</v>
      </c>
      <c r="C5" s="73" t="s">
        <v>96</v>
      </c>
    </row>
    <row r="6" spans="1:3" x14ac:dyDescent="0.35">
      <c r="A6" s="74" t="s">
        <v>98</v>
      </c>
      <c r="B6" s="75">
        <f>Inputs!$B$5*Inputs!$B$8*Inputs!$B$11</f>
        <v>187.24</v>
      </c>
      <c r="C6" s="75">
        <f>Inputs!$B$5*Inputs!$B$9*Inputs!$B$11</f>
        <v>187.24</v>
      </c>
    </row>
    <row r="7" spans="1:3" x14ac:dyDescent="0.35">
      <c r="A7" s="74" t="s">
        <v>99</v>
      </c>
      <c r="B7" s="75">
        <f>Inputs!$B$6*Inputs!$B$8*Inputs!$B$11</f>
        <v>3.6541999999999999</v>
      </c>
      <c r="C7" s="75">
        <f>Inputs!$B$6*Inputs!$B$9*Inputs!$B$11</f>
        <v>3.6541999999999999</v>
      </c>
    </row>
    <row r="8" spans="1:3" x14ac:dyDescent="0.35">
      <c r="A8" s="74" t="s">
        <v>100</v>
      </c>
      <c r="B8" s="75">
        <f>Inputs!$B$7*Inputs!$B$8*Inputs!$B$11</f>
        <v>9.9659999999999999E-2</v>
      </c>
      <c r="C8" s="75">
        <f>Inputs!$B$7*Inputs!$B$9*Inputs!$B$11</f>
        <v>9.9659999999999999E-2</v>
      </c>
    </row>
    <row r="9" spans="1:3" x14ac:dyDescent="0.35">
      <c r="A9" s="23"/>
      <c r="B9" s="76"/>
      <c r="C9" s="77"/>
    </row>
    <row r="10" spans="1:3" x14ac:dyDescent="0.35">
      <c r="A10" s="23"/>
      <c r="B10" s="23"/>
      <c r="C10" s="78"/>
    </row>
    <row r="11" spans="1:3" ht="14.5" customHeight="1" x14ac:dyDescent="0.35">
      <c r="A11" s="79" t="s">
        <v>67</v>
      </c>
      <c r="B11" s="79"/>
      <c r="C11" s="79"/>
    </row>
    <row r="12" spans="1:3" x14ac:dyDescent="0.35">
      <c r="A12" s="72" t="s">
        <v>97</v>
      </c>
      <c r="B12" s="72" t="s">
        <v>68</v>
      </c>
      <c r="C12" s="72" t="s">
        <v>69</v>
      </c>
    </row>
    <row r="13" spans="1:3" x14ac:dyDescent="0.35">
      <c r="A13" s="80">
        <v>6330141</v>
      </c>
      <c r="B13" s="81">
        <f>Inputs!B10</f>
        <v>0.77700000000000002</v>
      </c>
      <c r="C13" s="81" t="s">
        <v>70</v>
      </c>
    </row>
  </sheetData>
  <sheetProtection sheet="1" objects="1" scenarios="1" formatCells="0" formatColumns="0" formatRows="0" sort="0" autoFilter="0"/>
  <mergeCells count="3">
    <mergeCell ref="A3:C3"/>
    <mergeCell ref="A4:C4"/>
    <mergeCell ref="A11:C11"/>
  </mergeCells>
  <pageMargins left="0.7" right="0.7" top="0.75" bottom="0.75" header="0.3" footer="0.3"/>
  <pageSetup scale="88"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70CA-D13D-4F8E-B16A-B802A3429ACC}">
  <sheetPr codeName="Sheet5">
    <tabColor theme="8"/>
    <pageSetUpPr fitToPage="1"/>
  </sheetPr>
  <dimension ref="A1:M16"/>
  <sheetViews>
    <sheetView zoomScaleNormal="100" workbookViewId="0"/>
  </sheetViews>
  <sheetFormatPr defaultColWidth="11.81640625" defaultRowHeight="14.5" x14ac:dyDescent="0.35"/>
  <cols>
    <col min="1" max="1" width="31.453125" style="8" customWidth="1"/>
    <col min="2" max="5" width="17.81640625" style="8" customWidth="1"/>
    <col min="6" max="6" width="15" style="8" bestFit="1" customWidth="1"/>
    <col min="7" max="7" width="15.1796875" style="8" bestFit="1" customWidth="1"/>
    <col min="8" max="8" width="15" style="8" bestFit="1" customWidth="1"/>
    <col min="9" max="9" width="15.1796875" style="8" bestFit="1" customWidth="1"/>
    <col min="10" max="10" width="15" style="8" bestFit="1" customWidth="1"/>
    <col min="11" max="11" width="15.1796875" style="8" bestFit="1" customWidth="1"/>
    <col min="12" max="12" width="15" style="8" bestFit="1" customWidth="1"/>
    <col min="13" max="13" width="15.1796875" style="8" bestFit="1" customWidth="1"/>
    <col min="14" max="16384" width="11.81640625" style="8"/>
  </cols>
  <sheetData>
    <row r="1" spans="1:13" ht="18.5" x14ac:dyDescent="0.45">
      <c r="A1" s="47" t="s">
        <v>71</v>
      </c>
      <c r="B1" s="23"/>
      <c r="C1" s="23"/>
      <c r="D1" s="23"/>
      <c r="E1" s="23"/>
      <c r="F1" s="23"/>
      <c r="G1" s="23"/>
      <c r="H1" s="23"/>
      <c r="I1" s="23"/>
      <c r="J1" s="23"/>
      <c r="K1" s="23"/>
      <c r="L1" s="23"/>
      <c r="M1" s="23"/>
    </row>
    <row r="2" spans="1:13" x14ac:dyDescent="0.35">
      <c r="A2" s="82"/>
      <c r="B2" s="23"/>
      <c r="C2" s="23"/>
      <c r="D2" s="83"/>
      <c r="E2" s="23"/>
      <c r="F2" s="23"/>
      <c r="G2" s="23"/>
      <c r="H2" s="23"/>
      <c r="I2" s="23"/>
      <c r="J2" s="23"/>
      <c r="K2" s="23"/>
      <c r="L2" s="23"/>
      <c r="M2" s="23"/>
    </row>
    <row r="3" spans="1:13" x14ac:dyDescent="0.35">
      <c r="A3" s="23"/>
      <c r="B3" s="23"/>
      <c r="C3" s="23"/>
      <c r="D3" s="23"/>
      <c r="E3" s="23"/>
      <c r="F3" s="23"/>
      <c r="G3" s="23"/>
      <c r="H3" s="23"/>
      <c r="I3" s="23"/>
      <c r="J3" s="23"/>
      <c r="K3" s="23"/>
      <c r="L3" s="23"/>
      <c r="M3" s="23"/>
    </row>
    <row r="4" spans="1:13" x14ac:dyDescent="0.35">
      <c r="A4" s="23"/>
      <c r="B4" s="23"/>
      <c r="C4" s="23"/>
      <c r="D4" s="23"/>
      <c r="E4" s="23"/>
      <c r="F4" s="23"/>
      <c r="G4" s="23"/>
      <c r="H4" s="23"/>
      <c r="I4" s="23"/>
      <c r="J4" s="23"/>
      <c r="K4" s="23"/>
      <c r="L4" s="23"/>
      <c r="M4" s="23"/>
    </row>
    <row r="5" spans="1:13" x14ac:dyDescent="0.35">
      <c r="A5" s="23"/>
      <c r="B5" s="23"/>
      <c r="C5" s="23"/>
      <c r="D5" s="23"/>
      <c r="E5" s="23"/>
      <c r="F5" s="23"/>
      <c r="G5" s="23"/>
      <c r="H5" s="23"/>
      <c r="I5" s="23"/>
      <c r="J5" s="23"/>
      <c r="K5" s="23"/>
      <c r="L5" s="23"/>
      <c r="M5" s="23"/>
    </row>
    <row r="6" spans="1:13" x14ac:dyDescent="0.35">
      <c r="A6" s="23"/>
      <c r="B6" s="23"/>
      <c r="C6" s="23"/>
      <c r="D6" s="23"/>
      <c r="E6" s="23"/>
      <c r="F6" s="23"/>
      <c r="G6" s="23"/>
      <c r="H6" s="23"/>
      <c r="I6" s="23"/>
      <c r="J6" s="23"/>
      <c r="K6" s="23"/>
      <c r="L6" s="23"/>
      <c r="M6" s="23"/>
    </row>
    <row r="7" spans="1:13" ht="29" x14ac:dyDescent="0.35">
      <c r="A7" s="84" t="s">
        <v>72</v>
      </c>
      <c r="B7" s="85" t="s">
        <v>73</v>
      </c>
      <c r="C7" s="86"/>
      <c r="D7" s="87" t="s">
        <v>50</v>
      </c>
      <c r="E7" s="88"/>
      <c r="F7" s="87" t="s">
        <v>51</v>
      </c>
      <c r="G7" s="88"/>
      <c r="H7" s="87" t="s">
        <v>52</v>
      </c>
      <c r="I7" s="88"/>
      <c r="J7" s="87" t="s">
        <v>53</v>
      </c>
      <c r="K7" s="88"/>
      <c r="L7" s="87" t="s">
        <v>74</v>
      </c>
      <c r="M7" s="88"/>
    </row>
    <row r="8" spans="1:13" x14ac:dyDescent="0.35">
      <c r="A8" s="89"/>
      <c r="B8" s="89" t="s">
        <v>75</v>
      </c>
      <c r="C8" s="89" t="s">
        <v>76</v>
      </c>
      <c r="D8" s="89" t="s">
        <v>75</v>
      </c>
      <c r="E8" s="89" t="s">
        <v>76</v>
      </c>
      <c r="F8" s="89" t="s">
        <v>75</v>
      </c>
      <c r="G8" s="89" t="s">
        <v>76</v>
      </c>
      <c r="H8" s="89" t="s">
        <v>75</v>
      </c>
      <c r="I8" s="89" t="s">
        <v>76</v>
      </c>
      <c r="J8" s="89" t="s">
        <v>75</v>
      </c>
      <c r="K8" s="89" t="s">
        <v>76</v>
      </c>
      <c r="L8" s="89" t="s">
        <v>75</v>
      </c>
      <c r="M8" s="89" t="s">
        <v>76</v>
      </c>
    </row>
    <row r="9" spans="1:13" x14ac:dyDescent="0.35">
      <c r="A9" s="51" t="s">
        <v>77</v>
      </c>
      <c r="B9" s="90">
        <f>(Inputs!$B$5*Inputs!$B$9*Inputs!$B$22*Inputs!$B$11*Inputs!$B$12*Inputs!$B$13)/Inputs!$B$14</f>
        <v>5.1959099999999994E-2</v>
      </c>
      <c r="C9" s="90">
        <f>(Inputs!$C$5*Inputs!$C$9*Inputs!$C$22*Inputs!$C$11*Inputs!$C$12*Inputs!$C$13)/Inputs!$C$14</f>
        <v>1.179612E-2</v>
      </c>
      <c r="D9" s="90">
        <f>(Inputs!$B$5*Inputs!$B$9*Inputs!$B$17*Inputs!$B$11*Inputs!$B$12*Inputs!$B$13)/Inputs!$B$14</f>
        <v>7.7142879999999997E-2</v>
      </c>
      <c r="E9" s="90">
        <f>(Inputs!$C$5*Inputs!$C$9*Inputs!$C$17*Inputs!$C$11*Inputs!$C$12*Inputs!$C$13)/Inputs!$C$14</f>
        <v>9.9237200000000005E-3</v>
      </c>
      <c r="F9" s="90">
        <f>(Inputs!$B$5*Inputs!$B$9*Inputs!$B$18*Inputs!$B$11*Inputs!$B$12*Inputs!$B$13)/Inputs!$B$14</f>
        <v>6.3848840000000004E-2</v>
      </c>
      <c r="G9" s="90">
        <f>(Inputs!$C$5*Inputs!$C$9*Inputs!$C$18*Inputs!$C$11*Inputs!$C$12*Inputs!$C$13)/Inputs!$C$14</f>
        <v>8.0513200000000007E-3</v>
      </c>
      <c r="H9" s="90">
        <f>(Inputs!$B$5*Inputs!$B$9*Inputs!$B$19*Inputs!$B$11*Inputs!$B$12*Inputs!$B$13)/Inputs!$B$14</f>
        <v>5.8418879999999999E-2</v>
      </c>
      <c r="I9" s="90">
        <f>(Inputs!$C$5*Inputs!$C$9*Inputs!$C$19*Inputs!$C$11*Inputs!$C$12*Inputs!$C$13)/Inputs!$C$14</f>
        <v>7.11512E-3</v>
      </c>
      <c r="J9" s="90">
        <f>(Inputs!$B$5*Inputs!$B$9*Inputs!$B$20*Inputs!$B$11*Inputs!$B$12*Inputs!$B$13)/Inputs!$B$14</f>
        <v>4.5312080000000005E-2</v>
      </c>
      <c r="K9" s="90">
        <f>(Inputs!$C$5*Inputs!$C$9*Inputs!$C$20*Inputs!$C$11*Inputs!$C$12*Inputs!$C$13)/Inputs!$C$14</f>
        <v>6.5534000000000018E-3</v>
      </c>
      <c r="L9" s="90">
        <f>(Inputs!$B$5*Inputs!$B$9*Inputs!$B$21*Inputs!$B$11*Inputs!$B$12*Inputs!$B$13)/Inputs!$B$14</f>
        <v>2.733704E-2</v>
      </c>
      <c r="M9" s="90">
        <f>(Inputs!$C$5*Inputs!$C$9*Inputs!$C$21*Inputs!$C$11*Inputs!$C$12*Inputs!$C$13)/Inputs!$C$14</f>
        <v>3.55756E-3</v>
      </c>
    </row>
    <row r="10" spans="1:13" ht="16" customHeight="1" x14ac:dyDescent="0.35">
      <c r="A10" s="51" t="s">
        <v>78</v>
      </c>
      <c r="B10" s="91">
        <f>Inputs!$B$30/B9</f>
        <v>109.70166919750343</v>
      </c>
      <c r="C10" s="91">
        <f>Inputs!$C$30/C9</f>
        <v>483.20973336995553</v>
      </c>
      <c r="D10" s="91">
        <f>Inputs!$B$30/D9</f>
        <v>73.888866995891263</v>
      </c>
      <c r="E10" s="91">
        <f>Inputs!$C$30/E9</f>
        <v>574.38138117560754</v>
      </c>
      <c r="F10" s="91">
        <f>Inputs!$B$30/F9</f>
        <v>89.273352499434594</v>
      </c>
      <c r="G10" s="91">
        <f>Inputs!$C$30/G9</f>
        <v>707.95844656528368</v>
      </c>
      <c r="H10" s="91">
        <f>Inputs!$B$30/H9</f>
        <v>97.571196161241033</v>
      </c>
      <c r="I10" s="91">
        <f>Inputs!$C$30/I9</f>
        <v>801.11087374492638</v>
      </c>
      <c r="J10" s="91">
        <f>Inputs!$B$30/J9</f>
        <v>125.79426943102148</v>
      </c>
      <c r="K10" s="91">
        <f>Inputs!$C$30/K9</f>
        <v>869.77752006591982</v>
      </c>
      <c r="L10" s="91">
        <f>Inputs!$B$30/L9</f>
        <v>208.50830960484384</v>
      </c>
      <c r="M10" s="91">
        <f>Inputs!$C$30/M9</f>
        <v>1602.2217474898528</v>
      </c>
    </row>
    <row r="11" spans="1:13" x14ac:dyDescent="0.35">
      <c r="A11" s="23"/>
      <c r="B11" s="23"/>
      <c r="C11" s="23"/>
      <c r="D11" s="23"/>
      <c r="E11" s="23"/>
      <c r="F11" s="23"/>
      <c r="G11" s="23"/>
      <c r="H11" s="23"/>
      <c r="I11" s="23"/>
      <c r="J11" s="23"/>
      <c r="K11" s="23"/>
      <c r="L11" s="23"/>
      <c r="M11" s="92"/>
    </row>
    <row r="12" spans="1:13" x14ac:dyDescent="0.35">
      <c r="A12" s="23"/>
      <c r="B12" s="23"/>
      <c r="C12" s="23"/>
      <c r="D12" s="23"/>
      <c r="E12" s="23"/>
      <c r="F12" s="23"/>
      <c r="G12" s="23"/>
      <c r="H12" s="23"/>
      <c r="I12" s="23"/>
      <c r="J12" s="23"/>
      <c r="K12" s="23"/>
      <c r="L12" s="23"/>
      <c r="M12" s="78"/>
    </row>
    <row r="13" spans="1:13" ht="29" x14ac:dyDescent="0.35">
      <c r="A13" s="84" t="s">
        <v>80</v>
      </c>
      <c r="B13" s="85" t="s">
        <v>73</v>
      </c>
      <c r="C13" s="86"/>
      <c r="D13" s="87" t="s">
        <v>50</v>
      </c>
      <c r="E13" s="88"/>
      <c r="F13" s="87" t="s">
        <v>51</v>
      </c>
      <c r="G13" s="88"/>
      <c r="H13" s="87" t="s">
        <v>52</v>
      </c>
      <c r="I13" s="88"/>
      <c r="J13" s="87" t="s">
        <v>53</v>
      </c>
      <c r="K13" s="88"/>
      <c r="L13" s="87" t="s">
        <v>74</v>
      </c>
      <c r="M13" s="88"/>
    </row>
    <row r="14" spans="1:13" x14ac:dyDescent="0.35">
      <c r="A14" s="89"/>
      <c r="B14" s="89" t="s">
        <v>75</v>
      </c>
      <c r="C14" s="89" t="s">
        <v>76</v>
      </c>
      <c r="D14" s="89" t="s">
        <v>75</v>
      </c>
      <c r="E14" s="89" t="s">
        <v>76</v>
      </c>
      <c r="F14" s="89" t="s">
        <v>75</v>
      </c>
      <c r="G14" s="89" t="s">
        <v>76</v>
      </c>
      <c r="H14" s="89" t="s">
        <v>75</v>
      </c>
      <c r="I14" s="89" t="s">
        <v>76</v>
      </c>
      <c r="J14" s="89" t="s">
        <v>75</v>
      </c>
      <c r="K14" s="89" t="s">
        <v>76</v>
      </c>
      <c r="L14" s="89" t="s">
        <v>75</v>
      </c>
      <c r="M14" s="89" t="s">
        <v>76</v>
      </c>
    </row>
    <row r="15" spans="1:13" x14ac:dyDescent="0.35">
      <c r="A15" s="51" t="s">
        <v>77</v>
      </c>
      <c r="B15" s="90">
        <f>(Inputs!$B$7*Inputs!$B$9*Inputs!$B$22*Inputs!$B$11*Inputs!$B$12*Inputs!$B$13)/Inputs!$B$14</f>
        <v>2.7655649999999993E-5</v>
      </c>
      <c r="C15" s="90">
        <f>(Inputs!$C$7*Inputs!$C$9*Inputs!$C$22*Inputs!$C$11*Inputs!$C$12*Inputs!$C$13)/Inputs!$C$14</f>
        <v>6.2785799999999998E-6</v>
      </c>
      <c r="D15" s="90">
        <f>(Inputs!$B$7*Inputs!$B$9*Inputs!$B$17*Inputs!$B$11*Inputs!$B$12*Inputs!$B$13)/Inputs!$B$14</f>
        <v>4.1059919999999998E-5</v>
      </c>
      <c r="E15" s="90">
        <f>(Inputs!$C$7*Inputs!$C$9*Inputs!$C$17*Inputs!$C$11*Inputs!$C$12*Inputs!$C$13)/Inputs!$C$14</f>
        <v>5.2819800000000007E-6</v>
      </c>
      <c r="F15" s="90">
        <f>(Inputs!$B$7*Inputs!$B$9*Inputs!$B$18*Inputs!$B$11*Inputs!$B$12*Inputs!$B$13)/Inputs!$B$14</f>
        <v>3.3984060000000003E-5</v>
      </c>
      <c r="G15" s="90">
        <f>(Inputs!$C$7*Inputs!$C$9*Inputs!$C$18*Inputs!$C$11*Inputs!$C$12*Inputs!$C$13)/Inputs!$C$14</f>
        <v>4.2853799999999991E-6</v>
      </c>
      <c r="H15" s="90">
        <f>(Inputs!$B$7*Inputs!$B$9*Inputs!$B$19*Inputs!$B$11*Inputs!$B$12*Inputs!$B$13)/Inputs!$B$14</f>
        <v>3.1093919999999999E-5</v>
      </c>
      <c r="I15" s="90">
        <f>(Inputs!$C$7*Inputs!$C$9*Inputs!$C$19*Inputs!$C$11*Inputs!$C$12*Inputs!$C$13)/Inputs!$C$14</f>
        <v>3.7870799999999996E-6</v>
      </c>
      <c r="J15" s="90">
        <f>(Inputs!$B$7*Inputs!$B$9*Inputs!$B$20*Inputs!$B$11*Inputs!$B$12*Inputs!$B$13)/Inputs!$B$14</f>
        <v>2.4117719999999999E-5</v>
      </c>
      <c r="K15" s="90">
        <f>(Inputs!$C$7*Inputs!$C$9*Inputs!$C$20*Inputs!$C$11*Inputs!$C$12*Inputs!$C$13)/Inputs!$C$14</f>
        <v>3.4881000000000005E-6</v>
      </c>
      <c r="L15" s="90">
        <f>(Inputs!$B$7*Inputs!$B$9*Inputs!$B$21*Inputs!$B$11*Inputs!$B$12*Inputs!$B$13)/Inputs!$B$14</f>
        <v>1.4550359999999999E-5</v>
      </c>
      <c r="M15" s="90">
        <f>(Inputs!$C$7*Inputs!$C$9*Inputs!$C$21*Inputs!$C$11*Inputs!$C$12*Inputs!$C$13)/Inputs!$C$14</f>
        <v>1.8935399999999998E-6</v>
      </c>
    </row>
    <row r="16" spans="1:13" ht="16" customHeight="1" x14ac:dyDescent="0.35">
      <c r="A16" s="51" t="s">
        <v>78</v>
      </c>
      <c r="B16" s="91">
        <f>Inputs!$B$30/B15</f>
        <v>206106.16637106708</v>
      </c>
      <c r="C16" s="91">
        <f>Inputs!$C$30/C15</f>
        <v>907848.5899677953</v>
      </c>
      <c r="D16" s="91">
        <f>Inputs!$B$30/D15</f>
        <v>138821.50768925025</v>
      </c>
      <c r="E16" s="91">
        <f>Inputs!$C$30/E15</f>
        <v>1079140.7767541716</v>
      </c>
      <c r="F16" s="91">
        <f>Inputs!$B$30/F15</f>
        <v>167725.69257469531</v>
      </c>
      <c r="G16" s="91">
        <f>Inputs!$C$30/G15</f>
        <v>1330103.7480923515</v>
      </c>
      <c r="H16" s="91">
        <f>Inputs!$B$30/H15</f>
        <v>183315.58066657407</v>
      </c>
      <c r="I16" s="91">
        <f>Inputs!$C$30/I15</f>
        <v>1505117.3991571346</v>
      </c>
      <c r="J16" s="91">
        <f>Inputs!$B$30/J15</f>
        <v>236340.74862797977</v>
      </c>
      <c r="K16" s="91">
        <f>Inputs!$C$30/K15</f>
        <v>1634127.4619420313</v>
      </c>
      <c r="L16" s="91">
        <f>Inputs!$B$30/L15</f>
        <v>391742.88471213088</v>
      </c>
      <c r="M16" s="91">
        <f>Inputs!$C$30/M15</f>
        <v>3010234.7983142692</v>
      </c>
    </row>
  </sheetData>
  <sheetProtection sheet="1" objects="1" scenarios="1" formatCells="0" formatColumns="0" formatRows="0" sort="0" autoFilter="0"/>
  <mergeCells count="12">
    <mergeCell ref="L7:M7"/>
    <mergeCell ref="B7:C7"/>
    <mergeCell ref="D7:E7"/>
    <mergeCell ref="F7:G7"/>
    <mergeCell ref="H7:I7"/>
    <mergeCell ref="J7:K7"/>
    <mergeCell ref="L13:M13"/>
    <mergeCell ref="B13:C13"/>
    <mergeCell ref="D13:E13"/>
    <mergeCell ref="F13:G13"/>
    <mergeCell ref="H13:I13"/>
    <mergeCell ref="J13:K13"/>
  </mergeCells>
  <phoneticPr fontId="2" type="noConversion"/>
  <pageMargins left="0.25" right="0.25" top="0.75" bottom="0.75" header="0.3" footer="0.3"/>
  <pageSetup scale="3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9" operator="lessThan" id="{E9685326-BBD6-4C78-B94A-5C576C226924}">
            <xm:f>Inputs!$B$31</xm:f>
            <x14:dxf>
              <font>
                <color rgb="FF9C0006"/>
              </font>
              <fill>
                <patternFill>
                  <bgColor rgb="FFFFC7CE"/>
                </patternFill>
              </fill>
            </x14:dxf>
          </x14:cfRule>
          <xm:sqref>B10:M10</xm:sqref>
        </x14:conditionalFormatting>
        <x14:conditionalFormatting xmlns:xm="http://schemas.microsoft.com/office/excel/2006/main">
          <x14:cfRule type="cellIs" priority="1" operator="lessThan" id="{361453C1-2BBD-49E2-93D5-7658CC754C08}">
            <xm:f>Inputs!$B$31</xm:f>
            <x14:dxf>
              <font>
                <color rgb="FF9C0006"/>
              </font>
              <fill>
                <patternFill>
                  <bgColor rgb="FFFFC7CE"/>
                </patternFill>
              </fill>
            </x14:dxf>
          </x14:cfRule>
          <xm:sqref>B16:M16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9B166-3B2E-463B-9858-3AC32666E687}">
  <sheetPr codeName="Sheet6">
    <tabColor theme="8"/>
    <pageSetUpPr fitToPage="1"/>
  </sheetPr>
  <dimension ref="A1:DA35"/>
  <sheetViews>
    <sheetView workbookViewId="0"/>
  </sheetViews>
  <sheetFormatPr defaultColWidth="8.81640625" defaultRowHeight="14.5" x14ac:dyDescent="0.35"/>
  <cols>
    <col min="1" max="1" width="32.81640625" style="8" customWidth="1"/>
    <col min="2" max="3" width="19.1796875" style="11" customWidth="1"/>
    <col min="4" max="4" width="15.1796875" style="8" bestFit="1" customWidth="1"/>
    <col min="5" max="5" width="16" style="8" bestFit="1" customWidth="1"/>
    <col min="6" max="16384" width="8.81640625" style="8"/>
  </cols>
  <sheetData>
    <row r="1" spans="1:105" s="23" customFormat="1" ht="18.5" x14ac:dyDescent="0.45">
      <c r="A1" s="47" t="s">
        <v>81</v>
      </c>
      <c r="B1" s="93"/>
      <c r="C1" s="93"/>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row>
    <row r="2" spans="1:105" s="23" customFormat="1" x14ac:dyDescent="0.35">
      <c r="A2" s="82"/>
      <c r="B2" s="93"/>
      <c r="C2" s="93"/>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row>
    <row r="3" spans="1:105" s="23" customFormat="1" x14ac:dyDescent="0.35">
      <c r="B3" s="93"/>
      <c r="C3" s="93"/>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row>
    <row r="4" spans="1:105" s="23" customFormat="1" x14ac:dyDescent="0.35">
      <c r="B4" s="93"/>
      <c r="C4" s="93"/>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1:105" s="23" customFormat="1" x14ac:dyDescent="0.35">
      <c r="B5" s="93"/>
      <c r="C5" s="93"/>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row>
    <row r="6" spans="1:105" s="23" customFormat="1" x14ac:dyDescent="0.35">
      <c r="B6" s="93"/>
      <c r="C6" s="93"/>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row>
    <row r="7" spans="1:105" s="23" customFormat="1" x14ac:dyDescent="0.35">
      <c r="B7" s="93"/>
      <c r="C7" s="93"/>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row>
    <row r="8" spans="1:105" ht="29" x14ac:dyDescent="0.35">
      <c r="A8" s="84" t="s">
        <v>72</v>
      </c>
      <c r="B8" s="94" t="s">
        <v>73</v>
      </c>
      <c r="C8" s="94"/>
    </row>
    <row r="9" spans="1:105" x14ac:dyDescent="0.35">
      <c r="A9" s="89"/>
      <c r="B9" s="95" t="s">
        <v>75</v>
      </c>
      <c r="C9" s="95" t="s">
        <v>76</v>
      </c>
    </row>
    <row r="10" spans="1:105" x14ac:dyDescent="0.35">
      <c r="A10" s="51" t="s">
        <v>77</v>
      </c>
      <c r="B10" s="96">
        <f>(Inputs!$B$5*Inputs!$B$9*Inputs!$B$24*Inputs!$B$11*Inputs!$B$12*Inputs!$B$13)/Inputs!$B$14</f>
        <v>0.33328720000000006</v>
      </c>
      <c r="C10" s="96">
        <f>(Inputs!$C$5*Inputs!$C$9*Inputs!$C$24*Inputs!$C$11*Inputs!$C$12*Inputs!$C$13)/Inputs!$C$14</f>
        <v>0.33328720000000006</v>
      </c>
    </row>
    <row r="11" spans="1:105" x14ac:dyDescent="0.35">
      <c r="A11" s="51" t="s">
        <v>78</v>
      </c>
      <c r="B11" s="97">
        <f>Inputs!$B$30/B10</f>
        <v>17.10236696758831</v>
      </c>
      <c r="C11" s="97">
        <f>Inputs!$C$30/C10</f>
        <v>17.10236696758831</v>
      </c>
    </row>
    <row r="12" spans="1:105" s="23" customFormat="1" x14ac:dyDescent="0.35">
      <c r="B12" s="98"/>
      <c r="C12" s="9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row>
    <row r="13" spans="1:105" s="23" customFormat="1" ht="29" x14ac:dyDescent="0.35">
      <c r="A13" s="84" t="s">
        <v>79</v>
      </c>
      <c r="B13" s="85" t="s">
        <v>73</v>
      </c>
      <c r="C13" s="86"/>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row>
    <row r="14" spans="1:105" s="23" customFormat="1" x14ac:dyDescent="0.35">
      <c r="A14" s="89"/>
      <c r="B14" s="99" t="s">
        <v>75</v>
      </c>
      <c r="C14" s="99" t="s">
        <v>76</v>
      </c>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row>
    <row r="15" spans="1:105" s="23" customFormat="1" x14ac:dyDescent="0.35">
      <c r="A15" s="51" t="s">
        <v>77</v>
      </c>
      <c r="B15" s="90">
        <f>(Inputs!$B$6*Inputs!$B$9*Inputs!$B$24*Inputs!$B$11*Inputs!$B$12*Inputs!$B$13)/Inputs!$B$14</f>
        <v>6.5044759999999995E-3</v>
      </c>
      <c r="C15" s="90">
        <f>(Inputs!$B$6*Inputs!$B$9*Inputs!$B$24*Inputs!$B$11*Inputs!$B$12*Inputs!$B$13)/Inputs!$B$14</f>
        <v>6.5044759999999995E-3</v>
      </c>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row>
    <row r="16" spans="1:105" s="23" customFormat="1" x14ac:dyDescent="0.35">
      <c r="A16" s="51" t="s">
        <v>78</v>
      </c>
      <c r="B16" s="91">
        <f>Inputs!$B$30/B15</f>
        <v>876.31962974419469</v>
      </c>
      <c r="C16" s="91">
        <f>Inputs!$B$30/C15</f>
        <v>876.31962974419469</v>
      </c>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row>
    <row r="17" spans="1:105" s="23" customFormat="1" x14ac:dyDescent="0.35">
      <c r="B17" s="98"/>
      <c r="C17" s="9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row>
    <row r="18" spans="1:105" s="23" customFormat="1" ht="29" x14ac:dyDescent="0.35">
      <c r="A18" s="84" t="s">
        <v>80</v>
      </c>
      <c r="B18" s="94" t="s">
        <v>73</v>
      </c>
      <c r="C18" s="94"/>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row>
    <row r="19" spans="1:105" s="23" customFormat="1" x14ac:dyDescent="0.35">
      <c r="A19" s="89"/>
      <c r="B19" s="95" t="s">
        <v>75</v>
      </c>
      <c r="C19" s="95" t="s">
        <v>76</v>
      </c>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row>
    <row r="20" spans="1:105" s="23" customFormat="1" x14ac:dyDescent="0.35">
      <c r="A20" s="51" t="s">
        <v>77</v>
      </c>
      <c r="B20" s="96">
        <f>(Inputs!$B$7*Inputs!$B$9*Inputs!$B$24*Inputs!$B$11*Inputs!$B$12*Inputs!$B$13)/Inputs!$B$14</f>
        <v>1.7739480000000002E-4</v>
      </c>
      <c r="C20" s="96">
        <f>(Inputs!$C$7*Inputs!$C$9*Inputs!$C$24*Inputs!$C$11*Inputs!$C$12*Inputs!$C$13)/Inputs!$C$14</f>
        <v>1.7739480000000002E-4</v>
      </c>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row>
    <row r="21" spans="1:105" s="23" customFormat="1" x14ac:dyDescent="0.35">
      <c r="A21" s="51" t="s">
        <v>78</v>
      </c>
      <c r="B21" s="97">
        <f>Inputs!$B$30/B20</f>
        <v>32131.719757287134</v>
      </c>
      <c r="C21" s="97">
        <f>Inputs!$C$30/C20</f>
        <v>32131.719757287134</v>
      </c>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row>
    <row r="22" spans="1:105" s="100" customFormat="1" x14ac:dyDescent="0.35">
      <c r="B22" s="101"/>
      <c r="C22" s="101"/>
    </row>
    <row r="23" spans="1:105" s="100" customFormat="1" x14ac:dyDescent="0.35">
      <c r="B23" s="101"/>
      <c r="C23" s="101"/>
    </row>
    <row r="24" spans="1:105" s="100" customFormat="1" x14ac:dyDescent="0.35">
      <c r="B24" s="101"/>
      <c r="C24" s="101"/>
    </row>
    <row r="25" spans="1:105" s="100" customFormat="1" x14ac:dyDescent="0.35">
      <c r="B25" s="101"/>
      <c r="C25" s="101"/>
    </row>
    <row r="26" spans="1:105" s="100" customFormat="1" x14ac:dyDescent="0.35">
      <c r="B26" s="101"/>
      <c r="C26" s="101"/>
    </row>
    <row r="27" spans="1:105" s="100" customFormat="1" x14ac:dyDescent="0.35">
      <c r="B27" s="101"/>
      <c r="C27" s="101"/>
    </row>
    <row r="28" spans="1:105" s="100" customFormat="1" x14ac:dyDescent="0.35">
      <c r="B28" s="101"/>
      <c r="C28" s="101"/>
    </row>
    <row r="29" spans="1:105" s="100" customFormat="1" x14ac:dyDescent="0.35">
      <c r="B29" s="101"/>
      <c r="C29" s="101"/>
    </row>
    <row r="30" spans="1:105" s="100" customFormat="1" x14ac:dyDescent="0.35">
      <c r="B30" s="101"/>
      <c r="C30" s="101"/>
    </row>
    <row r="31" spans="1:105" s="100" customFormat="1" x14ac:dyDescent="0.35">
      <c r="B31" s="101"/>
      <c r="C31" s="101"/>
    </row>
    <row r="32" spans="1:105" s="100" customFormat="1" x14ac:dyDescent="0.35">
      <c r="B32" s="101"/>
      <c r="C32" s="101"/>
    </row>
    <row r="33" spans="2:3" s="100" customFormat="1" x14ac:dyDescent="0.35">
      <c r="B33" s="101"/>
      <c r="C33" s="101"/>
    </row>
    <row r="34" spans="2:3" s="100" customFormat="1" x14ac:dyDescent="0.35">
      <c r="B34" s="101"/>
      <c r="C34" s="101"/>
    </row>
    <row r="35" spans="2:3" s="100" customFormat="1" x14ac:dyDescent="0.35">
      <c r="B35" s="101"/>
      <c r="C35" s="101"/>
    </row>
  </sheetData>
  <sheetProtection sheet="1" objects="1" scenarios="1" formatCells="0" formatColumns="0" formatRows="0" sort="0" autoFilter="0"/>
  <mergeCells count="3">
    <mergeCell ref="B18:C18"/>
    <mergeCell ref="B8:C8"/>
    <mergeCell ref="B13:C13"/>
  </mergeCells>
  <phoneticPr fontId="2" type="noConversion"/>
  <pageMargins left="0.7" right="0.7" top="0.75" bottom="0.75" header="0.3" footer="0.3"/>
  <pageSetup scale="9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 operator="lessThan" id="{D02E67DA-6164-4789-A436-A28BA81EE875}">
            <xm:f>Inputs!$B$31</xm:f>
            <x14:dxf>
              <font>
                <color rgb="FF9C0006"/>
              </font>
              <fill>
                <patternFill>
                  <bgColor rgb="FFFFC7CE"/>
                </patternFill>
              </fill>
            </x14:dxf>
          </x14:cfRule>
          <xm:sqref>B11:C11</xm:sqref>
        </x14:conditionalFormatting>
        <x14:conditionalFormatting xmlns:xm="http://schemas.microsoft.com/office/excel/2006/main">
          <x14:cfRule type="cellIs" priority="1" operator="lessThan" id="{9FDF2035-9862-480D-93EC-04F35DB9409C}">
            <xm:f>Inputs!$B$31</xm:f>
            <x14:dxf>
              <font>
                <color rgb="FF9C0006"/>
              </font>
              <fill>
                <patternFill>
                  <bgColor rgb="FFFFC7CE"/>
                </patternFill>
              </fill>
            </x14:dxf>
          </x14:cfRule>
          <xm:sqref>B16:C16</xm:sqref>
        </x14:conditionalFormatting>
        <x14:conditionalFormatting xmlns:xm="http://schemas.microsoft.com/office/excel/2006/main">
          <x14:cfRule type="cellIs" priority="10" operator="lessThan" id="{7E260FA6-BCA3-47FA-8473-BE4BC7699D39}">
            <xm:f>Inputs!$B$31</xm:f>
            <x14:dxf>
              <font>
                <color rgb="FF9C0006"/>
              </font>
              <fill>
                <patternFill>
                  <bgColor rgb="FFFFC7CE"/>
                </patternFill>
              </fill>
            </x14:dxf>
          </x14:cfRule>
          <xm:sqref>B21:C21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127BB-B21C-4377-ADCB-618FFA62EB16}">
  <sheetPr codeName="Sheet7">
    <tabColor theme="8"/>
    <pageSetUpPr fitToPage="1"/>
  </sheetPr>
  <dimension ref="A1:U25"/>
  <sheetViews>
    <sheetView zoomScale="90" zoomScaleNormal="90" workbookViewId="0"/>
  </sheetViews>
  <sheetFormatPr defaultColWidth="8.81640625" defaultRowHeight="14.5" x14ac:dyDescent="0.35"/>
  <cols>
    <col min="1" max="1" width="33.1796875" style="8" customWidth="1"/>
    <col min="2" max="2" width="20.453125" style="8" customWidth="1"/>
    <col min="3" max="5" width="18.453125" style="8" customWidth="1"/>
    <col min="6" max="6" width="17.1796875" style="8" customWidth="1"/>
    <col min="7" max="7" width="18.1796875" style="8" bestFit="1" customWidth="1"/>
    <col min="8" max="8" width="12.453125" style="8" bestFit="1" customWidth="1"/>
    <col min="9" max="9" width="13.1796875" style="8" bestFit="1" customWidth="1"/>
    <col min="10" max="16384" width="8.81640625" style="8"/>
  </cols>
  <sheetData>
    <row r="1" spans="1:21" s="23" customFormat="1" ht="18.5" x14ac:dyDescent="0.45">
      <c r="A1" s="47" t="s">
        <v>82</v>
      </c>
      <c r="H1" s="8"/>
      <c r="I1" s="8"/>
      <c r="J1" s="8"/>
      <c r="K1" s="8"/>
      <c r="L1" s="8"/>
      <c r="M1" s="8"/>
      <c r="N1" s="8"/>
      <c r="O1" s="8"/>
      <c r="P1" s="8"/>
      <c r="Q1" s="8"/>
      <c r="R1" s="8"/>
      <c r="S1" s="8"/>
      <c r="T1" s="8"/>
      <c r="U1" s="8"/>
    </row>
    <row r="2" spans="1:21" s="23" customFormat="1" x14ac:dyDescent="0.35">
      <c r="A2" s="82"/>
      <c r="H2" s="8"/>
      <c r="I2" s="8"/>
      <c r="J2" s="8"/>
      <c r="K2" s="8"/>
      <c r="L2" s="8"/>
      <c r="M2" s="8"/>
      <c r="N2" s="8"/>
      <c r="O2" s="8"/>
      <c r="P2" s="8"/>
      <c r="Q2" s="8"/>
      <c r="R2" s="8"/>
      <c r="S2" s="8"/>
      <c r="T2" s="8"/>
      <c r="U2" s="8"/>
    </row>
    <row r="3" spans="1:21" s="23" customFormat="1" x14ac:dyDescent="0.35">
      <c r="H3" s="8"/>
      <c r="I3" s="8"/>
      <c r="J3" s="8"/>
      <c r="K3" s="8"/>
      <c r="L3" s="8"/>
      <c r="M3" s="8"/>
      <c r="N3" s="8"/>
      <c r="O3" s="8"/>
      <c r="P3" s="8"/>
      <c r="Q3" s="8"/>
      <c r="R3" s="8"/>
      <c r="S3" s="8"/>
      <c r="T3" s="8"/>
      <c r="U3" s="8"/>
    </row>
    <row r="4" spans="1:21" s="23" customFormat="1" x14ac:dyDescent="0.35">
      <c r="H4" s="8"/>
      <c r="I4" s="8"/>
      <c r="J4" s="8"/>
      <c r="K4" s="8"/>
      <c r="L4" s="8"/>
      <c r="M4" s="8"/>
      <c r="N4" s="8"/>
      <c r="O4" s="8"/>
      <c r="P4" s="8"/>
      <c r="Q4" s="8"/>
      <c r="R4" s="8"/>
      <c r="S4" s="8"/>
      <c r="T4" s="8"/>
      <c r="U4" s="8"/>
    </row>
    <row r="5" spans="1:21" s="23" customFormat="1" x14ac:dyDescent="0.35">
      <c r="H5" s="8"/>
      <c r="I5" s="8"/>
      <c r="J5" s="8"/>
      <c r="K5" s="8"/>
      <c r="L5" s="8"/>
      <c r="M5" s="8"/>
      <c r="N5" s="8"/>
      <c r="O5" s="8"/>
      <c r="P5" s="8"/>
      <c r="Q5" s="8"/>
      <c r="R5" s="8"/>
      <c r="S5" s="8"/>
      <c r="T5" s="8"/>
      <c r="U5" s="8"/>
    </row>
    <row r="6" spans="1:21" x14ac:dyDescent="0.35">
      <c r="A6" s="102" t="s">
        <v>72</v>
      </c>
      <c r="B6" s="94" t="s">
        <v>73</v>
      </c>
      <c r="C6" s="94"/>
      <c r="D6" s="94"/>
      <c r="E6" s="94"/>
      <c r="F6" s="94"/>
      <c r="G6" s="94"/>
      <c r="H6" s="103"/>
      <c r="I6" s="103"/>
      <c r="J6" s="103"/>
    </row>
    <row r="7" spans="1:21" x14ac:dyDescent="0.35">
      <c r="A7" s="102"/>
      <c r="B7" s="104" t="s">
        <v>83</v>
      </c>
      <c r="C7" s="104"/>
      <c r="D7" s="104" t="s">
        <v>84</v>
      </c>
      <c r="E7" s="104"/>
      <c r="F7" s="104" t="s">
        <v>85</v>
      </c>
      <c r="G7" s="104"/>
    </row>
    <row r="8" spans="1:21" x14ac:dyDescent="0.35">
      <c r="A8" s="89"/>
      <c r="B8" s="99" t="s">
        <v>75</v>
      </c>
      <c r="C8" s="99" t="s">
        <v>76</v>
      </c>
      <c r="D8" s="99" t="s">
        <v>75</v>
      </c>
      <c r="E8" s="99" t="s">
        <v>76</v>
      </c>
      <c r="F8" s="99" t="s">
        <v>75</v>
      </c>
      <c r="G8" s="99" t="s">
        <v>76</v>
      </c>
      <c r="H8" s="105"/>
      <c r="I8" s="105"/>
      <c r="J8" s="105"/>
    </row>
    <row r="9" spans="1:21" x14ac:dyDescent="0.35">
      <c r="A9" s="51" t="s">
        <v>77</v>
      </c>
      <c r="B9" s="90">
        <f>(Inputs!$B$5*Inputs!$B$9*Inputs!$B$26*Inputs!$B$11*Inputs!$B$12*Inputs!$B$13)/Inputs!$B$14</f>
        <v>0.50554800000000011</v>
      </c>
      <c r="C9" s="90">
        <f>(Inputs!$C$5*Inputs!$C$9*Inputs!$C$26*Inputs!$C$11*Inputs!$C$12*Inputs!$C$13)/Inputs!$C$14</f>
        <v>0.50554800000000011</v>
      </c>
      <c r="D9" s="90">
        <f>(Inputs!$B$5*Inputs!$B$9*Inputs!$B$27*Inputs!$B$11*Inputs!$B$12*Inputs!$B$13)/Inputs!$B$14</f>
        <v>2.0409160000000002</v>
      </c>
      <c r="E9" s="90">
        <f>(Inputs!$C$5*Inputs!$C$9*Inputs!$C$27*Inputs!$C$11*Inputs!$C$12*Inputs!$C$13)/Inputs!$C$14</f>
        <v>2.0409160000000002</v>
      </c>
      <c r="F9" s="90">
        <f>(Inputs!$B$5*Inputs!$B$9*Inputs!$B$28*Inputs!$B$11*Inputs!$B$12*Inputs!$B$13)/Inputs!$B$14</f>
        <v>3.8533992000000001</v>
      </c>
      <c r="G9" s="90">
        <f>(Inputs!$C$5*Inputs!$C$9*Inputs!$C$28*Inputs!$C$11*Inputs!$C$12*Inputs!$C$13)/Inputs!$C$14</f>
        <v>3.8533992000000001</v>
      </c>
    </row>
    <row r="10" spans="1:21" x14ac:dyDescent="0.35">
      <c r="A10" s="51" t="s">
        <v>78</v>
      </c>
      <c r="B10" s="91">
        <f>Inputs!$B$30/B9</f>
        <v>11.274893778632293</v>
      </c>
      <c r="C10" s="91">
        <f>Inputs!$C$30/C9</f>
        <v>11.274893778632293</v>
      </c>
      <c r="D10" s="91">
        <f>Inputs!$B$30/D9</f>
        <v>2.7928635965419448</v>
      </c>
      <c r="E10" s="91">
        <f>Inputs!$C$30/E9</f>
        <v>2.7928635965419448</v>
      </c>
      <c r="F10" s="91">
        <f>Inputs!$B$30/F9</f>
        <v>1.479213469499864</v>
      </c>
      <c r="G10" s="91">
        <f>Inputs!$C$30/G9</f>
        <v>1.479213469499864</v>
      </c>
    </row>
    <row r="11" spans="1:21" s="23" customFormat="1" x14ac:dyDescent="0.35">
      <c r="B11" s="106"/>
      <c r="C11" s="106"/>
      <c r="D11" s="106"/>
      <c r="E11" s="106"/>
      <c r="F11" s="106"/>
      <c r="G11" s="107"/>
      <c r="H11" s="8"/>
      <c r="I11" s="8"/>
      <c r="J11" s="8"/>
      <c r="K11" s="8"/>
      <c r="L11" s="8"/>
      <c r="M11" s="8"/>
      <c r="N11" s="8"/>
      <c r="O11" s="8"/>
      <c r="P11" s="8"/>
      <c r="Q11" s="8"/>
      <c r="R11" s="8"/>
      <c r="S11" s="8"/>
      <c r="T11" s="8"/>
      <c r="U11" s="8"/>
    </row>
    <row r="12" spans="1:21" s="23" customFormat="1" x14ac:dyDescent="0.35">
      <c r="B12" s="106"/>
      <c r="C12" s="106"/>
      <c r="D12" s="106"/>
      <c r="E12" s="106"/>
      <c r="F12" s="106"/>
      <c r="G12" s="108"/>
      <c r="H12" s="103"/>
      <c r="I12" s="103"/>
      <c r="J12" s="103"/>
      <c r="K12" s="8"/>
      <c r="L12" s="8"/>
      <c r="M12" s="8"/>
      <c r="N12" s="8"/>
      <c r="O12" s="8"/>
      <c r="P12" s="8"/>
      <c r="Q12" s="8"/>
      <c r="R12" s="8"/>
      <c r="S12" s="8"/>
      <c r="T12" s="8"/>
      <c r="U12" s="8"/>
    </row>
    <row r="13" spans="1:21" x14ac:dyDescent="0.35">
      <c r="A13" s="102" t="s">
        <v>79</v>
      </c>
      <c r="B13" s="94" t="s">
        <v>73</v>
      </c>
      <c r="C13" s="94"/>
      <c r="D13" s="94"/>
      <c r="E13" s="94"/>
      <c r="F13" s="94"/>
      <c r="G13" s="94"/>
    </row>
    <row r="14" spans="1:21" x14ac:dyDescent="0.35">
      <c r="A14" s="102"/>
      <c r="B14" s="104" t="s">
        <v>83</v>
      </c>
      <c r="C14" s="104"/>
      <c r="D14" s="104" t="s">
        <v>84</v>
      </c>
      <c r="E14" s="104"/>
      <c r="F14" s="104" t="s">
        <v>85</v>
      </c>
      <c r="G14" s="104"/>
    </row>
    <row r="15" spans="1:21" x14ac:dyDescent="0.35">
      <c r="A15" s="89"/>
      <c r="B15" s="99" t="s">
        <v>75</v>
      </c>
      <c r="C15" s="99" t="s">
        <v>76</v>
      </c>
      <c r="D15" s="99" t="s">
        <v>75</v>
      </c>
      <c r="E15" s="99" t="s">
        <v>76</v>
      </c>
      <c r="F15" s="99" t="s">
        <v>75</v>
      </c>
      <c r="G15" s="99" t="s">
        <v>76</v>
      </c>
    </row>
    <row r="16" spans="1:21" x14ac:dyDescent="0.35">
      <c r="A16" s="51" t="s">
        <v>77</v>
      </c>
      <c r="B16" s="90">
        <f>(Inputs!$B$6*Inputs!$B$9*Inputs!$B$26*Inputs!$B$11*Inputs!$B$12*Inputs!$B$13)/Inputs!$B$14</f>
        <v>9.8663400000000012E-3</v>
      </c>
      <c r="C16" s="90">
        <f>(Inputs!$C$6*Inputs!$C$9*Inputs!$C$26*Inputs!$C$11*Inputs!$C$12*Inputs!$C$13)/Inputs!$C$14</f>
        <v>9.866340000000003E-3</v>
      </c>
      <c r="D16" s="90">
        <f>(Inputs!$B$6*Inputs!$B$9*Inputs!$B$27*Inputs!$B$11*Inputs!$B$12*Inputs!$B$13)/Inputs!$B$14</f>
        <v>3.9830779999999996E-2</v>
      </c>
      <c r="E16" s="90">
        <f>(Inputs!$C$6*Inputs!$C$9*Inputs!$C$27*Inputs!$C$11*Inputs!$C$12*Inputs!$C$13)/Inputs!$C$14</f>
        <v>3.9830779999999996E-2</v>
      </c>
      <c r="F16" s="90">
        <f>(Inputs!$B$6*Inputs!$B$9*Inputs!$B$28*Inputs!$B$11*Inputs!$B$12*Inputs!$B$13)/Inputs!$B$14</f>
        <v>7.5203435999999985E-2</v>
      </c>
      <c r="G16" s="90">
        <f>(Inputs!$C$6*Inputs!$C$9*Inputs!$C$28*Inputs!$C$11*Inputs!$C$12*Inputs!$C$13)/Inputs!$C$14</f>
        <v>7.5203435999999985E-2</v>
      </c>
    </row>
    <row r="17" spans="1:21" x14ac:dyDescent="0.35">
      <c r="A17" s="51" t="s">
        <v>78</v>
      </c>
      <c r="B17" s="91">
        <f>Inputs!$B$30/B16</f>
        <v>577.72182997950597</v>
      </c>
      <c r="C17" s="91">
        <f>Inputs!$C$30/C16</f>
        <v>577.72182997950597</v>
      </c>
      <c r="D17" s="91">
        <f>Inputs!$B$30/D16</f>
        <v>143.10540742611622</v>
      </c>
      <c r="E17" s="91">
        <f>Inputs!$C$30/E16</f>
        <v>143.10540742611622</v>
      </c>
      <c r="F17" s="91">
        <f>Inputs!$B$30/F16</f>
        <v>75.794409180984786</v>
      </c>
      <c r="G17" s="91">
        <f>Inputs!$C$30/G16</f>
        <v>75.794409180984786</v>
      </c>
    </row>
    <row r="18" spans="1:21" s="23" customFormat="1" x14ac:dyDescent="0.35">
      <c r="B18" s="106"/>
      <c r="C18" s="106"/>
      <c r="D18" s="106"/>
      <c r="E18" s="106"/>
      <c r="F18" s="106"/>
      <c r="G18" s="107"/>
      <c r="H18" s="103"/>
      <c r="I18" s="103"/>
      <c r="J18" s="103"/>
      <c r="K18" s="8"/>
      <c r="L18" s="8"/>
      <c r="M18" s="8"/>
      <c r="N18" s="8"/>
      <c r="O18" s="8"/>
      <c r="P18" s="8"/>
      <c r="Q18" s="8"/>
      <c r="R18" s="8"/>
      <c r="S18" s="8"/>
      <c r="T18" s="8"/>
      <c r="U18" s="8"/>
    </row>
    <row r="19" spans="1:21" s="23" customFormat="1" x14ac:dyDescent="0.35">
      <c r="G19" s="78"/>
      <c r="H19" s="8"/>
      <c r="I19" s="8"/>
      <c r="J19" s="8"/>
      <c r="K19" s="8"/>
      <c r="L19" s="8"/>
      <c r="M19" s="8"/>
      <c r="N19" s="8"/>
      <c r="O19" s="8"/>
      <c r="P19" s="8"/>
      <c r="Q19" s="8"/>
      <c r="R19" s="8"/>
      <c r="S19" s="8"/>
      <c r="T19" s="8"/>
      <c r="U19" s="8"/>
    </row>
    <row r="20" spans="1:21" x14ac:dyDescent="0.35">
      <c r="A20" s="102" t="s">
        <v>80</v>
      </c>
      <c r="B20" s="109" t="s">
        <v>73</v>
      </c>
      <c r="C20" s="109"/>
      <c r="D20" s="109"/>
      <c r="E20" s="109"/>
      <c r="F20" s="109"/>
      <c r="G20" s="109"/>
      <c r="H20" s="105"/>
      <c r="I20" s="105"/>
      <c r="J20" s="105"/>
    </row>
    <row r="21" spans="1:21" x14ac:dyDescent="0.35">
      <c r="A21" s="102"/>
      <c r="B21" s="104" t="s">
        <v>83</v>
      </c>
      <c r="C21" s="104"/>
      <c r="D21" s="104" t="s">
        <v>84</v>
      </c>
      <c r="E21" s="104"/>
      <c r="F21" s="104" t="s">
        <v>85</v>
      </c>
      <c r="G21" s="104"/>
    </row>
    <row r="22" spans="1:21" x14ac:dyDescent="0.35">
      <c r="A22" s="89"/>
      <c r="B22" s="99" t="s">
        <v>75</v>
      </c>
      <c r="C22" s="99" t="s">
        <v>76</v>
      </c>
      <c r="D22" s="99" t="s">
        <v>75</v>
      </c>
      <c r="E22" s="99" t="s">
        <v>76</v>
      </c>
      <c r="F22" s="99" t="s">
        <v>75</v>
      </c>
      <c r="G22" s="99" t="s">
        <v>76</v>
      </c>
    </row>
    <row r="23" spans="1:21" x14ac:dyDescent="0.35">
      <c r="A23" s="51" t="s">
        <v>77</v>
      </c>
      <c r="B23" s="90">
        <f>(Inputs!$B$7*Inputs!$B$9*Inputs!$B$26*Inputs!$B$11*Inputs!$B$12*Inputs!$B$13)/Inputs!$B$14</f>
        <v>2.6908199999999997E-4</v>
      </c>
      <c r="C23" s="90">
        <f>(Inputs!$C$7*Inputs!$C$9*Inputs!$C$26*Inputs!$C$11*Inputs!$C$12*Inputs!$C$13)/Inputs!$C$14</f>
        <v>2.6908199999999997E-4</v>
      </c>
      <c r="D23" s="90">
        <f>(Inputs!$B$7*Inputs!$B$9*Inputs!$B$27*Inputs!$B$11*Inputs!$B$12*Inputs!$B$13)/Inputs!$B$14</f>
        <v>1.086294E-3</v>
      </c>
      <c r="E23" s="90">
        <f>(Inputs!$C$7*Inputs!$C$9*Inputs!$C$27*Inputs!$C$11*Inputs!$C$12*Inputs!$C$13)/Inputs!$C$14</f>
        <v>1.086294E-3</v>
      </c>
      <c r="F23" s="90">
        <f>(Inputs!$B$7*Inputs!$B$9*Inputs!$B$28*Inputs!$B$11*Inputs!$B$12*Inputs!$B$13)/Inputs!$B$14</f>
        <v>2.0510028E-3</v>
      </c>
      <c r="G23" s="90">
        <f>(Inputs!$C$7*Inputs!$C$9*Inputs!$C$28*Inputs!$C$11*Inputs!$C$12*Inputs!$C$13)/Inputs!$C$14</f>
        <v>2.0510027999999995E-3</v>
      </c>
    </row>
    <row r="24" spans="1:21" x14ac:dyDescent="0.35">
      <c r="A24" s="51" t="s">
        <v>78</v>
      </c>
      <c r="B24" s="91">
        <f>Inputs!$B$30/B23</f>
        <v>21183.133765915227</v>
      </c>
      <c r="C24" s="91">
        <f>Inputs!$C$30/C23</f>
        <v>21183.133765915227</v>
      </c>
      <c r="D24" s="91">
        <f>Inputs!$B$30/D23</f>
        <v>5247.198272290927</v>
      </c>
      <c r="E24" s="91">
        <f>Inputs!$C$30/E23</f>
        <v>5247.198272290927</v>
      </c>
      <c r="F24" s="91">
        <f>Inputs!$B$30/F23</f>
        <v>2779.1283366361081</v>
      </c>
      <c r="G24" s="91">
        <f>Inputs!$C$30/G23</f>
        <v>2779.1283366361085</v>
      </c>
    </row>
    <row r="25" spans="1:21" x14ac:dyDescent="0.35">
      <c r="J25" s="105"/>
    </row>
  </sheetData>
  <sheetProtection sheet="1" objects="1" scenarios="1" formatCells="0" formatColumns="0" formatRows="0" sort="0" autoFilter="0"/>
  <mergeCells count="18">
    <mergeCell ref="A6:A7"/>
    <mergeCell ref="A13:A14"/>
    <mergeCell ref="A20:A21"/>
    <mergeCell ref="B20:G20"/>
    <mergeCell ref="B13:G13"/>
    <mergeCell ref="B6:G6"/>
    <mergeCell ref="B7:C7"/>
    <mergeCell ref="F7:G7"/>
    <mergeCell ref="B14:C14"/>
    <mergeCell ref="F14:G14"/>
    <mergeCell ref="H6:J6"/>
    <mergeCell ref="H12:J12"/>
    <mergeCell ref="H18:J18"/>
    <mergeCell ref="B21:C21"/>
    <mergeCell ref="F21:G21"/>
    <mergeCell ref="D7:E7"/>
    <mergeCell ref="D14:E14"/>
    <mergeCell ref="D21:E21"/>
  </mergeCells>
  <phoneticPr fontId="2" type="noConversion"/>
  <pageMargins left="0.7" right="0.7" top="0.75" bottom="0.75" header="0.3" footer="0.3"/>
  <pageSetup scale="5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cellIs" priority="20" operator="lessThan" id="{8B97AF92-A08E-7F49-87E6-470A6E843D5B}">
            <xm:f>Inputs!$B$31</xm:f>
            <x14:dxf>
              <font>
                <color rgb="FF9C0006"/>
              </font>
              <fill>
                <patternFill>
                  <bgColor rgb="FFFFC7CE"/>
                </patternFill>
              </fill>
            </x14:dxf>
          </x14:cfRule>
          <xm:sqref>B10:G10 B17:G17</xm:sqref>
        </x14:conditionalFormatting>
        <x14:conditionalFormatting xmlns:xm="http://schemas.microsoft.com/office/excel/2006/main">
          <x14:cfRule type="cellIs" priority="1" operator="lessThan" id="{2F8CFA7D-D1FB-4C1C-BBB3-C090C0A00C19}">
            <xm:f>Inputs!$B$31</xm:f>
            <x14:dxf>
              <font>
                <color rgb="FF9C0006"/>
              </font>
              <fill>
                <patternFill>
                  <bgColor rgb="FFFFC7CE"/>
                </patternFill>
              </fill>
            </x14:dxf>
          </x14:cfRule>
          <xm:sqref>B24:G24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d8da0f-3542-4e50-96c8-f1f698624e86">
      <Terms xmlns="http://schemas.microsoft.com/office/infopath/2007/PartnerControls"/>
    </lcf76f155ced4ddcb4097134ff3c332f>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2024-09-17T20:56:09+00:00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SharedContentType xmlns="Microsoft.SharePoint.Taxonomy.ContentTypeSync" SourceId="29f62856-1543-49d4-a736-4569d363f533" ContentTypeId="0x01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21" ma:contentTypeDescription="Create a new document." ma:contentTypeScope="" ma:versionID="e95dd583e1418bbab84cc60b808c79a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2f7c14c724f6fd5b0410ef8d6affcf61"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element ref="ns6:MediaServiceLocation"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element name="MediaServiceLocation" ma:index="44" nillable="true" ma:displayName="Location" ma:description="" ma:indexed="true" ma:internalName="MediaServiceLocation" ma:readOnly="true">
      <xsd:simpleType>
        <xsd:restriction base="dms:Text"/>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D94E3C-4CB3-424B-B4B5-69088273BF04}">
  <ds:schemaRefs>
    <ds:schemaRef ds:uri="http://schemas.microsoft.com/sharepoint/v3/contenttype/forms"/>
  </ds:schemaRefs>
</ds:datastoreItem>
</file>

<file path=customXml/itemProps2.xml><?xml version="1.0" encoding="utf-8"?>
<ds:datastoreItem xmlns:ds="http://schemas.openxmlformats.org/officeDocument/2006/customXml" ds:itemID="{0901FEF8-852B-4CC8-BB3A-11F2BE113F50}">
  <ds:schemaRefs>
    <ds:schemaRef ds:uri="fecc2597-e8fd-4279-ac06-bd7c891938be"/>
    <ds:schemaRef ds:uri="4ffa91fb-a0ff-4ac5-b2db-65c790d184a4"/>
    <ds:schemaRef ds:uri="http://www.w3.org/XML/1998/namespace"/>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ead8da0f-3542-4e50-96c8-f1f698624e86"/>
    <ds:schemaRef ds:uri="http://purl.org/dc/terms/"/>
    <ds:schemaRef ds:uri="http://purl.org/dc/elements/1.1/"/>
    <ds:schemaRef ds:uri="http://schemas.microsoft.com/office/2006/metadata/properties"/>
    <ds:schemaRef ds:uri="http://schemas.microsoft.com/sharepoint/v3/fields"/>
    <ds:schemaRef ds:uri="http://schemas.microsoft.com/sharepoint/v3"/>
    <ds:schemaRef ds:uri="http://purl.org/dc/dcmitype/"/>
  </ds:schemaRefs>
</ds:datastoreItem>
</file>

<file path=customXml/itemProps3.xml><?xml version="1.0" encoding="utf-8"?>
<ds:datastoreItem xmlns:ds="http://schemas.openxmlformats.org/officeDocument/2006/customXml" ds:itemID="{E279BCFE-F588-4395-90E5-2A2617585E3F}">
  <ds:schemaRefs>
    <ds:schemaRef ds:uri="Microsoft.SharePoint.Taxonomy.ContentTypeSync"/>
  </ds:schemaRefs>
</ds:datastoreItem>
</file>

<file path=customXml/itemProps4.xml><?xml version="1.0" encoding="utf-8"?>
<ds:datastoreItem xmlns:ds="http://schemas.openxmlformats.org/officeDocument/2006/customXml" ds:itemID="{25E6263D-A547-42FE-8531-45AB6BF47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Cover Page</vt:lpstr>
      <vt:lpstr>READ ME</vt:lpstr>
      <vt:lpstr>Inputs</vt:lpstr>
      <vt:lpstr>Fish Tissue Conc</vt:lpstr>
      <vt:lpstr>Exp and Risk_Gen Pop </vt:lpstr>
      <vt:lpstr>Exp and Risk_Subsistence Fisher</vt:lpstr>
      <vt:lpstr>Exp and Risk_Tribal</vt:lpstr>
      <vt:lpstr>'Exp and Risk_Gen Pop '!Print_Area</vt:lpstr>
      <vt:lpstr>'Exp and Risk_Subsistence Fisher'!Print_Area</vt:lpstr>
      <vt:lpstr>'Exp and Risk_Tribal'!Print_Area</vt:lpstr>
      <vt:lpstr>'Fish Tissue Conc'!Print_Area</vt:lpstr>
      <vt:lpstr>Inputs!Print_Area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Arashiro, Maiko (she/her/hers)</dc:creator>
  <cp:keywords/>
  <dc:description/>
  <cp:lastModifiedBy>Hodge, Myles</cp:lastModifiedBy>
  <cp:revision/>
  <dcterms:created xsi:type="dcterms:W3CDTF">2024-01-31T19:02:25Z</dcterms:created>
  <dcterms:modified xsi:type="dcterms:W3CDTF">2025-07-23T14:13:02Z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y fmtid="{D5CDD505-2E9C-101B-9397-08002B2CF9AE}" pid="7" name="Document_x0020_Type">
    <vt:lpwstr/>
  </property>
  <property fmtid="{D5CDD505-2E9C-101B-9397-08002B2CF9AE}" pid="8" name="EPA_x0020_Subject">
    <vt:lpwstr/>
  </property>
</Properties>
</file>