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usepa-my.sharepoint.com/personal/lindsay_sarah_epa_gov/Documents/Desktop/in progress/D4/"/>
    </mc:Choice>
  </mc:AlternateContent>
  <xr:revisionPtr revIDLastSave="2375" documentId="8_{F03A972E-8EAE-4E9F-96B1-986254CB5591}" xr6:coauthVersionLast="47" xr6:coauthVersionMax="47" xr10:uidLastSave="{07E5DF19-0CFE-4CE3-B3AD-E0431E68E388}"/>
  <bookViews>
    <workbookView xWindow="-110" yWindow="-110" windowWidth="19420" windowHeight="10300" tabRatio="897" xr2:uid="{2A824723-2F0E-4FDB-BA0C-BEBB34EB0045}"/>
  </bookViews>
  <sheets>
    <sheet name="Cover Page" sheetId="17" r:id="rId1"/>
    <sheet name="Hazard" sheetId="10" r:id="rId2"/>
    <sheet name="Dermal - Chronic" sheetId="4" r:id="rId3"/>
    <sheet name="Dermal - Acute" sheetId="5" r:id="rId4"/>
    <sheet name="Inhalation - Chronic" sheetId="6" r:id="rId5"/>
    <sheet name="Inhalation - Acute" sheetId="7" r:id="rId6"/>
    <sheet name="Ingestion - Chronic" sheetId="8" r:id="rId7"/>
    <sheet name="Ingestion - Acute" sheetId="9" r:id="rId8"/>
    <sheet name="Inhalation - Intermediate" sheetId="11" r:id="rId9"/>
    <sheet name="Dermal - Intermediate" sheetId="12" r:id="rId10"/>
    <sheet name="Aggregate" sheetId="15" r:id="rId11"/>
    <sheet name="Supp Analysis" sheetId="16" r:id="rId12"/>
  </sheets>
  <externalReferences>
    <externalReference r:id="rId13"/>
  </externalReferences>
  <definedNames>
    <definedName name="_xlnm._FilterDatabase" localSheetId="10" hidden="1">Aggregate!$A$1:$M$469</definedName>
    <definedName name="CEM_Input__Area_of_Article_Mouthed">[1]Article_Data!#REF!</definedName>
    <definedName name="CEM_Input__Chemical_Migration_Rate">[1]Article_Data!#REF!</definedName>
    <definedName name="CEM_Input__Surface_Area_of_Articles">[1]Article_Data!#REF!</definedName>
    <definedName name="Registry_ID_Xwalk">#REF!</definedName>
    <definedName name="tbl_Default_Product_Models_SVOC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5" l="1"/>
  <c r="G15" i="15" s="1"/>
  <c r="O28" i="5"/>
  <c r="H15" i="15" s="1"/>
  <c r="P28" i="5"/>
  <c r="I15" i="15" s="1"/>
  <c r="Q28" i="5"/>
  <c r="J15" i="15" s="1"/>
  <c r="R28" i="5"/>
  <c r="K15" i="15" s="1"/>
  <c r="S28" i="5"/>
  <c r="L15" i="15" s="1"/>
  <c r="T28" i="5"/>
  <c r="M15" i="15" s="1"/>
  <c r="S28" i="4"/>
  <c r="M57" i="15" s="1"/>
  <c r="R28" i="4"/>
  <c r="L57" i="15" s="1"/>
  <c r="Q28" i="4"/>
  <c r="K57" i="15" s="1"/>
  <c r="P28" i="4"/>
  <c r="J57" i="15" s="1"/>
  <c r="O28" i="4"/>
  <c r="I57" i="15" s="1"/>
  <c r="N28" i="4"/>
  <c r="H57" i="15" s="1"/>
  <c r="M28" i="4"/>
  <c r="G57" i="15" s="1"/>
  <c r="M29" i="4"/>
  <c r="N29" i="4"/>
  <c r="O29" i="4"/>
  <c r="P29" i="4"/>
  <c r="Q29" i="4"/>
  <c r="R29" i="4"/>
  <c r="S29" i="4"/>
  <c r="M30" i="4"/>
  <c r="N30" i="4"/>
  <c r="O30" i="4"/>
  <c r="P30" i="4"/>
  <c r="Q30" i="4"/>
  <c r="R30" i="4"/>
  <c r="S30" i="4"/>
  <c r="D10" i="11"/>
  <c r="E10" i="11"/>
  <c r="F10" i="11"/>
  <c r="D11" i="11"/>
  <c r="E11" i="11"/>
  <c r="F11" i="11"/>
  <c r="E9" i="11"/>
  <c r="F9" i="11"/>
  <c r="D9" i="11"/>
  <c r="D7" i="11"/>
  <c r="E7" i="11"/>
  <c r="F7" i="11"/>
  <c r="D8" i="11"/>
  <c r="E8" i="11"/>
  <c r="F8" i="11"/>
  <c r="F6" i="11"/>
  <c r="E6" i="11"/>
  <c r="D6" i="11"/>
  <c r="E23" i="6"/>
  <c r="D23" i="6"/>
  <c r="C23" i="6"/>
  <c r="D22" i="6"/>
  <c r="E22" i="6"/>
  <c r="C22" i="6"/>
  <c r="C20" i="6"/>
  <c r="D20" i="6"/>
  <c r="E20" i="6"/>
  <c r="E19" i="6"/>
  <c r="D19" i="6"/>
  <c r="C19" i="6"/>
  <c r="N13" i="16"/>
  <c r="N12" i="16"/>
  <c r="N11" i="16"/>
  <c r="E15" i="6" l="1"/>
  <c r="K15" i="6" s="1"/>
  <c r="D15" i="6"/>
  <c r="J15" i="6" s="1"/>
  <c r="C15" i="6"/>
  <c r="I15" i="6" s="1"/>
  <c r="E17" i="6"/>
  <c r="K17" i="6" s="1"/>
  <c r="D17" i="6"/>
  <c r="J17" i="6" s="1"/>
  <c r="C17" i="6"/>
  <c r="I17" i="6" s="1"/>
  <c r="E16" i="6"/>
  <c r="K16" i="6" s="1"/>
  <c r="D16" i="6"/>
  <c r="J16" i="6" s="1"/>
  <c r="C16" i="6"/>
  <c r="I16" i="6" s="1"/>
  <c r="I17" i="7"/>
  <c r="I16" i="7"/>
  <c r="I15" i="7"/>
  <c r="K17" i="7"/>
  <c r="J17" i="7"/>
  <c r="K16" i="7"/>
  <c r="J16" i="7"/>
  <c r="K15" i="7"/>
  <c r="J15" i="7"/>
  <c r="M7" i="16"/>
  <c r="L7" i="16"/>
  <c r="K7" i="16"/>
  <c r="M6" i="16"/>
  <c r="L6" i="16"/>
  <c r="K6" i="16"/>
  <c r="J7" i="16"/>
  <c r="I7" i="16"/>
  <c r="J6" i="16"/>
  <c r="I6" i="16"/>
  <c r="H7" i="16"/>
  <c r="H6" i="16"/>
  <c r="G7" i="16"/>
  <c r="G6" i="16"/>
  <c r="F7" i="16"/>
  <c r="F6" i="16"/>
  <c r="L4" i="16" l="1"/>
  <c r="M4" i="16"/>
  <c r="L5" i="16"/>
  <c r="M5" i="16"/>
  <c r="M3" i="16"/>
  <c r="L3" i="16"/>
  <c r="K5" i="16"/>
  <c r="K4" i="16"/>
  <c r="K3" i="16"/>
  <c r="J21" i="16"/>
  <c r="K21" i="16"/>
  <c r="L21" i="16"/>
  <c r="M21" i="16"/>
  <c r="N21" i="16"/>
  <c r="O21" i="16"/>
  <c r="J22" i="16"/>
  <c r="K22" i="16"/>
  <c r="L22" i="16"/>
  <c r="M22" i="16"/>
  <c r="N22" i="16"/>
  <c r="O22" i="16"/>
  <c r="O20" i="16"/>
  <c r="N20" i="16"/>
  <c r="M20" i="16"/>
  <c r="L20" i="16"/>
  <c r="K20" i="16"/>
  <c r="J20" i="16"/>
  <c r="I4" i="16"/>
  <c r="J4" i="16"/>
  <c r="I5" i="16"/>
  <c r="J5" i="16"/>
  <c r="I8" i="16"/>
  <c r="J8" i="16"/>
  <c r="I9" i="16"/>
  <c r="J9" i="16"/>
  <c r="I10" i="16"/>
  <c r="J10" i="16"/>
  <c r="J3" i="16"/>
  <c r="I3" i="16"/>
  <c r="H10" i="16"/>
  <c r="H9" i="16"/>
  <c r="H8" i="16"/>
  <c r="H5" i="16"/>
  <c r="H4" i="16"/>
  <c r="H3" i="16"/>
  <c r="G10" i="16"/>
  <c r="F10" i="16"/>
  <c r="G9" i="16"/>
  <c r="F9" i="16"/>
  <c r="G8" i="16"/>
  <c r="F8" i="16"/>
  <c r="G5" i="16"/>
  <c r="F5" i="16"/>
  <c r="G4" i="16"/>
  <c r="F4" i="16"/>
  <c r="G3" i="16"/>
  <c r="F3" i="16"/>
  <c r="J32" i="15" l="1"/>
  <c r="K32" i="15"/>
  <c r="L32" i="15"/>
  <c r="M32" i="15"/>
  <c r="K31" i="15"/>
  <c r="L31" i="15"/>
  <c r="M31" i="15"/>
  <c r="J29" i="15"/>
  <c r="J30" i="15" s="1"/>
  <c r="K29" i="15"/>
  <c r="K30" i="15" s="1"/>
  <c r="L29" i="15"/>
  <c r="L30" i="15" s="1"/>
  <c r="M29" i="15"/>
  <c r="M30" i="15" s="1"/>
  <c r="H66" i="15"/>
  <c r="I66" i="15"/>
  <c r="J66" i="15"/>
  <c r="G66" i="15"/>
  <c r="H48" i="15"/>
  <c r="I48" i="15"/>
  <c r="J48" i="15"/>
  <c r="G48" i="15"/>
  <c r="H42" i="15"/>
  <c r="I42" i="15"/>
  <c r="J42" i="15"/>
  <c r="G42" i="15"/>
  <c r="H39" i="15"/>
  <c r="I39" i="15"/>
  <c r="J39" i="15"/>
  <c r="G39" i="15"/>
  <c r="J25" i="15"/>
  <c r="K25" i="15"/>
  <c r="K26" i="15" s="1"/>
  <c r="L25" i="15"/>
  <c r="L26" i="15" s="1"/>
  <c r="M25" i="15"/>
  <c r="M26" i="15" s="1"/>
  <c r="M33" i="15" l="1"/>
  <c r="L33" i="15"/>
  <c r="K33" i="15"/>
  <c r="J8" i="6" l="1"/>
  <c r="I8" i="6"/>
  <c r="S5" i="11"/>
  <c r="S4" i="11"/>
  <c r="S3" i="11"/>
  <c r="T9" i="11"/>
  <c r="U5" i="11"/>
  <c r="T5" i="11"/>
  <c r="U4" i="11"/>
  <c r="T4" i="11"/>
  <c r="U3" i="11"/>
  <c r="T3" i="11"/>
  <c r="N11" i="11"/>
  <c r="U11" i="11" s="1"/>
  <c r="M11" i="11"/>
  <c r="T11" i="11" s="1"/>
  <c r="L11" i="11"/>
  <c r="S11" i="11" s="1"/>
  <c r="N10" i="11"/>
  <c r="U10" i="11" s="1"/>
  <c r="M10" i="11"/>
  <c r="T10" i="11" s="1"/>
  <c r="L10" i="11"/>
  <c r="S10" i="11" s="1"/>
  <c r="N9" i="11"/>
  <c r="U9" i="11" s="1"/>
  <c r="M64" i="15" s="1"/>
  <c r="M65" i="15" s="1"/>
  <c r="M9" i="11"/>
  <c r="L9" i="11"/>
  <c r="S9" i="11" s="1"/>
  <c r="N8" i="11"/>
  <c r="U8" i="11" s="1"/>
  <c r="M8" i="11"/>
  <c r="T8" i="11" s="1"/>
  <c r="L8" i="11"/>
  <c r="S8" i="11" s="1"/>
  <c r="N7" i="11"/>
  <c r="U7" i="11" s="1"/>
  <c r="M7" i="11"/>
  <c r="T7" i="11" s="1"/>
  <c r="L7" i="11"/>
  <c r="S7" i="11" s="1"/>
  <c r="N6" i="11"/>
  <c r="U6" i="11" s="1"/>
  <c r="M52" i="15" s="1"/>
  <c r="M6" i="11"/>
  <c r="T6" i="11" s="1"/>
  <c r="L6" i="11"/>
  <c r="S6" i="11" s="1"/>
  <c r="N5" i="11"/>
  <c r="M5" i="11"/>
  <c r="L5" i="11"/>
  <c r="N4" i="11"/>
  <c r="M4" i="11"/>
  <c r="L4" i="11"/>
  <c r="N3" i="11"/>
  <c r="M3" i="11"/>
  <c r="L3" i="11"/>
  <c r="AF8" i="12"/>
  <c r="V11" i="12"/>
  <c r="AG11" i="12" s="1"/>
  <c r="U11" i="12"/>
  <c r="AF11" i="12" s="1"/>
  <c r="T11" i="12"/>
  <c r="AE11" i="12" s="1"/>
  <c r="V10" i="12"/>
  <c r="AG10" i="12" s="1"/>
  <c r="U10" i="12"/>
  <c r="AF10" i="12" s="1"/>
  <c r="T10" i="12"/>
  <c r="AE10" i="12" s="1"/>
  <c r="V9" i="12"/>
  <c r="AG9" i="12" s="1"/>
  <c r="M63" i="15" s="1"/>
  <c r="U9" i="12"/>
  <c r="AF9" i="12" s="1"/>
  <c r="L63" i="15" s="1"/>
  <c r="T9" i="12"/>
  <c r="AE9" i="12" s="1"/>
  <c r="K63" i="15" s="1"/>
  <c r="V8" i="12"/>
  <c r="AG8" i="12" s="1"/>
  <c r="U8" i="12"/>
  <c r="T8" i="12"/>
  <c r="AE8" i="12" s="1"/>
  <c r="V7" i="12"/>
  <c r="AG7" i="12" s="1"/>
  <c r="M66" i="15" s="1"/>
  <c r="U7" i="12"/>
  <c r="AF7" i="12" s="1"/>
  <c r="L66" i="15" s="1"/>
  <c r="T7" i="12"/>
  <c r="AE7" i="12" s="1"/>
  <c r="K66" i="15" s="1"/>
  <c r="V6" i="12"/>
  <c r="AG6" i="12" s="1"/>
  <c r="M51" i="15" s="1"/>
  <c r="U6" i="12"/>
  <c r="AF6" i="12" s="1"/>
  <c r="L51" i="15" s="1"/>
  <c r="T6" i="12"/>
  <c r="AE6" i="12" s="1"/>
  <c r="K51" i="15" s="1"/>
  <c r="V5" i="12"/>
  <c r="AG5" i="12" s="1"/>
  <c r="U5" i="12"/>
  <c r="AF5" i="12" s="1"/>
  <c r="T5" i="12"/>
  <c r="AE5" i="12" s="1"/>
  <c r="V4" i="12"/>
  <c r="AG4" i="12" s="1"/>
  <c r="U4" i="12"/>
  <c r="AF4" i="12" s="1"/>
  <c r="T4" i="12"/>
  <c r="AE4" i="12" s="1"/>
  <c r="V3" i="12"/>
  <c r="AG3" i="12" s="1"/>
  <c r="U3" i="12"/>
  <c r="AF3" i="12" s="1"/>
  <c r="T3" i="12"/>
  <c r="AE3" i="12" s="1"/>
  <c r="M53" i="15" l="1"/>
  <c r="J52" i="15"/>
  <c r="I52" i="15"/>
  <c r="H52" i="15"/>
  <c r="G52" i="15"/>
  <c r="K52" i="15"/>
  <c r="K53" i="15" s="1"/>
  <c r="L52" i="15"/>
  <c r="L53" i="15" s="1"/>
  <c r="L64" i="15"/>
  <c r="L65" i="15" s="1"/>
  <c r="K64" i="15"/>
  <c r="K65" i="15" s="1"/>
  <c r="J64" i="15"/>
  <c r="J65" i="15" s="1"/>
  <c r="I64" i="15"/>
  <c r="I65" i="15" s="1"/>
  <c r="G64" i="15"/>
  <c r="G65" i="15" s="1"/>
  <c r="H64" i="15"/>
  <c r="H65" i="15" s="1"/>
  <c r="G67" i="15"/>
  <c r="G68" i="15" s="1"/>
  <c r="H67" i="15"/>
  <c r="H68" i="15" s="1"/>
  <c r="J67" i="15"/>
  <c r="J68" i="15" s="1"/>
  <c r="I67" i="15"/>
  <c r="I68" i="15" s="1"/>
  <c r="K67" i="15"/>
  <c r="K68" i="15" s="1"/>
  <c r="L67" i="15"/>
  <c r="L68" i="15" s="1"/>
  <c r="M67" i="15"/>
  <c r="M68" i="15" s="1"/>
  <c r="M31" i="4"/>
  <c r="O36" i="4"/>
  <c r="O35" i="4"/>
  <c r="M34" i="4"/>
  <c r="O33" i="4"/>
  <c r="O32" i="4"/>
  <c r="N32" i="4"/>
  <c r="P26" i="4"/>
  <c r="N26" i="4"/>
  <c r="P25" i="4"/>
  <c r="N25" i="4"/>
  <c r="O24" i="4"/>
  <c r="O23" i="4"/>
  <c r="N23" i="4"/>
  <c r="M23" i="4"/>
  <c r="T23" i="5"/>
  <c r="S23" i="5"/>
  <c r="R23" i="5"/>
  <c r="T22" i="5"/>
  <c r="S22" i="5"/>
  <c r="R22" i="5"/>
  <c r="T21" i="5"/>
  <c r="M34" i="15" s="1"/>
  <c r="S21" i="5"/>
  <c r="L34" i="15" s="1"/>
  <c r="R21" i="5"/>
  <c r="K34" i="15" s="1"/>
  <c r="Q33" i="5"/>
  <c r="P33" i="5"/>
  <c r="O33" i="5"/>
  <c r="N33" i="5"/>
  <c r="Q32" i="5"/>
  <c r="P32" i="5"/>
  <c r="O32" i="5"/>
  <c r="N32" i="5"/>
  <c r="Q31" i="5"/>
  <c r="P31" i="5"/>
  <c r="O31" i="5"/>
  <c r="N31" i="5"/>
  <c r="Q23" i="5"/>
  <c r="P23" i="5"/>
  <c r="O23" i="5"/>
  <c r="N23" i="5"/>
  <c r="Q22" i="5"/>
  <c r="P22" i="5"/>
  <c r="O22" i="5"/>
  <c r="N22" i="5"/>
  <c r="Q21" i="5"/>
  <c r="J34" i="15" s="1"/>
  <c r="P21" i="5"/>
  <c r="I34" i="15" s="1"/>
  <c r="O21" i="5"/>
  <c r="H34" i="15" s="1"/>
  <c r="N21" i="5"/>
  <c r="G34" i="15" s="1"/>
  <c r="N24" i="5"/>
  <c r="O24" i="5"/>
  <c r="P24" i="5"/>
  <c r="Q24" i="5"/>
  <c r="N25" i="5"/>
  <c r="O25" i="5"/>
  <c r="P25" i="5"/>
  <c r="Q25" i="5"/>
  <c r="N26" i="5"/>
  <c r="O26" i="5"/>
  <c r="P26" i="5"/>
  <c r="Q26" i="5"/>
  <c r="N27" i="5"/>
  <c r="G12" i="15" s="1"/>
  <c r="O27" i="5"/>
  <c r="H12" i="15" s="1"/>
  <c r="P27" i="5"/>
  <c r="I12" i="15" s="1"/>
  <c r="Q27" i="5"/>
  <c r="J12" i="15" s="1"/>
  <c r="N29" i="5"/>
  <c r="O29" i="5"/>
  <c r="P29" i="5"/>
  <c r="Q29" i="5"/>
  <c r="N30" i="5"/>
  <c r="O30" i="5"/>
  <c r="P30" i="5"/>
  <c r="Q30" i="5"/>
  <c r="N34" i="5"/>
  <c r="G27" i="15" s="1"/>
  <c r="O34" i="5"/>
  <c r="H27" i="15" s="1"/>
  <c r="P34" i="5"/>
  <c r="I27" i="15" s="1"/>
  <c r="Q34" i="5"/>
  <c r="J27" i="15" s="1"/>
  <c r="N35" i="5"/>
  <c r="O35" i="5"/>
  <c r="P35" i="5"/>
  <c r="Q35" i="5"/>
  <c r="N36" i="5"/>
  <c r="O36" i="5"/>
  <c r="P36" i="5"/>
  <c r="Q36" i="5"/>
  <c r="M22" i="4"/>
  <c r="N22" i="4"/>
  <c r="O22" i="4"/>
  <c r="P22" i="4"/>
  <c r="P23" i="4"/>
  <c r="M24" i="4"/>
  <c r="N24" i="4"/>
  <c r="P24" i="4"/>
  <c r="M25" i="4"/>
  <c r="O25" i="4"/>
  <c r="M26" i="4"/>
  <c r="O26" i="4"/>
  <c r="M27" i="4"/>
  <c r="G54" i="15" s="1"/>
  <c r="N27" i="4"/>
  <c r="H54" i="15" s="1"/>
  <c r="O27" i="4"/>
  <c r="I54" i="15" s="1"/>
  <c r="P27" i="4"/>
  <c r="J54" i="15" s="1"/>
  <c r="N31" i="4"/>
  <c r="O31" i="4"/>
  <c r="P31" i="4"/>
  <c r="M32" i="4"/>
  <c r="P32" i="4"/>
  <c r="M33" i="4"/>
  <c r="N33" i="4"/>
  <c r="P33" i="4"/>
  <c r="N34" i="4"/>
  <c r="O34" i="4"/>
  <c r="P34" i="4"/>
  <c r="M35" i="4"/>
  <c r="N35" i="4"/>
  <c r="P35" i="4"/>
  <c r="M36" i="4"/>
  <c r="N36" i="4"/>
  <c r="P36" i="4"/>
  <c r="N21" i="4"/>
  <c r="O21" i="4"/>
  <c r="P21" i="4"/>
  <c r="M21" i="4"/>
  <c r="I24" i="15" l="1"/>
  <c r="I31" i="15"/>
  <c r="I18" i="15"/>
  <c r="I60" i="15"/>
  <c r="J24" i="15"/>
  <c r="J26" i="15" s="1"/>
  <c r="J31" i="15"/>
  <c r="J33" i="15" s="1"/>
  <c r="J60" i="15"/>
  <c r="J18" i="15"/>
  <c r="H18" i="15"/>
  <c r="H60" i="15"/>
  <c r="G18" i="15"/>
  <c r="G60" i="15"/>
  <c r="H24" i="15"/>
  <c r="H31" i="15"/>
  <c r="G31" i="15"/>
  <c r="G24" i="15"/>
  <c r="N3" i="9"/>
  <c r="G29" i="15" s="1"/>
  <c r="G30" i="15" s="1"/>
  <c r="O3" i="9"/>
  <c r="H29" i="15" s="1"/>
  <c r="H30" i="15" s="1"/>
  <c r="P3" i="9"/>
  <c r="I29" i="15" s="1"/>
  <c r="I30" i="15" s="1"/>
  <c r="N4" i="9"/>
  <c r="O4" i="9"/>
  <c r="P4" i="9"/>
  <c r="N5" i="9"/>
  <c r="O5" i="9"/>
  <c r="P5" i="9"/>
  <c r="N6" i="9"/>
  <c r="O6" i="9"/>
  <c r="P6" i="9"/>
  <c r="N7" i="9"/>
  <c r="O7" i="9"/>
  <c r="P7" i="9"/>
  <c r="N8" i="9"/>
  <c r="O8" i="9"/>
  <c r="P8" i="9"/>
  <c r="N9" i="9"/>
  <c r="O9" i="9"/>
  <c r="P9" i="9"/>
  <c r="N10" i="9"/>
  <c r="O10" i="9"/>
  <c r="P10" i="9"/>
  <c r="N11" i="9"/>
  <c r="O11" i="9"/>
  <c r="P11" i="9"/>
  <c r="I4" i="7"/>
  <c r="I5" i="7"/>
  <c r="I6" i="7"/>
  <c r="I7" i="7"/>
  <c r="I8" i="7"/>
  <c r="I9" i="7"/>
  <c r="I10" i="7"/>
  <c r="I11" i="7"/>
  <c r="I12" i="7"/>
  <c r="I13" i="7"/>
  <c r="I14" i="7"/>
  <c r="I18" i="7"/>
  <c r="I19" i="7"/>
  <c r="I20" i="7"/>
  <c r="I21" i="7"/>
  <c r="I22" i="7"/>
  <c r="I23" i="7"/>
  <c r="I24" i="7"/>
  <c r="I25" i="7"/>
  <c r="I26" i="7"/>
  <c r="I3" i="7"/>
  <c r="I26" i="6"/>
  <c r="I25" i="6"/>
  <c r="I24" i="6"/>
  <c r="I23" i="6"/>
  <c r="I22" i="6"/>
  <c r="I21" i="6"/>
  <c r="I20" i="6"/>
  <c r="I19" i="6"/>
  <c r="I18" i="6"/>
  <c r="I14" i="6"/>
  <c r="I13" i="6"/>
  <c r="I12" i="6"/>
  <c r="I11" i="6"/>
  <c r="I10" i="6"/>
  <c r="I9" i="6"/>
  <c r="I7" i="6"/>
  <c r="I6" i="6"/>
  <c r="I5" i="6"/>
  <c r="I4" i="6"/>
  <c r="I3" i="6"/>
  <c r="G32" i="15" l="1"/>
  <c r="G25" i="15"/>
  <c r="G26" i="15" s="1"/>
  <c r="I25" i="15"/>
  <c r="I26" i="15" s="1"/>
  <c r="I32" i="15"/>
  <c r="I33" i="15" s="1"/>
  <c r="G33" i="15"/>
  <c r="G43" i="15"/>
  <c r="G44" i="15" s="1"/>
  <c r="I43" i="15"/>
  <c r="I44" i="15" s="1"/>
  <c r="J43" i="15"/>
  <c r="J44" i="15" s="1"/>
  <c r="H43" i="15"/>
  <c r="H44" i="15" s="1"/>
  <c r="H32" i="15"/>
  <c r="H33" i="15" s="1"/>
  <c r="H25" i="15"/>
  <c r="H26" i="15" s="1"/>
  <c r="I70" i="15"/>
  <c r="J70" i="15"/>
  <c r="H70" i="15"/>
  <c r="G70" i="15"/>
  <c r="J58" i="15"/>
  <c r="J59" i="15" s="1"/>
  <c r="I58" i="15"/>
  <c r="I59" i="15" s="1"/>
  <c r="H58" i="15"/>
  <c r="H59" i="15" s="1"/>
  <c r="G58" i="15"/>
  <c r="G59" i="15" s="1"/>
  <c r="J16" i="15"/>
  <c r="J17" i="15" s="1"/>
  <c r="I16" i="15"/>
  <c r="I17" i="15" s="1"/>
  <c r="H16" i="15"/>
  <c r="H17" i="15" s="1"/>
  <c r="G16" i="15"/>
  <c r="G17" i="15" s="1"/>
  <c r="J7" i="15"/>
  <c r="J8" i="15" s="1"/>
  <c r="I7" i="15"/>
  <c r="I8" i="15" s="1"/>
  <c r="H7" i="15"/>
  <c r="H8" i="15" s="1"/>
  <c r="G7" i="15"/>
  <c r="G8" i="15" s="1"/>
  <c r="J22" i="15"/>
  <c r="J23" i="15" s="1"/>
  <c r="I22" i="15"/>
  <c r="I23" i="15" s="1"/>
  <c r="H22" i="15"/>
  <c r="H23" i="15" s="1"/>
  <c r="G22" i="15"/>
  <c r="G23" i="15" s="1"/>
  <c r="J37" i="15"/>
  <c r="J38" i="15" s="1"/>
  <c r="I37" i="15"/>
  <c r="I38" i="15" s="1"/>
  <c r="H37" i="15"/>
  <c r="H38" i="15" s="1"/>
  <c r="G37" i="15"/>
  <c r="G38" i="15" s="1"/>
  <c r="J13" i="15"/>
  <c r="J14" i="15" s="1"/>
  <c r="I13" i="15"/>
  <c r="I14" i="15" s="1"/>
  <c r="H13" i="15"/>
  <c r="H14" i="15" s="1"/>
  <c r="G13" i="15"/>
  <c r="G14" i="15" s="1"/>
  <c r="J49" i="15"/>
  <c r="J50" i="15" s="1"/>
  <c r="I49" i="15"/>
  <c r="I50" i="15" s="1"/>
  <c r="H49" i="15"/>
  <c r="H50" i="15" s="1"/>
  <c r="G49" i="15"/>
  <c r="G50" i="15" s="1"/>
  <c r="I10" i="15"/>
  <c r="I11" i="15" s="1"/>
  <c r="H10" i="15"/>
  <c r="H11" i="15" s="1"/>
  <c r="G10" i="15"/>
  <c r="G11" i="15" s="1"/>
  <c r="J10" i="15"/>
  <c r="J11" i="15" s="1"/>
  <c r="H4" i="15"/>
  <c r="H5" i="15" s="1"/>
  <c r="G4" i="15"/>
  <c r="G5" i="15" s="1"/>
  <c r="J4" i="15"/>
  <c r="J5" i="15" s="1"/>
  <c r="I4" i="15"/>
  <c r="I5" i="15" s="1"/>
  <c r="J46" i="15"/>
  <c r="J47" i="15" s="1"/>
  <c r="I46" i="15"/>
  <c r="I47" i="15" s="1"/>
  <c r="H46" i="15"/>
  <c r="H47" i="15" s="1"/>
  <c r="G46" i="15"/>
  <c r="G47" i="15" s="1"/>
  <c r="J55" i="15"/>
  <c r="J56" i="15" s="1"/>
  <c r="I55" i="15"/>
  <c r="I56" i="15" s="1"/>
  <c r="H55" i="15"/>
  <c r="H56" i="15" s="1"/>
  <c r="G55" i="15"/>
  <c r="G56" i="15" s="1"/>
  <c r="I61" i="15"/>
  <c r="I62" i="15" s="1"/>
  <c r="M61" i="15"/>
  <c r="L61" i="15"/>
  <c r="K61" i="15"/>
  <c r="J61" i="15"/>
  <c r="J62" i="15" s="1"/>
  <c r="H61" i="15"/>
  <c r="H62" i="15" s="1"/>
  <c r="G61" i="15"/>
  <c r="G62" i="15" s="1"/>
  <c r="J40" i="15"/>
  <c r="J41" i="15" s="1"/>
  <c r="G40" i="15"/>
  <c r="G41" i="15" s="1"/>
  <c r="I40" i="15"/>
  <c r="I41" i="15" s="1"/>
  <c r="H40" i="15"/>
  <c r="H41" i="15" s="1"/>
  <c r="M19" i="15"/>
  <c r="L19" i="15"/>
  <c r="K19" i="15"/>
  <c r="J19" i="15"/>
  <c r="J20" i="15" s="1"/>
  <c r="I19" i="15"/>
  <c r="I20" i="15" s="1"/>
  <c r="H19" i="15"/>
  <c r="H20" i="15" s="1"/>
  <c r="G19" i="15"/>
  <c r="G20" i="15" s="1"/>
  <c r="K26" i="6"/>
  <c r="J26" i="6"/>
  <c r="K25" i="6"/>
  <c r="J25" i="6"/>
  <c r="K24" i="6"/>
  <c r="J24" i="6"/>
  <c r="K23" i="6"/>
  <c r="J23" i="6"/>
  <c r="K22" i="6"/>
  <c r="J22" i="6"/>
  <c r="K21" i="6"/>
  <c r="M70" i="15" s="1"/>
  <c r="J21" i="6"/>
  <c r="K20" i="6"/>
  <c r="J20" i="6"/>
  <c r="K19" i="6"/>
  <c r="J19" i="6"/>
  <c r="K18" i="6"/>
  <c r="J18" i="6"/>
  <c r="K14" i="6"/>
  <c r="J14" i="6"/>
  <c r="K13" i="6"/>
  <c r="J13" i="6"/>
  <c r="K12" i="6"/>
  <c r="J12" i="6"/>
  <c r="K11" i="6"/>
  <c r="J11" i="6"/>
  <c r="K10" i="6"/>
  <c r="J10" i="6"/>
  <c r="K9" i="6"/>
  <c r="J9" i="6"/>
  <c r="K8" i="6"/>
  <c r="K7" i="6"/>
  <c r="J7" i="6"/>
  <c r="K6" i="6"/>
  <c r="M55" i="15" s="1"/>
  <c r="J6" i="6"/>
  <c r="K5" i="6"/>
  <c r="J5" i="6"/>
  <c r="K4" i="6"/>
  <c r="J4" i="6"/>
  <c r="K3" i="6"/>
  <c r="J3" i="6"/>
  <c r="K26" i="7"/>
  <c r="J26" i="7"/>
  <c r="K25" i="7"/>
  <c r="J25" i="7"/>
  <c r="K24" i="7"/>
  <c r="M22" i="15" s="1"/>
  <c r="J24" i="7"/>
  <c r="K23" i="7"/>
  <c r="J23" i="7"/>
  <c r="K43" i="15" s="1"/>
  <c r="K22" i="7"/>
  <c r="J22" i="7"/>
  <c r="K21" i="7"/>
  <c r="M37" i="15" s="1"/>
  <c r="J21" i="7"/>
  <c r="K20" i="7"/>
  <c r="J20" i="7"/>
  <c r="K19" i="7"/>
  <c r="J19" i="7"/>
  <c r="K18" i="7"/>
  <c r="M46" i="15" s="1"/>
  <c r="J18" i="7"/>
  <c r="K14" i="7"/>
  <c r="J14" i="7"/>
  <c r="K13" i="7"/>
  <c r="J13" i="7"/>
  <c r="K12" i="7"/>
  <c r="M10" i="15" s="1"/>
  <c r="J12" i="7"/>
  <c r="K11" i="7"/>
  <c r="J11" i="7"/>
  <c r="K10" i="7"/>
  <c r="J10" i="7"/>
  <c r="K9" i="7"/>
  <c r="M4" i="15" s="1"/>
  <c r="J9" i="7"/>
  <c r="K8" i="7"/>
  <c r="J8" i="7"/>
  <c r="K7" i="7"/>
  <c r="J7" i="7"/>
  <c r="K6" i="7"/>
  <c r="M13" i="15" s="1"/>
  <c r="J6" i="7"/>
  <c r="K5" i="7"/>
  <c r="J5" i="7"/>
  <c r="K4" i="7"/>
  <c r="J4" i="7"/>
  <c r="K3" i="7"/>
  <c r="M7" i="15" s="1"/>
  <c r="J3" i="7"/>
  <c r="S36" i="4"/>
  <c r="R36" i="4"/>
  <c r="Q36" i="4"/>
  <c r="S35" i="4"/>
  <c r="R35" i="4"/>
  <c r="Q35" i="4"/>
  <c r="S34" i="4"/>
  <c r="R34" i="4"/>
  <c r="Q34" i="4"/>
  <c r="S27" i="4"/>
  <c r="M54" i="15" s="1"/>
  <c r="R27" i="4"/>
  <c r="L54" i="15" s="1"/>
  <c r="Q27" i="4"/>
  <c r="K54" i="15" s="1"/>
  <c r="S26" i="4"/>
  <c r="R26" i="4"/>
  <c r="Q26" i="4"/>
  <c r="S25" i="4"/>
  <c r="R25" i="4"/>
  <c r="Q25" i="4"/>
  <c r="S24" i="4"/>
  <c r="R24" i="4"/>
  <c r="Q24" i="4"/>
  <c r="S23" i="4"/>
  <c r="R23" i="4"/>
  <c r="Q23" i="4"/>
  <c r="S22" i="4"/>
  <c r="R22" i="4"/>
  <c r="Q22" i="4"/>
  <c r="S21" i="4"/>
  <c r="R21" i="4"/>
  <c r="Q21" i="4"/>
  <c r="S20" i="4"/>
  <c r="R20" i="4"/>
  <c r="Q20" i="4"/>
  <c r="S19" i="4"/>
  <c r="R19" i="4"/>
  <c r="Q19" i="4"/>
  <c r="S18" i="4"/>
  <c r="R18" i="4"/>
  <c r="Q18" i="4"/>
  <c r="S17" i="4"/>
  <c r="R17" i="4"/>
  <c r="Q17" i="4"/>
  <c r="S16" i="4"/>
  <c r="R16" i="4"/>
  <c r="Q16" i="4"/>
  <c r="S15" i="4"/>
  <c r="M69" i="15" s="1"/>
  <c r="R15" i="4"/>
  <c r="L69" i="15" s="1"/>
  <c r="Q15" i="4"/>
  <c r="K69" i="15" s="1"/>
  <c r="S14" i="4"/>
  <c r="R14" i="4"/>
  <c r="Q14" i="4"/>
  <c r="S13" i="4"/>
  <c r="R13" i="4"/>
  <c r="Q13" i="4"/>
  <c r="S12" i="4"/>
  <c r="R12" i="4"/>
  <c r="Q12" i="4"/>
  <c r="S11" i="4"/>
  <c r="R11" i="4"/>
  <c r="Q11" i="4"/>
  <c r="S10" i="4"/>
  <c r="R10" i="4"/>
  <c r="Q10" i="4"/>
  <c r="S9" i="4"/>
  <c r="R9" i="4"/>
  <c r="Q9" i="4"/>
  <c r="S8" i="4"/>
  <c r="R8" i="4"/>
  <c r="Q8" i="4"/>
  <c r="S7" i="4"/>
  <c r="R7" i="4"/>
  <c r="Q7" i="4"/>
  <c r="S6" i="4"/>
  <c r="R6" i="4"/>
  <c r="Q6" i="4"/>
  <c r="S5" i="4"/>
  <c r="R5" i="4"/>
  <c r="Q5" i="4"/>
  <c r="S4" i="4"/>
  <c r="R4" i="4"/>
  <c r="Q4" i="4"/>
  <c r="S3" i="4"/>
  <c r="R3" i="4"/>
  <c r="Q3" i="4"/>
  <c r="T36" i="5"/>
  <c r="S36" i="5"/>
  <c r="R36" i="5"/>
  <c r="T35" i="5"/>
  <c r="S35" i="5"/>
  <c r="R35" i="5"/>
  <c r="T34" i="5"/>
  <c r="M27" i="15" s="1"/>
  <c r="S34" i="5"/>
  <c r="L27" i="15" s="1"/>
  <c r="R34" i="5"/>
  <c r="K27" i="15" s="1"/>
  <c r="T30" i="5"/>
  <c r="S30" i="5"/>
  <c r="R30" i="5"/>
  <c r="T29" i="5"/>
  <c r="S29" i="5"/>
  <c r="R29" i="5"/>
  <c r="T27" i="5"/>
  <c r="M12" i="15" s="1"/>
  <c r="S27" i="5"/>
  <c r="L12" i="15" s="1"/>
  <c r="R27" i="5"/>
  <c r="K12" i="15" s="1"/>
  <c r="T26" i="5"/>
  <c r="S26" i="5"/>
  <c r="R26" i="5"/>
  <c r="T25" i="5"/>
  <c r="S25" i="5"/>
  <c r="R25" i="5"/>
  <c r="T24" i="5"/>
  <c r="S24" i="5"/>
  <c r="R24" i="5"/>
  <c r="T20" i="5"/>
  <c r="S20" i="5"/>
  <c r="R20" i="5"/>
  <c r="T19" i="5"/>
  <c r="S19" i="5"/>
  <c r="R19" i="5"/>
  <c r="T18" i="5"/>
  <c r="M21" i="15" s="1"/>
  <c r="S18" i="5"/>
  <c r="L21" i="15" s="1"/>
  <c r="R18" i="5"/>
  <c r="K21" i="15" s="1"/>
  <c r="T17" i="5"/>
  <c r="M42" i="15" s="1"/>
  <c r="S17" i="5"/>
  <c r="L42" i="15" s="1"/>
  <c r="R17" i="5"/>
  <c r="K42" i="15" s="1"/>
  <c r="T16" i="5"/>
  <c r="M39" i="15" s="1"/>
  <c r="S16" i="5"/>
  <c r="L39" i="15" s="1"/>
  <c r="R16" i="5"/>
  <c r="K39" i="15" s="1"/>
  <c r="T15" i="5"/>
  <c r="M36" i="15" s="1"/>
  <c r="S15" i="5"/>
  <c r="L36" i="15" s="1"/>
  <c r="R15" i="5"/>
  <c r="K36" i="15" s="1"/>
  <c r="T14" i="5"/>
  <c r="S14" i="5"/>
  <c r="R14" i="5"/>
  <c r="T13" i="5"/>
  <c r="M48" i="15" s="1"/>
  <c r="S13" i="5"/>
  <c r="L48" i="15" s="1"/>
  <c r="R13" i="5"/>
  <c r="K48" i="15" s="1"/>
  <c r="T12" i="5"/>
  <c r="M45" i="15" s="1"/>
  <c r="S12" i="5"/>
  <c r="L45" i="15" s="1"/>
  <c r="R12" i="5"/>
  <c r="K45" i="15" s="1"/>
  <c r="T11" i="5"/>
  <c r="S11" i="5"/>
  <c r="R11" i="5"/>
  <c r="T10" i="5"/>
  <c r="S10" i="5"/>
  <c r="R10" i="5"/>
  <c r="T9" i="5"/>
  <c r="M9" i="15" s="1"/>
  <c r="S9" i="5"/>
  <c r="L9" i="15" s="1"/>
  <c r="R9" i="5"/>
  <c r="K9" i="15" s="1"/>
  <c r="T8" i="5"/>
  <c r="S8" i="5"/>
  <c r="R8" i="5"/>
  <c r="T7" i="5"/>
  <c r="S7" i="5"/>
  <c r="R7" i="5"/>
  <c r="T6" i="5"/>
  <c r="M6" i="15" s="1"/>
  <c r="S6" i="5"/>
  <c r="L6" i="15" s="1"/>
  <c r="R6" i="5"/>
  <c r="K6" i="15" s="1"/>
  <c r="T5" i="5"/>
  <c r="S5" i="5"/>
  <c r="R5" i="5"/>
  <c r="T4" i="5"/>
  <c r="S4" i="5"/>
  <c r="R4" i="5"/>
  <c r="T3" i="5"/>
  <c r="M3" i="15" s="1"/>
  <c r="S3" i="5"/>
  <c r="L3" i="15" s="1"/>
  <c r="R3" i="5"/>
  <c r="K3" i="15" s="1"/>
  <c r="O3" i="8"/>
  <c r="O11" i="8"/>
  <c r="O10" i="8"/>
  <c r="O9" i="8"/>
  <c r="O8" i="8"/>
  <c r="O7" i="8"/>
  <c r="O6" i="8"/>
  <c r="O5" i="8"/>
  <c r="O4" i="8"/>
  <c r="P3" i="8"/>
  <c r="P11" i="8"/>
  <c r="P10" i="8"/>
  <c r="P9" i="8"/>
  <c r="P8" i="8"/>
  <c r="P7" i="8"/>
  <c r="P6" i="8"/>
  <c r="P5" i="8"/>
  <c r="P4" i="8"/>
  <c r="N3" i="8"/>
  <c r="N4" i="8"/>
  <c r="N5" i="8"/>
  <c r="N6" i="8"/>
  <c r="N7" i="8"/>
  <c r="N8" i="8"/>
  <c r="N9" i="8"/>
  <c r="N10" i="8"/>
  <c r="N11" i="8"/>
  <c r="M71" i="15" l="1"/>
  <c r="M5" i="15"/>
  <c r="M43" i="15"/>
  <c r="L43" i="15"/>
  <c r="M56" i="15"/>
  <c r="L58" i="15"/>
  <c r="L59" i="15" s="1"/>
  <c r="L16" i="15"/>
  <c r="L17" i="15" s="1"/>
  <c r="M58" i="15"/>
  <c r="M59" i="15" s="1"/>
  <c r="K16" i="15"/>
  <c r="K17" i="15" s="1"/>
  <c r="K58" i="15"/>
  <c r="K59" i="15" s="1"/>
  <c r="M16" i="15"/>
  <c r="M17" i="15" s="1"/>
  <c r="L44" i="15"/>
  <c r="L70" i="15"/>
  <c r="L71" i="15" s="1"/>
  <c r="K70" i="15"/>
  <c r="K71" i="15" s="1"/>
  <c r="M47" i="15"/>
  <c r="M14" i="15"/>
  <c r="M38" i="15"/>
  <c r="M60" i="15"/>
  <c r="M18" i="15"/>
  <c r="M20" i="15" s="1"/>
  <c r="M8" i="15"/>
  <c r="M23" i="15"/>
  <c r="L60" i="15"/>
  <c r="L62" i="15" s="1"/>
  <c r="L18" i="15"/>
  <c r="L20" i="15" s="1"/>
  <c r="M62" i="15"/>
  <c r="K60" i="15"/>
  <c r="K62" i="15" s="1"/>
  <c r="K18" i="15"/>
  <c r="K20" i="15" s="1"/>
  <c r="M11" i="15"/>
  <c r="L4" i="15"/>
  <c r="L5" i="15" s="1"/>
  <c r="K4" i="15"/>
  <c r="K5" i="15" s="1"/>
  <c r="L22" i="15"/>
  <c r="L23" i="15" s="1"/>
  <c r="K22" i="15"/>
  <c r="K23" i="15" s="1"/>
  <c r="K49" i="15"/>
  <c r="K50" i="15" s="1"/>
  <c r="M49" i="15"/>
  <c r="M50" i="15" s="1"/>
  <c r="L49" i="15"/>
  <c r="L50" i="15" s="1"/>
  <c r="K44" i="15"/>
  <c r="M44" i="15"/>
  <c r="L13" i="15"/>
  <c r="L14" i="15" s="1"/>
  <c r="K13" i="15"/>
  <c r="K14" i="15" s="1"/>
  <c r="L10" i="15"/>
  <c r="L11" i="15" s="1"/>
  <c r="K10" i="15"/>
  <c r="K11" i="15" s="1"/>
  <c r="K37" i="15"/>
  <c r="K38" i="15" s="1"/>
  <c r="L37" i="15"/>
  <c r="L38" i="15" s="1"/>
  <c r="L7" i="15"/>
  <c r="L8" i="15" s="1"/>
  <c r="K7" i="15"/>
  <c r="K8" i="15" s="1"/>
  <c r="L46" i="15"/>
  <c r="L47" i="15" s="1"/>
  <c r="K46" i="15"/>
  <c r="K47" i="15" s="1"/>
  <c r="L55" i="15"/>
  <c r="L56" i="15" s="1"/>
  <c r="K55" i="15"/>
  <c r="K56" i="15" s="1"/>
  <c r="M40" i="15"/>
  <c r="M41" i="15"/>
  <c r="K40" i="15"/>
  <c r="K41" i="15" s="1"/>
  <c r="L40" i="15"/>
  <c r="L41" i="15"/>
</calcChain>
</file>

<file path=xl/sharedStrings.xml><?xml version="1.0" encoding="utf-8"?>
<sst xmlns="http://schemas.openxmlformats.org/spreadsheetml/2006/main" count="2042" uniqueCount="141">
  <si>
    <t>HECs/HEDs for D4 for Adults (From PBPK Model)</t>
  </si>
  <si>
    <t>HECs/HEDs for D4 for Children</t>
  </si>
  <si>
    <t>Exposure Route</t>
  </si>
  <si>
    <t>Units</t>
  </si>
  <si>
    <t>Benchmark MOE</t>
  </si>
  <si>
    <t>Inhalation</t>
  </si>
  <si>
    <r>
      <t>mg/m</t>
    </r>
    <r>
      <rPr>
        <vertAlign val="superscript"/>
        <sz val="12"/>
        <color theme="1"/>
        <rFont val="Times New Roman"/>
        <family val="1"/>
      </rPr>
      <t>3</t>
    </r>
  </si>
  <si>
    <t>ppm</t>
  </si>
  <si>
    <t>Oral</t>
  </si>
  <si>
    <t>mg/kg-day</t>
  </si>
  <si>
    <t>Dermal (unoccluded)</t>
  </si>
  <si>
    <t>Dermal (occluded)</t>
  </si>
  <si>
    <t>Product or Article</t>
  </si>
  <si>
    <t>Exposure Level</t>
  </si>
  <si>
    <t>Infant</t>
  </si>
  <si>
    <t>Toddler</t>
  </si>
  <si>
    <t>Preschooler</t>
  </si>
  <si>
    <t>Middle childhood</t>
  </si>
  <si>
    <t>Young teen</t>
  </si>
  <si>
    <t>Teenager and Young Adult</t>
  </si>
  <si>
    <t>Adult</t>
  </si>
  <si>
    <t>Adhesives and Sealants</t>
  </si>
  <si>
    <t>High</t>
  </si>
  <si>
    <t>-</t>
  </si>
  <si>
    <t>Medium</t>
  </si>
  <si>
    <t>Low</t>
  </si>
  <si>
    <t>Clothing</t>
  </si>
  <si>
    <t>Bedding</t>
  </si>
  <si>
    <t>High (refined)</t>
  </si>
  <si>
    <t>Acute Dose Rate (ADR) mg/kg-day</t>
  </si>
  <si>
    <t>Acute Dose Rate (ADR) MOE</t>
  </si>
  <si>
    <t>Dermal</t>
  </si>
  <si>
    <t>Chronic HEC MOE</t>
  </si>
  <si>
    <t>Med</t>
  </si>
  <si>
    <t>Acute HEC MOE</t>
  </si>
  <si>
    <t>Ingestion</t>
  </si>
  <si>
    <t>Route</t>
  </si>
  <si>
    <t>Acute Daily Dose Rate (mg/kg-day)</t>
  </si>
  <si>
    <t>Intermediate  Average Daily Dose MOE</t>
  </si>
  <si>
    <t>Consumer Condition of Use Category</t>
  </si>
  <si>
    <t>Consumer Condition of Use Subcategory</t>
  </si>
  <si>
    <t>Exposure Duration</t>
  </si>
  <si>
    <t>MOEs</t>
  </si>
  <si>
    <t>Bystander</t>
  </si>
  <si>
    <t>Teenager</t>
  </si>
  <si>
    <t>Caulking compounds</t>
  </si>
  <si>
    <t>Acute</t>
  </si>
  <si>
    <t>Aggregate</t>
  </si>
  <si>
    <t>Automotive Care Products</t>
  </si>
  <si>
    <t>Exterior car wax and tire dressing sprays</t>
  </si>
  <si>
    <t>Furnishing, cleaning, treatment care products</t>
  </si>
  <si>
    <t>Cleaning and Furnishing Care Products; Fabric, textile, and leather products not covered elsewhere</t>
  </si>
  <si>
    <t>Cleaning sprays</t>
  </si>
  <si>
    <t>Textile and Apparel</t>
  </si>
  <si>
    <t>Textile and Apparel - Bedding</t>
  </si>
  <si>
    <t>Other Uses</t>
  </si>
  <si>
    <t>Animal Grooming Products</t>
  </si>
  <si>
    <t>Pet grooming sprays</t>
  </si>
  <si>
    <t>Packaging, Paper, Plastic, Hobby Products</t>
  </si>
  <si>
    <t>Plastic and Rubber Products Not Covered Elsewhere; Plastic and rubber articles meant to be mouthed (nipples, pacifiers, toothbrushes)</t>
  </si>
  <si>
    <t>Plastic and rubber articles meant to be mouthed (nipples, pacifiers, toothbrushes)</t>
  </si>
  <si>
    <t>Plastic and Rubber Products Not Covered Elsewhere</t>
  </si>
  <si>
    <t>Rubber shoe components</t>
  </si>
  <si>
    <t>Toys, Playground, and Sporting Equipment; Soft fabric toys</t>
  </si>
  <si>
    <t>Soft fabric toys</t>
  </si>
  <si>
    <t>Toys, Playground, and Sporting Equipment; Plastic and rubber toys</t>
  </si>
  <si>
    <t>Plastic and rubber toys</t>
  </si>
  <si>
    <t>Toys, Playground, and Sporting Equipment; Putties and other viscoelastic polymer toys</t>
  </si>
  <si>
    <t>Putties and other viscoelastic polymer toys</t>
  </si>
  <si>
    <t>Paints and Coatings</t>
  </si>
  <si>
    <t>Paints and Coatings (Small)</t>
  </si>
  <si>
    <t>Paint and lacquer (small, indoor projects)</t>
  </si>
  <si>
    <t>Paints and Coatings (Large)</t>
  </si>
  <si>
    <t>Paint and lacquer (large, outdoor projects)</t>
  </si>
  <si>
    <t>Intermediate</t>
  </si>
  <si>
    <t>Chronic</t>
  </si>
  <si>
    <t>Scenario</t>
  </si>
  <si>
    <t>Weight Fraction</t>
  </si>
  <si>
    <t>Exposure Level (not including weight fraction)</t>
  </si>
  <si>
    <t>Intermediate HEC MOE</t>
  </si>
  <si>
    <t>Product User (Adult/Youth)</t>
  </si>
  <si>
    <t>Bystander (Child)</t>
  </si>
  <si>
    <t>All Lifestages</t>
  </si>
  <si>
    <t>High (Base)</t>
  </si>
  <si>
    <t>NA</t>
  </si>
  <si>
    <t>Dermal Acute  (mg/kg-day)</t>
  </si>
  <si>
    <t>Dermal Chronic (mg/kg-day)</t>
  </si>
  <si>
    <t xml:space="preserve"> Dermal Acute MOEs</t>
  </si>
  <si>
    <t>Dermal Chronic MOEs</t>
  </si>
  <si>
    <t>Intermediate (30 days)/Chronic (Steady-State) (up to 40 yrs)</t>
  </si>
  <si>
    <t>Acute 
(1 day)</t>
  </si>
  <si>
    <t>Acute
(1 day)</t>
  </si>
  <si>
    <t>PUBLIC RELEASE DRAFT</t>
  </si>
  <si>
    <t>September 2025</t>
  </si>
  <si>
    <t>CASRN 556-67-2</t>
  </si>
  <si>
    <t>Draft Consumer Risk Calculator for Octamethylcyclotetrasiloxane (D4)</t>
  </si>
  <si>
    <t>Young Teen</t>
  </si>
  <si>
    <t>Middle Childhood</t>
  </si>
  <si>
    <t>Adhesives and sealants</t>
  </si>
  <si>
    <t>Auto care</t>
  </si>
  <si>
    <t>Cleaning products</t>
  </si>
  <si>
    <t>Paints and lacquers (large project)</t>
  </si>
  <si>
    <t>Paints and lacquers (small project)</t>
  </si>
  <si>
    <t>Pet care</t>
  </si>
  <si>
    <t>Putties and other viscoelastic toys</t>
  </si>
  <si>
    <t>Plastic and rubber footwear components</t>
  </si>
  <si>
    <t>Acute Dose Rate (ADR) (mg/kg-day)</t>
  </si>
  <si>
    <t>Chronic Average Daily Dose (CADD) (mg/kg-day)</t>
  </si>
  <si>
    <t>Chronic Average Daily Dose (CADD) MOE</t>
  </si>
  <si>
    <t>Fabric and textile toys</t>
  </si>
  <si>
    <t>Plastic and rubber items meant to be mouthed</t>
  </si>
  <si>
    <r>
      <t>Use Frequency  (Month</t>
    </r>
    <r>
      <rPr>
        <vertAlign val="superscript"/>
        <sz val="11"/>
        <color theme="1"/>
        <rFont val="Times New Roman"/>
        <family val="1"/>
      </rPr>
      <t>-1</t>
    </r>
    <r>
      <rPr>
        <sz val="11"/>
        <color theme="1"/>
        <rFont val="Times New Roman"/>
        <family val="1"/>
      </rPr>
      <t>)</t>
    </r>
  </si>
  <si>
    <t>Adult (21+ Years)</t>
  </si>
  <si>
    <t>Young Teens-Young Adults (≥11 to 20 Years)</t>
  </si>
  <si>
    <t>Infant-Middle Childhood
(&lt;1 to 10 Years)</t>
  </si>
  <si>
    <t>Young Teens-Young Adults
(≥11 to 20 Years)</t>
  </si>
  <si>
    <t>Paint and lacquer (large projects)</t>
  </si>
  <si>
    <t>Paint and lacquer (small projects)</t>
  </si>
  <si>
    <r>
      <t>Maximum 24-Hour Average Air Exposure Concentration (mg/m</t>
    </r>
    <r>
      <rPr>
        <b/>
        <vertAlign val="superscript"/>
        <sz val="11"/>
        <rFont val="Times New Roman"/>
        <family val="1"/>
      </rPr>
      <t>3</t>
    </r>
    <r>
      <rPr>
        <b/>
        <sz val="11"/>
        <rFont val="Times New Roman"/>
        <family val="1"/>
      </rPr>
      <t>)</t>
    </r>
  </si>
  <si>
    <r>
      <t>30-Day Average Air Exposure Concentration (mg/m</t>
    </r>
    <r>
      <rPr>
        <b/>
        <vertAlign val="superscript"/>
        <sz val="11"/>
        <rFont val="Times New Roman"/>
        <family val="1"/>
      </rPr>
      <t>3</t>
    </r>
    <r>
      <rPr>
        <b/>
        <sz val="11"/>
        <rFont val="Times New Roman"/>
        <family val="1"/>
      </rPr>
      <t>)</t>
    </r>
  </si>
  <si>
    <t>Paints and lacquers (large projects)</t>
  </si>
  <si>
    <t>Paints and lacquers (small projects)</t>
  </si>
  <si>
    <t>Intermediate Average Daily Dose (mg/kg-day)</t>
  </si>
  <si>
    <t>Textile and apparel</t>
  </si>
  <si>
    <t>Textile and apparel - bedding</t>
  </si>
  <si>
    <t>Laundry detergent (liquid/solid)</t>
  </si>
  <si>
    <t>High (base)</t>
  </si>
  <si>
    <t>Medium (base)</t>
  </si>
  <si>
    <r>
      <t>Acute Max 24-Hour Avg. Air Exposure Conc. (mg/m</t>
    </r>
    <r>
      <rPr>
        <b/>
        <vertAlign val="superscript"/>
        <sz val="11"/>
        <rFont val="Times New Roman"/>
        <family val="1"/>
      </rPr>
      <t>3</t>
    </r>
    <r>
      <rPr>
        <b/>
        <sz val="11"/>
        <rFont val="Times New Roman"/>
        <family val="1"/>
      </rPr>
      <t>)</t>
    </r>
  </si>
  <si>
    <r>
      <t>Chronic Max 24-Hour Avg. Air Exposure Conc. (mg/m</t>
    </r>
    <r>
      <rPr>
        <b/>
        <vertAlign val="superscript"/>
        <sz val="11"/>
        <rFont val="Times New Roman"/>
        <family val="1"/>
      </rPr>
      <t>3</t>
    </r>
    <r>
      <rPr>
        <b/>
        <sz val="11"/>
        <rFont val="Times New Roman"/>
        <family val="1"/>
      </rPr>
      <t>)</t>
    </r>
  </si>
  <si>
    <t>Adult 
(21+ Years )</t>
  </si>
  <si>
    <t>Adult 
(21+ Years)</t>
  </si>
  <si>
    <t>N/A</t>
  </si>
  <si>
    <t>Adult
(21+ Years)</t>
  </si>
  <si>
    <t>Auto care products</t>
  </si>
  <si>
    <t>Bedding high</t>
  </si>
  <si>
    <t>Bedding low</t>
  </si>
  <si>
    <t>Bedding medium</t>
  </si>
  <si>
    <t>Pet care products</t>
  </si>
  <si>
    <t>Laundry detergent - solid/liquid</t>
  </si>
  <si>
    <t>Young Teens-
Young Adults
(≥11 to 20 Years)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</si>
</sst>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E+00"/>
    <numFmt numFmtId="165" formatCode="0.0"/>
    <numFmt numFmtId="166" formatCode="0.000"/>
  </numFmts>
  <fonts count="3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vertAlign val="superscript"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b/>
      <sz val="16"/>
      <color rgb="FF000000"/>
      <name val="Times New Roman"/>
      <family val="1"/>
    </font>
    <font>
      <b/>
      <sz val="18"/>
      <color rgb="FF000000"/>
      <name val="Times New Roman"/>
      <family val="1"/>
    </font>
    <font>
      <sz val="11"/>
      <color rgb="FF000000"/>
      <name val="Aptos Narrow"/>
      <family val="2"/>
      <scheme val="minor"/>
    </font>
    <font>
      <b/>
      <i/>
      <sz val="14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vertAlign val="superscript"/>
      <sz val="11"/>
      <name val="Times New Roman"/>
      <family val="1"/>
    </font>
    <font>
      <vertAlign val="superscript"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C0C0C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D0D7E5"/>
      </right>
      <top/>
      <bottom/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19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23" fillId="0" borderId="0" xfId="0" applyFont="1"/>
    <xf numFmtId="0" fontId="23" fillId="0" borderId="0" xfId="0" quotePrefix="1" applyFont="1"/>
    <xf numFmtId="3" fontId="23" fillId="0" borderId="0" xfId="0" applyNumberFormat="1" applyFont="1"/>
    <xf numFmtId="164" fontId="23" fillId="0" borderId="0" xfId="0" applyNumberFormat="1" applyFont="1"/>
    <xf numFmtId="0" fontId="24" fillId="0" borderId="0" xfId="0" applyFont="1"/>
    <xf numFmtId="0" fontId="23" fillId="0" borderId="13" xfId="0" applyFont="1" applyBorder="1"/>
    <xf numFmtId="3" fontId="23" fillId="0" borderId="0" xfId="0" applyNumberFormat="1" applyFont="1" applyFill="1"/>
    <xf numFmtId="0" fontId="23" fillId="0" borderId="0" xfId="0" applyFont="1" applyFill="1"/>
    <xf numFmtId="3" fontId="23" fillId="0" borderId="0" xfId="0" applyNumberFormat="1" applyFont="1" applyFill="1" applyAlignment="1">
      <alignment horizontal="center" vertical="center"/>
    </xf>
    <xf numFmtId="1" fontId="23" fillId="0" borderId="0" xfId="0" applyNumberFormat="1" applyFont="1"/>
    <xf numFmtId="0" fontId="23" fillId="0" borderId="0" xfId="0" applyFont="1" applyAlignment="1">
      <alignment horizontal="left" indent="1"/>
    </xf>
    <xf numFmtId="164" fontId="22" fillId="0" borderId="0" xfId="0" applyNumberFormat="1" applyFont="1" applyFill="1" applyBorder="1" applyAlignment="1">
      <alignment horizontal="left" vertical="top"/>
    </xf>
    <xf numFmtId="0" fontId="20" fillId="33" borderId="27" xfId="0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20" fillId="33" borderId="17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30" xfId="0" applyBorder="1"/>
    <xf numFmtId="0" fontId="18" fillId="0" borderId="26" xfId="0" applyFont="1" applyBorder="1" applyAlignment="1">
      <alignment vertical="center" wrapText="1"/>
    </xf>
    <xf numFmtId="0" fontId="14" fillId="0" borderId="0" xfId="0" applyFont="1"/>
    <xf numFmtId="0" fontId="27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9" fillId="0" borderId="0" xfId="0" applyFont="1"/>
    <xf numFmtId="17" fontId="30" fillId="0" borderId="0" xfId="0" quotePrefix="1" applyNumberFormat="1" applyFont="1"/>
    <xf numFmtId="0" fontId="31" fillId="0" borderId="0" xfId="0" applyFont="1"/>
    <xf numFmtId="0" fontId="32" fillId="0" borderId="0" xfId="0" applyFont="1"/>
    <xf numFmtId="0" fontId="33" fillId="0" borderId="1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/>
    </xf>
    <xf numFmtId="164" fontId="31" fillId="0" borderId="10" xfId="0" applyNumberFormat="1" applyFont="1" applyBorder="1" applyAlignment="1">
      <alignment horizontal="center" vertical="center"/>
    </xf>
    <xf numFmtId="0" fontId="31" fillId="0" borderId="10" xfId="0" applyFont="1" applyBorder="1" applyAlignment="1">
      <alignment horizontal="center"/>
    </xf>
    <xf numFmtId="0" fontId="31" fillId="0" borderId="20" xfId="0" applyFont="1" applyBorder="1" applyAlignment="1">
      <alignment horizontal="center"/>
    </xf>
    <xf numFmtId="1" fontId="31" fillId="0" borderId="10" xfId="0" applyNumberFormat="1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0" fontId="33" fillId="0" borderId="12" xfId="0" applyFont="1" applyBorder="1" applyAlignment="1">
      <alignment horizontal="center" vertical="center"/>
    </xf>
    <xf numFmtId="164" fontId="31" fillId="0" borderId="12" xfId="0" applyNumberFormat="1" applyFont="1" applyBorder="1" applyAlignment="1">
      <alignment horizontal="center"/>
    </xf>
    <xf numFmtId="164" fontId="31" fillId="0" borderId="19" xfId="0" applyNumberFormat="1" applyFont="1" applyBorder="1" applyAlignment="1">
      <alignment horizontal="center"/>
    </xf>
    <xf numFmtId="164" fontId="31" fillId="0" borderId="15" xfId="0" applyNumberFormat="1" applyFont="1" applyBorder="1" applyAlignment="1">
      <alignment horizontal="center"/>
    </xf>
    <xf numFmtId="1" fontId="31" fillId="0" borderId="12" xfId="0" applyNumberFormat="1" applyFont="1" applyBorder="1" applyAlignment="1">
      <alignment horizontal="center"/>
    </xf>
    <xf numFmtId="164" fontId="31" fillId="0" borderId="10" xfId="0" applyNumberFormat="1" applyFont="1" applyBorder="1" applyAlignment="1">
      <alignment horizontal="center"/>
    </xf>
    <xf numFmtId="164" fontId="31" fillId="0" borderId="20" xfId="0" applyNumberFormat="1" applyFont="1" applyBorder="1" applyAlignment="1">
      <alignment horizontal="center"/>
    </xf>
    <xf numFmtId="164" fontId="31" fillId="0" borderId="14" xfId="0" applyNumberFormat="1" applyFont="1" applyBorder="1" applyAlignment="1">
      <alignment horizontal="center"/>
    </xf>
    <xf numFmtId="11" fontId="31" fillId="0" borderId="10" xfId="0" applyNumberFormat="1" applyFont="1" applyBorder="1" applyAlignment="1">
      <alignment horizontal="center" vertical="center"/>
    </xf>
    <xf numFmtId="11" fontId="31" fillId="0" borderId="10" xfId="0" applyNumberFormat="1" applyFont="1" applyBorder="1" applyAlignment="1">
      <alignment horizontal="center"/>
    </xf>
    <xf numFmtId="164" fontId="31" fillId="0" borderId="0" xfId="0" applyNumberFormat="1" applyFont="1"/>
    <xf numFmtId="165" fontId="31" fillId="0" borderId="0" xfId="0" applyNumberFormat="1" applyFont="1"/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1" fillId="0" borderId="12" xfId="0" applyFont="1" applyBorder="1" applyAlignment="1">
      <alignment horizontal="center"/>
    </xf>
    <xf numFmtId="164" fontId="31" fillId="0" borderId="10" xfId="0" applyNumberFormat="1" applyFont="1" applyFill="1" applyBorder="1" applyAlignment="1">
      <alignment horizontal="center"/>
    </xf>
    <xf numFmtId="165" fontId="31" fillId="0" borderId="0" xfId="0" applyNumberFormat="1" applyFont="1" applyAlignment="1">
      <alignment horizontal="center"/>
    </xf>
    <xf numFmtId="164" fontId="31" fillId="0" borderId="0" xfId="0" applyNumberFormat="1" applyFont="1" applyAlignment="1">
      <alignment horizontal="center"/>
    </xf>
    <xf numFmtId="164" fontId="31" fillId="0" borderId="12" xfId="0" applyNumberFormat="1" applyFont="1" applyBorder="1" applyAlignment="1">
      <alignment horizontal="center" vertical="center"/>
    </xf>
    <xf numFmtId="0" fontId="32" fillId="39" borderId="17" xfId="0" applyFont="1" applyFill="1" applyBorder="1" applyAlignment="1">
      <alignment horizontal="center" vertical="center" wrapText="1"/>
    </xf>
    <xf numFmtId="0" fontId="31" fillId="0" borderId="12" xfId="0" applyFont="1" applyBorder="1"/>
    <xf numFmtId="0" fontId="33" fillId="0" borderId="19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164" fontId="31" fillId="0" borderId="32" xfId="0" applyNumberFormat="1" applyFont="1" applyBorder="1" applyAlignment="1">
      <alignment horizontal="center" vertical="center"/>
    </xf>
    <xf numFmtId="164" fontId="31" fillId="0" borderId="34" xfId="0" applyNumberFormat="1" applyFont="1" applyBorder="1" applyAlignment="1">
      <alignment horizontal="center" vertical="center"/>
    </xf>
    <xf numFmtId="0" fontId="31" fillId="0" borderId="10" xfId="0" applyFont="1" applyBorder="1"/>
    <xf numFmtId="2" fontId="31" fillId="0" borderId="32" xfId="0" applyNumberFormat="1" applyFont="1" applyBorder="1"/>
    <xf numFmtId="1" fontId="31" fillId="0" borderId="34" xfId="0" applyNumberFormat="1" applyFont="1" applyBorder="1" applyAlignment="1">
      <alignment horizontal="center"/>
    </xf>
    <xf numFmtId="0" fontId="31" fillId="0" borderId="36" xfId="0" applyFont="1" applyBorder="1" applyAlignment="1">
      <alignment horizontal="center"/>
    </xf>
    <xf numFmtId="1" fontId="31" fillId="0" borderId="32" xfId="0" applyNumberFormat="1" applyFont="1" applyBorder="1" applyAlignment="1">
      <alignment horizontal="center"/>
    </xf>
    <xf numFmtId="0" fontId="31" fillId="0" borderId="34" xfId="0" applyFont="1" applyBorder="1" applyAlignment="1">
      <alignment horizontal="center"/>
    </xf>
    <xf numFmtId="0" fontId="32" fillId="39" borderId="17" xfId="0" applyFont="1" applyFill="1" applyBorder="1" applyAlignment="1">
      <alignment horizontal="center"/>
    </xf>
    <xf numFmtId="0" fontId="31" fillId="39" borderId="30" xfId="0" applyFont="1" applyFill="1" applyBorder="1"/>
    <xf numFmtId="0" fontId="32" fillId="39" borderId="37" xfId="0" applyFont="1" applyFill="1" applyBorder="1" applyAlignment="1">
      <alignment horizontal="center" vertical="center" wrapText="1"/>
    </xf>
    <xf numFmtId="164" fontId="31" fillId="0" borderId="32" xfId="0" applyNumberFormat="1" applyFont="1" applyBorder="1" applyAlignment="1">
      <alignment horizontal="center"/>
    </xf>
    <xf numFmtId="164" fontId="31" fillId="0" borderId="34" xfId="0" applyNumberFormat="1" applyFont="1" applyBorder="1" applyAlignment="1">
      <alignment horizontal="center"/>
    </xf>
    <xf numFmtId="0" fontId="32" fillId="39" borderId="35" xfId="0" applyFont="1" applyFill="1" applyBorder="1" applyAlignment="1">
      <alignment horizontal="center" vertical="center" wrapText="1"/>
    </xf>
    <xf numFmtId="0" fontId="31" fillId="0" borderId="32" xfId="0" applyFont="1" applyBorder="1"/>
    <xf numFmtId="11" fontId="31" fillId="0" borderId="12" xfId="0" applyNumberFormat="1" applyFont="1" applyBorder="1" applyAlignment="1">
      <alignment horizontal="center"/>
    </xf>
    <xf numFmtId="3" fontId="31" fillId="0" borderId="12" xfId="0" applyNumberFormat="1" applyFont="1" applyBorder="1" applyAlignment="1">
      <alignment horizontal="center"/>
    </xf>
    <xf numFmtId="3" fontId="31" fillId="0" borderId="10" xfId="0" applyNumberFormat="1" applyFont="1" applyBorder="1" applyAlignment="1">
      <alignment horizontal="center"/>
    </xf>
    <xf numFmtId="11" fontId="31" fillId="0" borderId="0" xfId="0" applyNumberFormat="1" applyFont="1" applyAlignment="1">
      <alignment horizontal="center"/>
    </xf>
    <xf numFmtId="11" fontId="31" fillId="0" borderId="0" xfId="0" applyNumberFormat="1" applyFont="1"/>
    <xf numFmtId="0" fontId="31" fillId="0" borderId="0" xfId="0" applyFont="1" applyAlignment="1">
      <alignment horizontal="center" wrapText="1"/>
    </xf>
    <xf numFmtId="1" fontId="31" fillId="0" borderId="0" xfId="0" applyNumberFormat="1" applyFont="1" applyFill="1" applyBorder="1" applyAlignment="1">
      <alignment horizontal="center"/>
    </xf>
    <xf numFmtId="0" fontId="31" fillId="0" borderId="36" xfId="0" applyFont="1" applyBorder="1"/>
    <xf numFmtId="0" fontId="31" fillId="0" borderId="0" xfId="0" applyFont="1" applyFill="1"/>
    <xf numFmtId="0" fontId="31" fillId="0" borderId="0" xfId="0" applyFont="1" applyAlignment="1">
      <alignment horizontal="center"/>
    </xf>
    <xf numFmtId="0" fontId="31" fillId="0" borderId="39" xfId="0" applyFont="1" applyBorder="1"/>
    <xf numFmtId="0" fontId="33" fillId="0" borderId="40" xfId="0" applyFont="1" applyBorder="1" applyAlignment="1">
      <alignment horizontal="center" vertical="center"/>
    </xf>
    <xf numFmtId="0" fontId="32" fillId="39" borderId="33" xfId="0" applyFont="1" applyFill="1" applyBorder="1" applyAlignment="1">
      <alignment horizontal="center" vertical="center" wrapText="1"/>
    </xf>
    <xf numFmtId="0" fontId="31" fillId="0" borderId="29" xfId="0" applyFont="1" applyBorder="1" applyAlignment="1">
      <alignment horizontal="center"/>
    </xf>
    <xf numFmtId="9" fontId="31" fillId="0" borderId="0" xfId="42" applyFont="1"/>
    <xf numFmtId="0" fontId="22" fillId="36" borderId="12" xfId="0" applyFont="1" applyFill="1" applyBorder="1" applyAlignment="1">
      <alignment vertical="center"/>
    </xf>
    <xf numFmtId="0" fontId="22" fillId="34" borderId="12" xfId="0" applyFont="1" applyFill="1" applyBorder="1" applyAlignment="1">
      <alignment horizontal="center" vertical="center"/>
    </xf>
    <xf numFmtId="0" fontId="22" fillId="34" borderId="12" xfId="0" applyFont="1" applyFill="1" applyBorder="1" applyAlignment="1">
      <alignment horizontal="center" vertical="center" wrapText="1"/>
    </xf>
    <xf numFmtId="164" fontId="22" fillId="35" borderId="12" xfId="0" applyNumberFormat="1" applyFont="1" applyFill="1" applyBorder="1" applyAlignment="1">
      <alignment horizontal="center" vertical="center" wrapText="1"/>
    </xf>
    <xf numFmtId="164" fontId="22" fillId="35" borderId="19" xfId="0" applyNumberFormat="1" applyFont="1" applyFill="1" applyBorder="1" applyAlignment="1">
      <alignment horizontal="center" vertical="center" wrapText="1"/>
    </xf>
    <xf numFmtId="3" fontId="31" fillId="0" borderId="0" xfId="0" applyNumberFormat="1" applyFont="1" applyFill="1" applyAlignment="1">
      <alignment horizontal="center"/>
    </xf>
    <xf numFmtId="0" fontId="32" fillId="39" borderId="17" xfId="0" applyFont="1" applyFill="1" applyBorder="1" applyAlignment="1">
      <alignment horizontal="center" vertical="center"/>
    </xf>
    <xf numFmtId="0" fontId="38" fillId="0" borderId="22" xfId="0" applyFont="1" applyBorder="1" applyAlignment="1">
      <alignment horizontal="right" vertical="center" wrapText="1"/>
    </xf>
    <xf numFmtId="0" fontId="31" fillId="0" borderId="21" xfId="0" applyFont="1" applyFill="1" applyBorder="1" applyAlignment="1">
      <alignment horizontal="center" vertical="center" wrapText="1"/>
    </xf>
    <xf numFmtId="0" fontId="38" fillId="0" borderId="23" xfId="0" applyFont="1" applyFill="1" applyBorder="1" applyAlignment="1">
      <alignment horizontal="right" vertical="center" wrapText="1"/>
    </xf>
    <xf numFmtId="0" fontId="38" fillId="0" borderId="22" xfId="0" applyFont="1" applyFill="1" applyBorder="1" applyAlignment="1">
      <alignment horizontal="right" vertical="center" wrapText="1"/>
    </xf>
    <xf numFmtId="1" fontId="31" fillId="0" borderId="0" xfId="0" applyNumberFormat="1" applyFont="1" applyFill="1"/>
    <xf numFmtId="0" fontId="31" fillId="0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right" vertical="center" wrapText="1"/>
    </xf>
    <xf numFmtId="0" fontId="32" fillId="38" borderId="17" xfId="0" applyFont="1" applyFill="1" applyBorder="1" applyAlignment="1">
      <alignment horizontal="center" vertical="center" wrapText="1"/>
    </xf>
    <xf numFmtId="0" fontId="32" fillId="38" borderId="29" xfId="0" applyFont="1" applyFill="1" applyBorder="1" applyAlignment="1">
      <alignment horizontal="center" vertical="center" wrapText="1"/>
    </xf>
    <xf numFmtId="0" fontId="32" fillId="38" borderId="1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1" fillId="39" borderId="18" xfId="0" applyFont="1" applyFill="1" applyBorder="1" applyAlignment="1"/>
    <xf numFmtId="0" fontId="31" fillId="39" borderId="37" xfId="0" applyFont="1" applyFill="1" applyBorder="1" applyAlignment="1"/>
    <xf numFmtId="0" fontId="31" fillId="39" borderId="30" xfId="0" applyFont="1" applyFill="1" applyBorder="1" applyAlignment="1"/>
    <xf numFmtId="0" fontId="31" fillId="39" borderId="38" xfId="0" applyFont="1" applyFill="1" applyBorder="1" applyAlignment="1"/>
    <xf numFmtId="0" fontId="32" fillId="38" borderId="37" xfId="0" applyFont="1" applyFill="1" applyBorder="1" applyAlignment="1">
      <alignment horizontal="center" vertical="center" wrapText="1"/>
    </xf>
    <xf numFmtId="0" fontId="32" fillId="38" borderId="16" xfId="0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/>
    </xf>
    <xf numFmtId="1" fontId="31" fillId="0" borderId="10" xfId="0" applyNumberFormat="1" applyFont="1" applyBorder="1" applyAlignment="1">
      <alignment horizontal="center" vertical="center"/>
    </xf>
    <xf numFmtId="0" fontId="31" fillId="0" borderId="10" xfId="0" applyFont="1" applyBorder="1" applyAlignment="1">
      <alignment horizontal="left" vertical="center" wrapText="1"/>
    </xf>
    <xf numFmtId="0" fontId="31" fillId="0" borderId="10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 vertical="center"/>
    </xf>
    <xf numFmtId="0" fontId="31" fillId="0" borderId="10" xfId="0" applyFont="1" applyFill="1" applyBorder="1"/>
    <xf numFmtId="0" fontId="32" fillId="0" borderId="10" xfId="0" applyFont="1" applyFill="1" applyBorder="1"/>
    <xf numFmtId="0" fontId="38" fillId="0" borderId="12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/>
    </xf>
    <xf numFmtId="1" fontId="31" fillId="0" borderId="12" xfId="0" applyNumberFormat="1" applyFont="1" applyBorder="1" applyAlignment="1">
      <alignment horizontal="center" vertical="center"/>
    </xf>
    <xf numFmtId="3" fontId="31" fillId="0" borderId="12" xfId="0" applyNumberFormat="1" applyFont="1" applyBorder="1" applyAlignment="1">
      <alignment horizontal="center" vertical="center"/>
    </xf>
    <xf numFmtId="3" fontId="31" fillId="0" borderId="12" xfId="0" applyNumberFormat="1" applyFont="1" applyBorder="1"/>
    <xf numFmtId="3" fontId="31" fillId="0" borderId="10" xfId="0" applyNumberFormat="1" applyFont="1" applyBorder="1" applyAlignment="1">
      <alignment horizontal="center" vertical="center"/>
    </xf>
    <xf numFmtId="3" fontId="31" fillId="0" borderId="10" xfId="0" applyNumberFormat="1" applyFont="1" applyBorder="1"/>
    <xf numFmtId="0" fontId="34" fillId="36" borderId="16" xfId="0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center" wrapText="1"/>
    </xf>
    <xf numFmtId="166" fontId="31" fillId="0" borderId="10" xfId="0" applyNumberFormat="1" applyFont="1" applyBorder="1" applyAlignment="1">
      <alignment horizontal="center"/>
    </xf>
    <xf numFmtId="0" fontId="31" fillId="0" borderId="0" xfId="0" applyFont="1" applyFill="1" applyAlignment="1">
      <alignment horizontal="center" vertical="center" wrapText="1"/>
    </xf>
    <xf numFmtId="0" fontId="31" fillId="0" borderId="10" xfId="0" applyFont="1" applyFill="1" applyBorder="1" applyAlignment="1">
      <alignment horizontal="center"/>
    </xf>
    <xf numFmtId="11" fontId="31" fillId="0" borderId="10" xfId="0" applyNumberFormat="1" applyFont="1" applyFill="1" applyBorder="1" applyAlignment="1">
      <alignment horizontal="center" vertical="center"/>
    </xf>
    <xf numFmtId="164" fontId="31" fillId="0" borderId="0" xfId="0" applyNumberFormat="1" applyFont="1" applyAlignment="1">
      <alignment horizontal="center" vertical="center"/>
    </xf>
    <xf numFmtId="2" fontId="31" fillId="0" borderId="0" xfId="0" applyNumberFormat="1" applyFont="1" applyAlignment="1">
      <alignment horizontal="center" vertical="center"/>
    </xf>
    <xf numFmtId="3" fontId="31" fillId="0" borderId="10" xfId="0" applyNumberFormat="1" applyFont="1" applyFill="1" applyBorder="1" applyAlignment="1">
      <alignment horizontal="center"/>
    </xf>
    <xf numFmtId="0" fontId="32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17" fontId="26" fillId="0" borderId="0" xfId="0" quotePrefix="1" applyNumberFormat="1" applyFont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17" fontId="30" fillId="0" borderId="0" xfId="0" quotePrefix="1" applyNumberFormat="1" applyFont="1" applyAlignment="1">
      <alignment horizontal="center"/>
    </xf>
    <xf numFmtId="0" fontId="18" fillId="0" borderId="28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32" fillId="39" borderId="10" xfId="0" applyFont="1" applyFill="1" applyBorder="1" applyAlignment="1">
      <alignment horizontal="center" vertical="center" wrapText="1"/>
    </xf>
    <xf numFmtId="0" fontId="32" fillId="39" borderId="16" xfId="0" applyFont="1" applyFill="1" applyBorder="1" applyAlignment="1">
      <alignment horizontal="center" vertical="center" wrapText="1"/>
    </xf>
    <xf numFmtId="0" fontId="32" fillId="39" borderId="33" xfId="0" applyFont="1" applyFill="1" applyBorder="1" applyAlignment="1">
      <alignment horizontal="center" vertical="center" wrapText="1"/>
    </xf>
    <xf numFmtId="0" fontId="32" fillId="39" borderId="30" xfId="0" applyFont="1" applyFill="1" applyBorder="1" applyAlignment="1">
      <alignment horizontal="center" vertical="center" wrapText="1"/>
    </xf>
    <xf numFmtId="0" fontId="32" fillId="39" borderId="18" xfId="0" applyFont="1" applyFill="1" applyBorder="1" applyAlignment="1">
      <alignment horizontal="center" vertical="center" wrapText="1"/>
    </xf>
    <xf numFmtId="0" fontId="32" fillId="39" borderId="17" xfId="0" applyFont="1" applyFill="1" applyBorder="1" applyAlignment="1">
      <alignment horizontal="center" vertical="center" wrapText="1"/>
    </xf>
    <xf numFmtId="0" fontId="34" fillId="39" borderId="10" xfId="0" applyFont="1" applyFill="1" applyBorder="1" applyAlignment="1">
      <alignment horizontal="center" vertical="center" wrapText="1"/>
    </xf>
    <xf numFmtId="0" fontId="34" fillId="39" borderId="10" xfId="0" applyFont="1" applyFill="1" applyBorder="1" applyAlignment="1">
      <alignment horizontal="center" wrapText="1"/>
    </xf>
    <xf numFmtId="0" fontId="32" fillId="39" borderId="10" xfId="0" applyFont="1" applyFill="1" applyBorder="1" applyAlignment="1">
      <alignment horizontal="center" vertical="center"/>
    </xf>
    <xf numFmtId="0" fontId="32" fillId="39" borderId="17" xfId="0" applyFont="1" applyFill="1" applyBorder="1" applyAlignment="1">
      <alignment horizontal="center" vertical="center"/>
    </xf>
    <xf numFmtId="0" fontId="32" fillId="39" borderId="16" xfId="0" applyFont="1" applyFill="1" applyBorder="1" applyAlignment="1">
      <alignment horizontal="center" vertical="center"/>
    </xf>
    <xf numFmtId="0" fontId="32" fillId="39" borderId="33" xfId="0" applyFont="1" applyFill="1" applyBorder="1" applyAlignment="1">
      <alignment horizontal="center" vertical="center"/>
    </xf>
    <xf numFmtId="0" fontId="34" fillId="39" borderId="30" xfId="0" applyFont="1" applyFill="1" applyBorder="1" applyAlignment="1">
      <alignment horizontal="center" vertical="center" wrapText="1"/>
    </xf>
    <xf numFmtId="0" fontId="34" fillId="39" borderId="38" xfId="0" applyFont="1" applyFill="1" applyBorder="1" applyAlignment="1">
      <alignment horizontal="center" vertical="center" wrapText="1"/>
    </xf>
    <xf numFmtId="0" fontId="32" fillId="39" borderId="10" xfId="0" applyFont="1" applyFill="1" applyBorder="1" applyAlignment="1">
      <alignment horizontal="center" wrapText="1"/>
    </xf>
    <xf numFmtId="0" fontId="32" fillId="39" borderId="20" xfId="0" applyFont="1" applyFill="1" applyBorder="1" applyAlignment="1">
      <alignment horizontal="center" wrapText="1"/>
    </xf>
    <xf numFmtId="0" fontId="32" fillId="39" borderId="41" xfId="0" applyFont="1" applyFill="1" applyBorder="1" applyAlignment="1">
      <alignment horizontal="center" wrapText="1"/>
    </xf>
    <xf numFmtId="0" fontId="32" fillId="39" borderId="34" xfId="0" applyFont="1" applyFill="1" applyBorder="1" applyAlignment="1">
      <alignment horizontal="center" wrapText="1"/>
    </xf>
    <xf numFmtId="164" fontId="32" fillId="39" borderId="18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2" fillId="38" borderId="20" xfId="0" applyFont="1" applyFill="1" applyBorder="1" applyAlignment="1">
      <alignment horizontal="center"/>
    </xf>
    <xf numFmtId="0" fontId="32" fillId="38" borderId="41" xfId="0" applyFont="1" applyFill="1" applyBorder="1" applyAlignment="1">
      <alignment horizontal="center"/>
    </xf>
    <xf numFmtId="0" fontId="32" fillId="38" borderId="34" xfId="0" applyFont="1" applyFill="1" applyBorder="1" applyAlignment="1">
      <alignment horizontal="center"/>
    </xf>
    <xf numFmtId="0" fontId="34" fillId="38" borderId="24" xfId="0" applyFont="1" applyFill="1" applyBorder="1" applyAlignment="1">
      <alignment horizontal="center" vertical="center" wrapText="1"/>
    </xf>
    <xf numFmtId="0" fontId="34" fillId="38" borderId="11" xfId="0" applyFont="1" applyFill="1" applyBorder="1" applyAlignment="1">
      <alignment horizontal="center" vertical="center" wrapText="1"/>
    </xf>
    <xf numFmtId="0" fontId="34" fillId="38" borderId="31" xfId="0" applyFont="1" applyFill="1" applyBorder="1" applyAlignment="1">
      <alignment horizontal="center" vertical="center" wrapText="1"/>
    </xf>
    <xf numFmtId="0" fontId="34" fillId="36" borderId="10" xfId="0" applyFont="1" applyFill="1" applyBorder="1" applyAlignment="1">
      <alignment horizontal="center" vertical="center" wrapText="1"/>
    </xf>
    <xf numFmtId="0" fontId="31" fillId="0" borderId="12" xfId="0" applyFont="1" applyBorder="1" applyAlignment="1">
      <alignment horizontal="left" vertical="center" wrapText="1"/>
    </xf>
    <xf numFmtId="0" fontId="31" fillId="0" borderId="10" xfId="0" applyFont="1" applyBorder="1" applyAlignment="1">
      <alignment horizontal="left" vertical="center" wrapText="1"/>
    </xf>
    <xf numFmtId="0" fontId="37" fillId="37" borderId="25" xfId="0" applyFont="1" applyFill="1" applyBorder="1" applyAlignment="1">
      <alignment horizontal="center" vertical="center" wrapText="1"/>
    </xf>
    <xf numFmtId="0" fontId="32" fillId="39" borderId="20" xfId="0" applyFont="1" applyFill="1" applyBorder="1" applyAlignment="1">
      <alignment horizontal="center"/>
    </xf>
    <xf numFmtId="0" fontId="32" fillId="39" borderId="41" xfId="0" applyFont="1" applyFill="1" applyBorder="1" applyAlignment="1">
      <alignment horizontal="center"/>
    </xf>
    <xf numFmtId="0" fontId="32" fillId="39" borderId="34" xfId="0" applyFont="1" applyFill="1" applyBorder="1" applyAlignment="1">
      <alignment horizontal="center"/>
    </xf>
    <xf numFmtId="0" fontId="37" fillId="37" borderId="29" xfId="0" applyFont="1" applyFill="1" applyBorder="1" applyAlignment="1">
      <alignment horizontal="center" vertical="center" wrapText="1"/>
    </xf>
    <xf numFmtId="0" fontId="32" fillId="36" borderId="25" xfId="0" applyFont="1" applyFill="1" applyBorder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0.0"/>
    </dxf>
    <dxf>
      <numFmt numFmtId="3" formatCode="#,##0"/>
    </dxf>
    <dxf>
      <numFmt numFmtId="164" formatCode="0.0E+0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4%20.%20Draft%20Consumer%20Exposure%20Analysis%20.%20Jun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Read Me"/>
      <sheetName val="P-Chem"/>
      <sheetName val="Article_Data"/>
      <sheetName val="Product_Inputs"/>
      <sheetName val="Article_Inputs"/>
      <sheetName val="Dermal Calcs"/>
      <sheetName val="Products"/>
      <sheetName val="Articles"/>
      <sheetName val="Mouthing Calcs"/>
      <sheetName val="Product WF and Use"/>
      <sheetName val="CEM_Models"/>
      <sheetName val="CEM_EN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374D4-4C3B-4CB4-8352-3C6017211491}">
  <dimension ref="A2:H16"/>
  <sheetViews>
    <sheetView tabSelected="1" workbookViewId="0">
      <selection activeCell="B6" sqref="B6:H9"/>
    </sheetView>
  </sheetViews>
  <sheetFormatPr defaultRowHeight="14"/>
  <sheetData>
    <row r="2" spans="1:8" ht="15.65">
      <c r="B2" s="140" t="s">
        <v>92</v>
      </c>
      <c r="C2" s="140"/>
      <c r="D2" s="140"/>
      <c r="E2" s="140"/>
      <c r="F2" s="140"/>
      <c r="G2" s="140"/>
      <c r="H2" s="140"/>
    </row>
    <row r="3" spans="1:8" ht="15.65">
      <c r="D3" s="141" t="s">
        <v>93</v>
      </c>
      <c r="E3" s="141"/>
      <c r="F3" s="141"/>
    </row>
    <row r="4" spans="1:8" ht="14.4">
      <c r="B4" s="24"/>
    </row>
    <row r="5" spans="1:8" ht="20.399999999999999">
      <c r="A5" s="25"/>
      <c r="B5" s="25"/>
      <c r="C5" s="25"/>
      <c r="D5" s="25"/>
      <c r="E5" s="25"/>
    </row>
    <row r="6" spans="1:8" ht="15" customHeight="1">
      <c r="B6" s="142" t="s">
        <v>95</v>
      </c>
      <c r="C6" s="142"/>
      <c r="D6" s="142"/>
      <c r="E6" s="142"/>
      <c r="F6" s="142"/>
      <c r="G6" s="142"/>
      <c r="H6" s="142"/>
    </row>
    <row r="7" spans="1:8" ht="15" customHeight="1">
      <c r="B7" s="142"/>
      <c r="C7" s="142"/>
      <c r="D7" s="142"/>
      <c r="E7" s="142"/>
      <c r="F7" s="142"/>
      <c r="G7" s="142"/>
      <c r="H7" s="142"/>
    </row>
    <row r="8" spans="1:8" ht="15" customHeight="1">
      <c r="B8" s="142"/>
      <c r="C8" s="142"/>
      <c r="D8" s="142"/>
      <c r="E8" s="142"/>
      <c r="F8" s="142"/>
      <c r="G8" s="142"/>
      <c r="H8" s="142"/>
    </row>
    <row r="9" spans="1:8" ht="15" customHeight="1">
      <c r="B9" s="142"/>
      <c r="C9" s="142"/>
      <c r="D9" s="142"/>
      <c r="E9" s="142"/>
      <c r="F9" s="142"/>
      <c r="G9" s="142"/>
      <c r="H9" s="142"/>
    </row>
    <row r="10" spans="1:8" ht="15" customHeight="1">
      <c r="B10" s="26"/>
      <c r="C10" s="26"/>
      <c r="D10" s="26"/>
      <c r="E10" s="26"/>
      <c r="F10" s="26"/>
      <c r="G10" s="26"/>
      <c r="H10" s="26"/>
    </row>
    <row r="11" spans="1:8" ht="22.75">
      <c r="A11" s="25"/>
      <c r="B11" s="143" t="s">
        <v>94</v>
      </c>
      <c r="C11" s="143"/>
      <c r="D11" s="143"/>
      <c r="E11" s="143"/>
      <c r="F11" s="143"/>
      <c r="G11" s="143"/>
      <c r="H11" s="143"/>
    </row>
    <row r="14" spans="1:8" ht="18">
      <c r="A14" s="27"/>
      <c r="B14" s="27"/>
      <c r="C14" s="27"/>
      <c r="D14" s="144" t="s">
        <v>93</v>
      </c>
      <c r="E14" s="144"/>
      <c r="F14" s="144"/>
    </row>
    <row r="15" spans="1:8" ht="18">
      <c r="B15" s="28"/>
      <c r="G15" s="28"/>
    </row>
    <row r="16" spans="1:8" ht="14.4">
      <c r="A16" s="27"/>
      <c r="B16" s="27"/>
      <c r="C16" s="27"/>
      <c r="D16" s="27"/>
      <c r="E16" s="27"/>
    </row>
  </sheetData>
  <sheetProtection algorithmName="SHA-512" hashValue="j2t+n81ete3UhWSlv5OInKQhvq3P0HPa3fOwZjxqLMYFQteSpQ8G0WrabU+nLQu61M6hNY2CXei9un2AZMOlJA==" saltValue="uFffJmz93m3OC7tMonOcLA==" spinCount="100000" sheet="1" objects="1" scenarios="1" formatCells="0" formatColumns="0" formatRows="0"/>
  <mergeCells count="5">
    <mergeCell ref="B2:H2"/>
    <mergeCell ref="D3:F3"/>
    <mergeCell ref="B6:H9"/>
    <mergeCell ref="B11:H11"/>
    <mergeCell ref="D14:F1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35FAB-6966-41AF-A0CF-A5D157084096}">
  <dimension ref="A1:AG15"/>
  <sheetViews>
    <sheetView zoomScale="90" zoomScaleNormal="90" workbookViewId="0">
      <selection activeCell="G17" sqref="G17"/>
    </sheetView>
  </sheetViews>
  <sheetFormatPr defaultColWidth="8.9140625" defaultRowHeight="14"/>
  <cols>
    <col min="1" max="1" width="32.08203125" style="29" customWidth="1"/>
    <col min="2" max="2" width="10.08203125" style="29" customWidth="1"/>
    <col min="3" max="4" width="8.9140625" style="29"/>
    <col min="5" max="5" width="10.4140625" style="29" customWidth="1"/>
    <col min="6" max="6" width="11.9140625" style="29" customWidth="1"/>
    <col min="7" max="7" width="11.33203125" style="29" customWidth="1"/>
    <col min="8" max="8" width="10.6640625" style="29" customWidth="1"/>
    <col min="9" max="9" width="12.08203125" style="29" customWidth="1"/>
    <col min="10" max="10" width="8.9140625" style="29"/>
    <col min="11" max="11" width="4" style="29" customWidth="1"/>
    <col min="12" max="12" width="11.4140625" style="29" customWidth="1"/>
    <col min="13" max="13" width="32.33203125" style="29" customWidth="1"/>
    <col min="14" max="14" width="10.75" style="29" customWidth="1"/>
    <col min="15" max="16" width="8.9140625" style="29"/>
    <col min="17" max="17" width="9.33203125" style="29" customWidth="1"/>
    <col min="18" max="18" width="12.33203125" style="29" customWidth="1"/>
    <col min="19" max="19" width="10.75" style="29" customWidth="1"/>
    <col min="20" max="20" width="10.33203125" style="29" customWidth="1"/>
    <col min="21" max="21" width="10.4140625" style="29" customWidth="1"/>
    <col min="22" max="22" width="8.9140625" style="29"/>
    <col min="23" max="23" width="5" style="29" customWidth="1"/>
    <col min="24" max="24" width="31.75" style="29" customWidth="1"/>
    <col min="25" max="25" width="11" style="29" customWidth="1"/>
    <col min="26" max="26" width="10.08203125" style="29" customWidth="1"/>
    <col min="27" max="28" width="8.9140625" style="29"/>
    <col min="29" max="29" width="12.75" style="29" customWidth="1"/>
    <col min="30" max="30" width="12.25" style="29" customWidth="1"/>
    <col min="31" max="31" width="11.08203125" style="29" customWidth="1"/>
    <col min="32" max="32" width="11.4140625" style="29" customWidth="1"/>
    <col min="33" max="16384" width="8.9140625" style="29"/>
  </cols>
  <sheetData>
    <row r="1" spans="1:33" ht="15" customHeight="1">
      <c r="A1" s="149" t="s">
        <v>12</v>
      </c>
      <c r="B1" s="149" t="s">
        <v>13</v>
      </c>
      <c r="C1" s="157" t="s">
        <v>36</v>
      </c>
      <c r="D1" s="163" t="s">
        <v>37</v>
      </c>
      <c r="E1" s="163"/>
      <c r="F1" s="163"/>
      <c r="G1" s="163"/>
      <c r="H1" s="163"/>
      <c r="I1" s="163"/>
      <c r="J1" s="163"/>
      <c r="M1" s="150" t="s">
        <v>12</v>
      </c>
      <c r="N1" s="150" t="s">
        <v>13</v>
      </c>
      <c r="O1" s="159" t="s">
        <v>36</v>
      </c>
      <c r="P1" s="164" t="s">
        <v>122</v>
      </c>
      <c r="Q1" s="165"/>
      <c r="R1" s="165"/>
      <c r="S1" s="165"/>
      <c r="T1" s="165"/>
      <c r="U1" s="165"/>
      <c r="V1" s="166"/>
      <c r="X1" s="149" t="s">
        <v>12</v>
      </c>
      <c r="Y1" s="149" t="s">
        <v>13</v>
      </c>
      <c r="Z1" s="157" t="s">
        <v>36</v>
      </c>
      <c r="AA1" s="163" t="s">
        <v>38</v>
      </c>
      <c r="AB1" s="163"/>
      <c r="AC1" s="163"/>
      <c r="AD1" s="163"/>
      <c r="AE1" s="163"/>
      <c r="AF1" s="163"/>
      <c r="AG1" s="163"/>
    </row>
    <row r="2" spans="1:33" ht="44.5" thickBot="1">
      <c r="A2" s="154"/>
      <c r="B2" s="154"/>
      <c r="C2" s="158"/>
      <c r="D2" s="57" t="s">
        <v>14</v>
      </c>
      <c r="E2" s="57" t="s">
        <v>15</v>
      </c>
      <c r="F2" s="57" t="s">
        <v>16</v>
      </c>
      <c r="G2" s="57" t="s">
        <v>97</v>
      </c>
      <c r="H2" s="57" t="s">
        <v>96</v>
      </c>
      <c r="I2" s="57" t="s">
        <v>19</v>
      </c>
      <c r="J2" s="57" t="s">
        <v>20</v>
      </c>
      <c r="L2" s="133" t="s">
        <v>111</v>
      </c>
      <c r="M2" s="151"/>
      <c r="N2" s="151"/>
      <c r="O2" s="160"/>
      <c r="P2" s="71" t="s">
        <v>14</v>
      </c>
      <c r="Q2" s="88" t="s">
        <v>15</v>
      </c>
      <c r="R2" s="88" t="s">
        <v>16</v>
      </c>
      <c r="S2" s="57" t="s">
        <v>97</v>
      </c>
      <c r="T2" s="57" t="s">
        <v>96</v>
      </c>
      <c r="U2" s="88" t="s">
        <v>19</v>
      </c>
      <c r="V2" s="88" t="s">
        <v>20</v>
      </c>
      <c r="X2" s="154"/>
      <c r="Y2" s="154"/>
      <c r="Z2" s="158"/>
      <c r="AA2" s="57" t="s">
        <v>14</v>
      </c>
      <c r="AB2" s="57" t="s">
        <v>15</v>
      </c>
      <c r="AC2" s="57" t="s">
        <v>16</v>
      </c>
      <c r="AD2" s="57" t="s">
        <v>97</v>
      </c>
      <c r="AE2" s="57" t="s">
        <v>96</v>
      </c>
      <c r="AF2" s="57" t="s">
        <v>19</v>
      </c>
      <c r="AG2" s="57" t="s">
        <v>20</v>
      </c>
    </row>
    <row r="3" spans="1:33" ht="14.5" thickTop="1">
      <c r="A3" s="58" t="s">
        <v>98</v>
      </c>
      <c r="B3" s="38" t="s">
        <v>22</v>
      </c>
      <c r="C3" s="52" t="s">
        <v>31</v>
      </c>
      <c r="D3" s="52" t="s">
        <v>23</v>
      </c>
      <c r="E3" s="52" t="s">
        <v>23</v>
      </c>
      <c r="F3" s="52" t="s">
        <v>23</v>
      </c>
      <c r="G3" s="52" t="s">
        <v>23</v>
      </c>
      <c r="H3" s="39">
        <v>3.2217654929577466</v>
      </c>
      <c r="I3" s="39">
        <v>2.9462855446927376</v>
      </c>
      <c r="J3" s="39">
        <v>3.1484997307001801</v>
      </c>
      <c r="L3" s="82">
        <v>3</v>
      </c>
      <c r="M3" s="86" t="s">
        <v>45</v>
      </c>
      <c r="N3" s="87" t="s">
        <v>22</v>
      </c>
      <c r="O3" s="32" t="s">
        <v>31</v>
      </c>
      <c r="P3" s="89" t="s">
        <v>23</v>
      </c>
      <c r="Q3" s="52" t="s">
        <v>23</v>
      </c>
      <c r="R3" s="52" t="s">
        <v>23</v>
      </c>
      <c r="S3" s="52" t="s">
        <v>23</v>
      </c>
      <c r="T3" s="39">
        <f>(H3*L3)/30</f>
        <v>0.32217654929577466</v>
      </c>
      <c r="U3" s="39">
        <f>(I3*L3)/30</f>
        <v>0.29462855446927372</v>
      </c>
      <c r="V3" s="39">
        <f>(J3*L3)/30</f>
        <v>0.314849973070018</v>
      </c>
      <c r="X3" s="86" t="s">
        <v>45</v>
      </c>
      <c r="Y3" s="38" t="s">
        <v>22</v>
      </c>
      <c r="Z3" s="52" t="s">
        <v>31</v>
      </c>
      <c r="AA3" s="52" t="s">
        <v>23</v>
      </c>
      <c r="AB3" s="52" t="s">
        <v>23</v>
      </c>
      <c r="AC3" s="52" t="s">
        <v>23</v>
      </c>
      <c r="AD3" s="52" t="s">
        <v>23</v>
      </c>
      <c r="AE3" s="77">
        <f>Hazard!$D$6/T3</f>
        <v>1052.2181106632331</v>
      </c>
      <c r="AF3" s="77">
        <f>Hazard!$D$6/U3</f>
        <v>1150.6013075027788</v>
      </c>
      <c r="AG3" s="77">
        <f>Hazard!$D$6/V3</f>
        <v>1076.7032840895668</v>
      </c>
    </row>
    <row r="4" spans="1:33">
      <c r="A4" s="63" t="s">
        <v>98</v>
      </c>
      <c r="B4" s="31" t="s">
        <v>24</v>
      </c>
      <c r="C4" s="34" t="s">
        <v>31</v>
      </c>
      <c r="D4" s="34" t="s">
        <v>23</v>
      </c>
      <c r="E4" s="34" t="s">
        <v>23</v>
      </c>
      <c r="F4" s="34" t="s">
        <v>23</v>
      </c>
      <c r="G4" s="34" t="s">
        <v>23</v>
      </c>
      <c r="H4" s="43">
        <v>0.39265266945422533</v>
      </c>
      <c r="I4" s="43">
        <v>0.35907855075942735</v>
      </c>
      <c r="J4" s="43">
        <v>0.38372340467908445</v>
      </c>
      <c r="L4" s="82">
        <v>3</v>
      </c>
      <c r="M4" s="63" t="s">
        <v>45</v>
      </c>
      <c r="N4" s="31" t="s">
        <v>24</v>
      </c>
      <c r="O4" s="34" t="s">
        <v>31</v>
      </c>
      <c r="P4" s="34" t="s">
        <v>23</v>
      </c>
      <c r="Q4" s="34" t="s">
        <v>23</v>
      </c>
      <c r="R4" s="34" t="s">
        <v>23</v>
      </c>
      <c r="S4" s="34" t="s">
        <v>23</v>
      </c>
      <c r="T4" s="43">
        <f t="shared" ref="T4:T11" si="0">(H4*L4)/30</f>
        <v>3.9265266945422532E-2</v>
      </c>
      <c r="U4" s="43">
        <f t="shared" ref="U4:U11" si="1">(I4*L4)/30</f>
        <v>3.5907855075942734E-2</v>
      </c>
      <c r="V4" s="43">
        <f t="shared" ref="V4:V11" si="2">(J4*L4)/30</f>
        <v>3.8372340467908446E-2</v>
      </c>
      <c r="X4" s="63" t="s">
        <v>45</v>
      </c>
      <c r="Y4" s="31" t="s">
        <v>24</v>
      </c>
      <c r="Z4" s="34" t="s">
        <v>31</v>
      </c>
      <c r="AA4" s="34" t="s">
        <v>23</v>
      </c>
      <c r="AB4" s="34" t="s">
        <v>23</v>
      </c>
      <c r="AC4" s="34" t="s">
        <v>23</v>
      </c>
      <c r="AD4" s="34" t="s">
        <v>23</v>
      </c>
      <c r="AE4" s="78">
        <f>Hazard!$D$6/T4</f>
        <v>8633.5844977496054</v>
      </c>
      <c r="AF4" s="78">
        <f>Hazard!$D$6/U4</f>
        <v>9440.8312410484414</v>
      </c>
      <c r="AG4" s="78">
        <f>Hazard!$D$6/V4</f>
        <v>8834.4884848374695</v>
      </c>
    </row>
    <row r="5" spans="1:33">
      <c r="A5" s="63" t="s">
        <v>98</v>
      </c>
      <c r="B5" s="31" t="s">
        <v>25</v>
      </c>
      <c r="C5" s="34" t="s">
        <v>31</v>
      </c>
      <c r="D5" s="34" t="s">
        <v>23</v>
      </c>
      <c r="E5" s="34" t="s">
        <v>23</v>
      </c>
      <c r="F5" s="34" t="s">
        <v>23</v>
      </c>
      <c r="G5" s="34" t="s">
        <v>23</v>
      </c>
      <c r="H5" s="43">
        <v>6.4435309859154927E-3</v>
      </c>
      <c r="I5" s="43">
        <v>5.8925710893854757E-3</v>
      </c>
      <c r="J5" s="43">
        <v>6.2969994614003599E-3</v>
      </c>
      <c r="L5" s="82">
        <v>3</v>
      </c>
      <c r="M5" s="86" t="s">
        <v>45</v>
      </c>
      <c r="N5" s="31" t="s">
        <v>25</v>
      </c>
      <c r="O5" s="34" t="s">
        <v>31</v>
      </c>
      <c r="P5" s="34" t="s">
        <v>23</v>
      </c>
      <c r="Q5" s="34" t="s">
        <v>23</v>
      </c>
      <c r="R5" s="34" t="s">
        <v>23</v>
      </c>
      <c r="S5" s="34" t="s">
        <v>23</v>
      </c>
      <c r="T5" s="43">
        <f t="shared" si="0"/>
        <v>6.4435309859154938E-4</v>
      </c>
      <c r="U5" s="43">
        <f t="shared" si="1"/>
        <v>5.8925710893854746E-4</v>
      </c>
      <c r="V5" s="43">
        <f t="shared" si="2"/>
        <v>6.2969994614003595E-4</v>
      </c>
      <c r="X5" s="86" t="s">
        <v>45</v>
      </c>
      <c r="Y5" s="31" t="s">
        <v>25</v>
      </c>
      <c r="Z5" s="34" t="s">
        <v>31</v>
      </c>
      <c r="AA5" s="34" t="s">
        <v>23</v>
      </c>
      <c r="AB5" s="34" t="s">
        <v>23</v>
      </c>
      <c r="AC5" s="34" t="s">
        <v>23</v>
      </c>
      <c r="AD5" s="34" t="s">
        <v>23</v>
      </c>
      <c r="AE5" s="78">
        <f>Hazard!$D$6/T5</f>
        <v>526109.05533161655</v>
      </c>
      <c r="AF5" s="78">
        <f>Hazard!$D$6/U5</f>
        <v>575300.65375138936</v>
      </c>
      <c r="AG5" s="78">
        <f>Hazard!$D$6/V5</f>
        <v>538351.64204478334</v>
      </c>
    </row>
    <row r="6" spans="1:33">
      <c r="A6" s="63" t="s">
        <v>120</v>
      </c>
      <c r="B6" s="31" t="s">
        <v>22</v>
      </c>
      <c r="C6" s="34" t="s">
        <v>31</v>
      </c>
      <c r="D6" s="34" t="s">
        <v>23</v>
      </c>
      <c r="E6" s="34" t="s">
        <v>23</v>
      </c>
      <c r="F6" s="34" t="s">
        <v>23</v>
      </c>
      <c r="G6" s="34" t="s">
        <v>23</v>
      </c>
      <c r="H6" s="43">
        <v>22.196852112676055</v>
      </c>
      <c r="I6" s="43">
        <v>20.298890363128493</v>
      </c>
      <c r="J6" s="43">
        <v>21.692076301615803</v>
      </c>
      <c r="L6" s="82">
        <v>4</v>
      </c>
      <c r="M6" s="63" t="s">
        <v>120</v>
      </c>
      <c r="N6" s="31" t="s">
        <v>22</v>
      </c>
      <c r="O6" s="34" t="s">
        <v>31</v>
      </c>
      <c r="P6" s="34" t="s">
        <v>23</v>
      </c>
      <c r="Q6" s="34" t="s">
        <v>23</v>
      </c>
      <c r="R6" s="34" t="s">
        <v>23</v>
      </c>
      <c r="S6" s="34" t="s">
        <v>23</v>
      </c>
      <c r="T6" s="43">
        <f t="shared" si="0"/>
        <v>2.9595802816901409</v>
      </c>
      <c r="U6" s="43">
        <f t="shared" si="1"/>
        <v>2.7065187150837988</v>
      </c>
      <c r="V6" s="43">
        <f t="shared" si="2"/>
        <v>2.8922768402154402</v>
      </c>
      <c r="X6" s="63" t="s">
        <v>120</v>
      </c>
      <c r="Y6" s="31" t="s">
        <v>22</v>
      </c>
      <c r="Z6" s="34" t="s">
        <v>31</v>
      </c>
      <c r="AA6" s="34" t="s">
        <v>23</v>
      </c>
      <c r="AB6" s="34" t="s">
        <v>23</v>
      </c>
      <c r="AC6" s="34" t="s">
        <v>23</v>
      </c>
      <c r="AD6" s="34" t="s">
        <v>23</v>
      </c>
      <c r="AE6" s="78">
        <f>Hazard!$D$6/T6</f>
        <v>114.54326888757542</v>
      </c>
      <c r="AF6" s="78">
        <f>Hazard!$D$6/U6</f>
        <v>125.25315199584864</v>
      </c>
      <c r="AG6" s="78">
        <f>Hazard!$D$6/V6</f>
        <v>117.2086970674455</v>
      </c>
    </row>
    <row r="7" spans="1:33">
      <c r="A7" s="63" t="s">
        <v>120</v>
      </c>
      <c r="B7" s="31" t="s">
        <v>24</v>
      </c>
      <c r="C7" s="34" t="s">
        <v>31</v>
      </c>
      <c r="D7" s="34" t="s">
        <v>23</v>
      </c>
      <c r="E7" s="34" t="s">
        <v>23</v>
      </c>
      <c r="F7" s="34" t="s">
        <v>23</v>
      </c>
      <c r="G7" s="34" t="s">
        <v>23</v>
      </c>
      <c r="H7" s="43">
        <v>4.49023820862676</v>
      </c>
      <c r="I7" s="43">
        <v>4.106296363041201</v>
      </c>
      <c r="J7" s="43">
        <v>4.3881262685143634</v>
      </c>
      <c r="L7" s="82">
        <v>4</v>
      </c>
      <c r="M7" s="63" t="s">
        <v>120</v>
      </c>
      <c r="N7" s="31" t="s">
        <v>24</v>
      </c>
      <c r="O7" s="34" t="s">
        <v>31</v>
      </c>
      <c r="P7" s="34" t="s">
        <v>23</v>
      </c>
      <c r="Q7" s="34" t="s">
        <v>23</v>
      </c>
      <c r="R7" s="34" t="s">
        <v>23</v>
      </c>
      <c r="S7" s="34" t="s">
        <v>23</v>
      </c>
      <c r="T7" s="43">
        <f t="shared" si="0"/>
        <v>0.5986984278169013</v>
      </c>
      <c r="U7" s="43">
        <f t="shared" si="1"/>
        <v>0.54750618173882681</v>
      </c>
      <c r="V7" s="43">
        <f t="shared" si="2"/>
        <v>0.58508350246858176</v>
      </c>
      <c r="X7" s="63" t="s">
        <v>120</v>
      </c>
      <c r="Y7" s="31" t="s">
        <v>24</v>
      </c>
      <c r="Z7" s="34" t="s">
        <v>31</v>
      </c>
      <c r="AA7" s="34" t="s">
        <v>23</v>
      </c>
      <c r="AB7" s="34" t="s">
        <v>23</v>
      </c>
      <c r="AC7" s="34" t="s">
        <v>23</v>
      </c>
      <c r="AD7" s="34" t="s">
        <v>23</v>
      </c>
      <c r="AE7" s="78">
        <f>Hazard!$D$6/T7</f>
        <v>566.22831169965195</v>
      </c>
      <c r="AF7" s="78">
        <f>Hazard!$D$6/U7</f>
        <v>619.17109122561635</v>
      </c>
      <c r="AG7" s="78">
        <f>Hazard!$D$6/V7</f>
        <v>579.40447571960703</v>
      </c>
    </row>
    <row r="8" spans="1:33">
      <c r="A8" s="63" t="s">
        <v>120</v>
      </c>
      <c r="B8" s="31" t="s">
        <v>25</v>
      </c>
      <c r="C8" s="34" t="s">
        <v>31</v>
      </c>
      <c r="D8" s="34" t="s">
        <v>23</v>
      </c>
      <c r="E8" s="34" t="s">
        <v>23</v>
      </c>
      <c r="F8" s="34" t="s">
        <v>23</v>
      </c>
      <c r="G8" s="34" t="s">
        <v>23</v>
      </c>
      <c r="H8" s="43">
        <v>1.109842605633803E-2</v>
      </c>
      <c r="I8" s="43">
        <v>1.014944518156425E-2</v>
      </c>
      <c r="J8" s="43">
        <v>1.0846038150807903E-2</v>
      </c>
      <c r="L8" s="82">
        <v>4</v>
      </c>
      <c r="M8" s="63" t="s">
        <v>120</v>
      </c>
      <c r="N8" s="31" t="s">
        <v>25</v>
      </c>
      <c r="O8" s="34" t="s">
        <v>31</v>
      </c>
      <c r="P8" s="34" t="s">
        <v>23</v>
      </c>
      <c r="Q8" s="34" t="s">
        <v>23</v>
      </c>
      <c r="R8" s="34" t="s">
        <v>23</v>
      </c>
      <c r="S8" s="34" t="s">
        <v>23</v>
      </c>
      <c r="T8" s="43">
        <f t="shared" si="0"/>
        <v>1.4797901408450706E-3</v>
      </c>
      <c r="U8" s="43">
        <f t="shared" si="1"/>
        <v>1.3532593575419001E-3</v>
      </c>
      <c r="V8" s="43">
        <f t="shared" si="2"/>
        <v>1.4461384201077203E-3</v>
      </c>
      <c r="X8" s="63" t="s">
        <v>120</v>
      </c>
      <c r="Y8" s="31" t="s">
        <v>25</v>
      </c>
      <c r="Z8" s="34" t="s">
        <v>31</v>
      </c>
      <c r="AA8" s="34" t="s">
        <v>23</v>
      </c>
      <c r="AB8" s="34" t="s">
        <v>23</v>
      </c>
      <c r="AC8" s="34" t="s">
        <v>23</v>
      </c>
      <c r="AD8" s="34" t="s">
        <v>23</v>
      </c>
      <c r="AE8" s="78">
        <f>Hazard!$D$6/T8</f>
        <v>229086.53777515082</v>
      </c>
      <c r="AF8" s="78">
        <f>Hazard!$D$6/U8</f>
        <v>250506.30399169715</v>
      </c>
      <c r="AG8" s="78">
        <f>Hazard!$D$6/V8</f>
        <v>234417.39413489096</v>
      </c>
    </row>
    <row r="9" spans="1:33">
      <c r="A9" s="63" t="s">
        <v>121</v>
      </c>
      <c r="B9" s="31" t="s">
        <v>22</v>
      </c>
      <c r="C9" s="34" t="s">
        <v>31</v>
      </c>
      <c r="D9" s="34" t="s">
        <v>23</v>
      </c>
      <c r="E9" s="34" t="s">
        <v>23</v>
      </c>
      <c r="F9" s="34" t="s">
        <v>23</v>
      </c>
      <c r="G9" s="34" t="s">
        <v>23</v>
      </c>
      <c r="H9" s="43">
        <v>13.834172535211268</v>
      </c>
      <c r="I9" s="43">
        <v>12.651269203910617</v>
      </c>
      <c r="J9" s="43">
        <v>13.519571364452428</v>
      </c>
      <c r="L9" s="82">
        <v>4</v>
      </c>
      <c r="M9" s="63" t="s">
        <v>121</v>
      </c>
      <c r="N9" s="31" t="s">
        <v>22</v>
      </c>
      <c r="O9" s="34" t="s">
        <v>31</v>
      </c>
      <c r="P9" s="34" t="s">
        <v>23</v>
      </c>
      <c r="Q9" s="34" t="s">
        <v>23</v>
      </c>
      <c r="R9" s="34" t="s">
        <v>23</v>
      </c>
      <c r="S9" s="34" t="s">
        <v>23</v>
      </c>
      <c r="T9" s="43">
        <f t="shared" si="0"/>
        <v>1.8445563380281691</v>
      </c>
      <c r="U9" s="43">
        <f t="shared" si="1"/>
        <v>1.686835893854749</v>
      </c>
      <c r="V9" s="43">
        <f t="shared" si="2"/>
        <v>1.8026095152603239</v>
      </c>
      <c r="X9" s="63" t="s">
        <v>121</v>
      </c>
      <c r="Y9" s="31" t="s">
        <v>22</v>
      </c>
      <c r="Z9" s="34" t="s">
        <v>31</v>
      </c>
      <c r="AA9" s="34" t="s">
        <v>23</v>
      </c>
      <c r="AB9" s="34" t="s">
        <v>23</v>
      </c>
      <c r="AC9" s="34" t="s">
        <v>23</v>
      </c>
      <c r="AD9" s="34" t="s">
        <v>23</v>
      </c>
      <c r="AE9" s="78">
        <f>Hazard!$D$6/T9</f>
        <v>183.78403142860415</v>
      </c>
      <c r="AF9" s="78">
        <f>Hazard!$D$6/U9</f>
        <v>200.96797870794586</v>
      </c>
      <c r="AG9" s="78">
        <f>Hazard!$D$6/V9</f>
        <v>188.06069596889003</v>
      </c>
    </row>
    <row r="10" spans="1:33">
      <c r="A10" s="63" t="s">
        <v>121</v>
      </c>
      <c r="B10" s="31" t="s">
        <v>24</v>
      </c>
      <c r="C10" s="34" t="s">
        <v>31</v>
      </c>
      <c r="D10" s="34" t="s">
        <v>23</v>
      </c>
      <c r="E10" s="34" t="s">
        <v>23</v>
      </c>
      <c r="F10" s="34" t="s">
        <v>23</v>
      </c>
      <c r="G10" s="34" t="s">
        <v>23</v>
      </c>
      <c r="H10" s="43">
        <v>3.8043974471830988</v>
      </c>
      <c r="I10" s="43">
        <v>3.4790990310754193</v>
      </c>
      <c r="J10" s="43">
        <v>3.7178821252244174</v>
      </c>
      <c r="L10" s="82">
        <v>4</v>
      </c>
      <c r="M10" s="63" t="s">
        <v>121</v>
      </c>
      <c r="N10" s="31" t="s">
        <v>24</v>
      </c>
      <c r="O10" s="34" t="s">
        <v>31</v>
      </c>
      <c r="P10" s="34" t="s">
        <v>23</v>
      </c>
      <c r="Q10" s="34" t="s">
        <v>23</v>
      </c>
      <c r="R10" s="34" t="s">
        <v>23</v>
      </c>
      <c r="S10" s="34" t="s">
        <v>23</v>
      </c>
      <c r="T10" s="43">
        <f t="shared" si="0"/>
        <v>0.50725299295774651</v>
      </c>
      <c r="U10" s="43">
        <f t="shared" si="1"/>
        <v>0.46387987081005588</v>
      </c>
      <c r="V10" s="43">
        <f t="shared" si="2"/>
        <v>0.49571761669658898</v>
      </c>
      <c r="X10" s="63" t="s">
        <v>121</v>
      </c>
      <c r="Y10" s="31" t="s">
        <v>24</v>
      </c>
      <c r="Z10" s="34" t="s">
        <v>31</v>
      </c>
      <c r="AA10" s="34" t="s">
        <v>23</v>
      </c>
      <c r="AB10" s="34" t="s">
        <v>23</v>
      </c>
      <c r="AC10" s="34" t="s">
        <v>23</v>
      </c>
      <c r="AD10" s="34" t="s">
        <v>23</v>
      </c>
      <c r="AE10" s="78">
        <f>Hazard!$D$6/T10</f>
        <v>668.30556883128781</v>
      </c>
      <c r="AF10" s="78">
        <f>Hazard!$D$6/U10</f>
        <v>730.79264984707595</v>
      </c>
      <c r="AG10" s="78">
        <f>Hazard!$D$6/V10</f>
        <v>683.85707625050929</v>
      </c>
    </row>
    <row r="11" spans="1:33">
      <c r="A11" s="63" t="s">
        <v>121</v>
      </c>
      <c r="B11" s="31" t="s">
        <v>25</v>
      </c>
      <c r="C11" s="34" t="s">
        <v>31</v>
      </c>
      <c r="D11" s="34" t="s">
        <v>23</v>
      </c>
      <c r="E11" s="34" t="s">
        <v>23</v>
      </c>
      <c r="F11" s="34" t="s">
        <v>23</v>
      </c>
      <c r="G11" s="34" t="s">
        <v>23</v>
      </c>
      <c r="H11" s="43">
        <v>0.774713661971831</v>
      </c>
      <c r="I11" s="43">
        <v>0.70847107541899457</v>
      </c>
      <c r="J11" s="43">
        <v>0.757095996409336</v>
      </c>
      <c r="L11" s="82">
        <v>4</v>
      </c>
      <c r="M11" s="63" t="s">
        <v>121</v>
      </c>
      <c r="N11" s="31" t="s">
        <v>25</v>
      </c>
      <c r="O11" s="34" t="s">
        <v>31</v>
      </c>
      <c r="P11" s="34" t="s">
        <v>23</v>
      </c>
      <c r="Q11" s="34" t="s">
        <v>23</v>
      </c>
      <c r="R11" s="34" t="s">
        <v>23</v>
      </c>
      <c r="S11" s="34" t="s">
        <v>23</v>
      </c>
      <c r="T11" s="43">
        <f t="shared" si="0"/>
        <v>0.10329515492957747</v>
      </c>
      <c r="U11" s="43">
        <f t="shared" si="1"/>
        <v>9.4462810055865945E-2</v>
      </c>
      <c r="V11" s="43">
        <f t="shared" si="2"/>
        <v>0.10094613285457814</v>
      </c>
      <c r="X11" s="63" t="s">
        <v>121</v>
      </c>
      <c r="Y11" s="31" t="s">
        <v>25</v>
      </c>
      <c r="Z11" s="34" t="s">
        <v>31</v>
      </c>
      <c r="AA11" s="34" t="s">
        <v>23</v>
      </c>
      <c r="AB11" s="34" t="s">
        <v>23</v>
      </c>
      <c r="AC11" s="34" t="s">
        <v>23</v>
      </c>
      <c r="AD11" s="34" t="s">
        <v>23</v>
      </c>
      <c r="AE11" s="78">
        <f>Hazard!$D$6/T11</f>
        <v>3281.857704082217</v>
      </c>
      <c r="AF11" s="78">
        <f>Hazard!$D$6/U11</f>
        <v>3588.713905499033</v>
      </c>
      <c r="AG11" s="78">
        <f>Hazard!$D$6/V11</f>
        <v>3358.2267137301792</v>
      </c>
    </row>
    <row r="12" spans="1:33">
      <c r="AA12" s="84"/>
      <c r="AB12" s="84"/>
      <c r="AC12" s="84"/>
      <c r="AD12" s="84"/>
      <c r="AE12" s="84"/>
      <c r="AF12" s="84"/>
      <c r="AG12" s="84"/>
    </row>
    <row r="13" spans="1:33">
      <c r="AA13" s="84"/>
      <c r="AB13" s="84"/>
      <c r="AC13" s="84"/>
      <c r="AD13" s="84"/>
      <c r="AE13" s="84"/>
      <c r="AF13" s="84"/>
      <c r="AG13" s="84"/>
    </row>
    <row r="14" spans="1:33">
      <c r="AA14" s="84"/>
      <c r="AB14" s="84"/>
      <c r="AC14" s="84"/>
      <c r="AD14" s="84"/>
      <c r="AE14" s="84"/>
      <c r="AF14" s="84"/>
      <c r="AG14" s="84"/>
    </row>
    <row r="15" spans="1:33">
      <c r="AA15" s="84"/>
      <c r="AB15" s="84"/>
      <c r="AC15" s="84"/>
      <c r="AD15" s="84"/>
      <c r="AE15" s="84"/>
      <c r="AF15" s="84"/>
      <c r="AG15" s="84"/>
    </row>
  </sheetData>
  <sheetProtection algorithmName="SHA-512" hashValue="hviEuMJy5gsR718f2k7hCKQlIFSzqejEfvpjuSh0xj/ApEM6Chuvw9NKWn0EJuEKsSBF3hBxubdqGnvRPKaMqg==" saltValue="Sw0pSZpERi1JHVpE9Gc31g==" spinCount="100000" sheet="1" objects="1" scenarios="1" formatCells="0" formatColumns="0" formatRows="0"/>
  <mergeCells count="12">
    <mergeCell ref="A1:A2"/>
    <mergeCell ref="O1:O2"/>
    <mergeCell ref="N1:N2"/>
    <mergeCell ref="M1:M2"/>
    <mergeCell ref="X1:X2"/>
    <mergeCell ref="D1:J1"/>
    <mergeCell ref="P1:V1"/>
    <mergeCell ref="AA1:AG1"/>
    <mergeCell ref="C1:C2"/>
    <mergeCell ref="B1:B2"/>
    <mergeCell ref="Y1:Y2"/>
    <mergeCell ref="Z1:Z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86" operator="lessThan" id="{8E685994-46D6-4139-9838-07A1DE88A5CC}">
            <xm:f>Hazard!$E$6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AE3:AG11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9B675-73FE-4805-9347-E0EFD9CE59E1}">
  <sheetPr filterMode="1"/>
  <dimension ref="A1:N480"/>
  <sheetViews>
    <sheetView zoomScale="90" zoomScaleNormal="90" workbookViewId="0">
      <pane ySplit="2" topLeftCell="A15" activePane="bottomLeft" state="frozen"/>
      <selection pane="bottomLeft" activeCell="H479" sqref="H479"/>
    </sheetView>
  </sheetViews>
  <sheetFormatPr defaultColWidth="8.6640625" defaultRowHeight="14"/>
  <cols>
    <col min="1" max="1" width="39.75" style="29" customWidth="1"/>
    <col min="2" max="2" width="38.58203125" style="29" customWidth="1"/>
    <col min="3" max="3" width="21" style="29" customWidth="1"/>
    <col min="4" max="4" width="11.33203125" style="29" customWidth="1"/>
    <col min="5" max="5" width="14.75" style="29" customWidth="1"/>
    <col min="6" max="6" width="9.9140625" style="29" customWidth="1"/>
    <col min="7" max="8" width="10.4140625" style="29" customWidth="1"/>
    <col min="9" max="9" width="15" style="29" customWidth="1"/>
    <col min="10" max="11" width="13.08203125" style="29" customWidth="1"/>
    <col min="12" max="12" width="12.08203125" style="29" customWidth="1"/>
    <col min="13" max="13" width="13.08203125" style="29" customWidth="1"/>
    <col min="14" max="16384" width="8.6640625" style="29"/>
  </cols>
  <sheetData>
    <row r="1" spans="1:14" s="37" customFormat="1" ht="26.4" customHeight="1" thickBot="1">
      <c r="A1" s="97" t="s">
        <v>39</v>
      </c>
      <c r="B1" s="97" t="s">
        <v>40</v>
      </c>
      <c r="C1" s="97" t="s">
        <v>12</v>
      </c>
      <c r="D1" s="97" t="s">
        <v>36</v>
      </c>
      <c r="E1" s="57" t="s">
        <v>13</v>
      </c>
      <c r="F1" s="57" t="s">
        <v>41</v>
      </c>
      <c r="G1" s="167" t="s">
        <v>42</v>
      </c>
      <c r="H1" s="167"/>
      <c r="I1" s="167"/>
      <c r="J1" s="167"/>
      <c r="K1" s="167"/>
      <c r="L1" s="167"/>
      <c r="M1" s="167"/>
    </row>
    <row r="2" spans="1:14" s="4" customFormat="1" hidden="1" thickTop="1" thickBot="1">
      <c r="A2" s="91" t="s">
        <v>43</v>
      </c>
      <c r="B2" s="92"/>
      <c r="C2" s="92"/>
      <c r="D2" s="93"/>
      <c r="E2" s="93"/>
      <c r="F2" s="93"/>
      <c r="G2" s="94" t="s">
        <v>14</v>
      </c>
      <c r="H2" s="94" t="s">
        <v>15</v>
      </c>
      <c r="I2" s="94" t="s">
        <v>16</v>
      </c>
      <c r="J2" s="94" t="s">
        <v>17</v>
      </c>
      <c r="K2" s="94" t="s">
        <v>18</v>
      </c>
      <c r="L2" s="94" t="s">
        <v>44</v>
      </c>
      <c r="M2" s="95" t="s">
        <v>20</v>
      </c>
    </row>
    <row r="3" spans="1:14" s="4" customFormat="1" ht="13" hidden="1">
      <c r="A3" s="9" t="s">
        <v>21</v>
      </c>
      <c r="B3" s="9" t="s">
        <v>21</v>
      </c>
      <c r="C3" s="4" t="s">
        <v>45</v>
      </c>
      <c r="D3" s="4" t="s">
        <v>31</v>
      </c>
      <c r="E3" s="4" t="s">
        <v>22</v>
      </c>
      <c r="F3" s="4" t="s">
        <v>46</v>
      </c>
      <c r="G3" s="6" t="s">
        <v>23</v>
      </c>
      <c r="H3" s="6" t="s">
        <v>23</v>
      </c>
      <c r="I3" s="6" t="s">
        <v>23</v>
      </c>
      <c r="J3" s="6" t="s">
        <v>23</v>
      </c>
      <c r="K3" s="6">
        <f>'Dermal - Acute'!R3</f>
        <v>129.74252809947831</v>
      </c>
      <c r="L3" s="6">
        <f>'Dermal - Acute'!S3</f>
        <v>141.8735535504901</v>
      </c>
      <c r="M3" s="6">
        <f>'Dermal - Acute'!T3</f>
        <v>132.76164387889051</v>
      </c>
    </row>
    <row r="4" spans="1:14" s="4" customFormat="1" ht="13" hidden="1">
      <c r="A4" s="4" t="s">
        <v>21</v>
      </c>
      <c r="B4" s="4" t="s">
        <v>21</v>
      </c>
      <c r="C4" s="4" t="s">
        <v>45</v>
      </c>
      <c r="D4" s="4" t="s">
        <v>5</v>
      </c>
      <c r="E4" s="4" t="s">
        <v>22</v>
      </c>
      <c r="F4" s="4" t="s">
        <v>46</v>
      </c>
      <c r="G4" s="10">
        <f>'Inhalation - Acute'!$I$9</f>
        <v>127.733146530197</v>
      </c>
      <c r="H4" s="10">
        <f>'Inhalation - Acute'!$I$9</f>
        <v>127.733146530197</v>
      </c>
      <c r="I4" s="10">
        <f>'Inhalation - Acute'!$I$9</f>
        <v>127.733146530197</v>
      </c>
      <c r="J4" s="10">
        <f>'Inhalation - Acute'!$I$9</f>
        <v>127.733146530197</v>
      </c>
      <c r="K4" s="10">
        <f>'Inhalation - Acute'!$J$9</f>
        <v>42.822271603202672</v>
      </c>
      <c r="L4" s="10">
        <f>'Inhalation - Acute'!$J$9</f>
        <v>42.822271603202672</v>
      </c>
      <c r="M4" s="10">
        <f>'Inhalation - Acute'!K9</f>
        <v>42.822271603202672</v>
      </c>
    </row>
    <row r="5" spans="1:14" s="4" customFormat="1" ht="13" hidden="1">
      <c r="A5" s="4" t="s">
        <v>21</v>
      </c>
      <c r="B5" s="4" t="s">
        <v>21</v>
      </c>
      <c r="C5" s="4" t="s">
        <v>45</v>
      </c>
      <c r="D5" s="4" t="s">
        <v>47</v>
      </c>
      <c r="E5" s="4" t="s">
        <v>22</v>
      </c>
      <c r="F5" s="4" t="s">
        <v>46</v>
      </c>
      <c r="G5" s="10">
        <f>IF(AND(ISNUMBER(G3), ISNUMBER(G4)), 1/((1/G3)+(1/G4)), G4)</f>
        <v>127.733146530197</v>
      </c>
      <c r="H5" s="10">
        <f t="shared" ref="H5:M5" si="0">IF(AND(ISNUMBER(H3), ISNUMBER(H4)), 1/((1/H3)+(1/H4)), H4)</f>
        <v>127.733146530197</v>
      </c>
      <c r="I5" s="10">
        <f t="shared" si="0"/>
        <v>127.733146530197</v>
      </c>
      <c r="J5" s="10">
        <f t="shared" si="0"/>
        <v>127.733146530197</v>
      </c>
      <c r="K5" s="10">
        <f t="shared" si="0"/>
        <v>32.195846350672049</v>
      </c>
      <c r="L5" s="10">
        <f t="shared" si="0"/>
        <v>32.893801678489844</v>
      </c>
      <c r="M5" s="10">
        <f t="shared" si="0"/>
        <v>32.378564728210065</v>
      </c>
    </row>
    <row r="6" spans="1:14" s="4" customFormat="1" ht="13" hidden="1">
      <c r="A6" s="4" t="s">
        <v>48</v>
      </c>
      <c r="B6" s="4" t="s">
        <v>48</v>
      </c>
      <c r="C6" s="4" t="s">
        <v>49</v>
      </c>
      <c r="D6" s="4" t="s">
        <v>31</v>
      </c>
      <c r="E6" s="4" t="s">
        <v>22</v>
      </c>
      <c r="F6" s="4" t="s">
        <v>46</v>
      </c>
      <c r="G6" s="10" t="s">
        <v>23</v>
      </c>
      <c r="H6" s="10" t="s">
        <v>23</v>
      </c>
      <c r="I6" s="10" t="s">
        <v>23</v>
      </c>
      <c r="J6" s="10" t="s">
        <v>23</v>
      </c>
      <c r="K6" s="10">
        <f>'Dermal - Acute'!R6</f>
        <v>209.82060119430869</v>
      </c>
      <c r="L6" s="10">
        <f>'Dermal - Acute'!S6</f>
        <v>229.43898762873329</v>
      </c>
      <c r="M6" s="10">
        <f>'Dermal - Acute'!T6</f>
        <v>214.70313814800352</v>
      </c>
    </row>
    <row r="7" spans="1:14" s="4" customFormat="1" ht="13" hidden="1">
      <c r="A7" s="4" t="s">
        <v>48</v>
      </c>
      <c r="B7" s="4" t="s">
        <v>48</v>
      </c>
      <c r="C7" s="4" t="s">
        <v>49</v>
      </c>
      <c r="D7" s="4" t="s">
        <v>5</v>
      </c>
      <c r="E7" s="4" t="s">
        <v>22</v>
      </c>
      <c r="F7" s="4" t="s">
        <v>46</v>
      </c>
      <c r="G7" s="10">
        <f>'Inhalation - Acute'!$I$3</f>
        <v>248.0926969906194</v>
      </c>
      <c r="H7" s="10">
        <f>'Inhalation - Acute'!$I$3</f>
        <v>248.0926969906194</v>
      </c>
      <c r="I7" s="10">
        <f>'Inhalation - Acute'!$I$3</f>
        <v>248.0926969906194</v>
      </c>
      <c r="J7" s="10">
        <f>'Inhalation - Acute'!$I$3</f>
        <v>248.0926969906194</v>
      </c>
      <c r="K7" s="10">
        <f>'Inhalation - Acute'!J3</f>
        <v>181.23420638321741</v>
      </c>
      <c r="L7" s="10">
        <f>'Inhalation - Acute'!J3</f>
        <v>181.23420638321741</v>
      </c>
      <c r="M7" s="10">
        <f>'Inhalation - Acute'!K3</f>
        <v>181.23420638321741</v>
      </c>
    </row>
    <row r="8" spans="1:14" s="4" customFormat="1" ht="13" hidden="1">
      <c r="A8" s="4" t="s">
        <v>48</v>
      </c>
      <c r="B8" s="4" t="s">
        <v>48</v>
      </c>
      <c r="C8" s="4" t="s">
        <v>49</v>
      </c>
      <c r="D8" s="4" t="s">
        <v>47</v>
      </c>
      <c r="E8" s="4" t="s">
        <v>22</v>
      </c>
      <c r="F8" s="4" t="s">
        <v>46</v>
      </c>
      <c r="G8" s="10">
        <f>IF(AND(ISNUMBER(G6), ISNUMBER(G7)), 1/((1/G6)+(1/G7)), G7)</f>
        <v>248.0926969906194</v>
      </c>
      <c r="H8" s="10">
        <f t="shared" ref="H8:M8" si="1">IF(AND(ISNUMBER(H6), ISNUMBER(H7)), 1/((1/H6)+(1/H7)), H7)</f>
        <v>248.0926969906194</v>
      </c>
      <c r="I8" s="10">
        <f t="shared" si="1"/>
        <v>248.0926969906194</v>
      </c>
      <c r="J8" s="10">
        <f t="shared" si="1"/>
        <v>248.0926969906194</v>
      </c>
      <c r="K8" s="10">
        <f t="shared" si="1"/>
        <v>97.241280259062819</v>
      </c>
      <c r="L8" s="10">
        <f t="shared" si="1"/>
        <v>101.25373032030004</v>
      </c>
      <c r="M8" s="10">
        <f t="shared" si="1"/>
        <v>98.277046577432429</v>
      </c>
    </row>
    <row r="9" spans="1:14" s="4" customFormat="1" ht="13" hidden="1">
      <c r="A9" s="4" t="s">
        <v>50</v>
      </c>
      <c r="B9" s="4" t="s">
        <v>51</v>
      </c>
      <c r="C9" s="4" t="s">
        <v>52</v>
      </c>
      <c r="D9" s="4" t="s">
        <v>31</v>
      </c>
      <c r="E9" s="4" t="s">
        <v>22</v>
      </c>
      <c r="F9" s="4" t="s">
        <v>46</v>
      </c>
      <c r="G9" s="10" t="s">
        <v>23</v>
      </c>
      <c r="H9" s="10" t="s">
        <v>23</v>
      </c>
      <c r="I9" s="10" t="s">
        <v>23</v>
      </c>
      <c r="J9" s="10" t="s">
        <v>23</v>
      </c>
      <c r="K9" s="10">
        <f>'Dermal - Acute'!R9</f>
        <v>405.85299145299143</v>
      </c>
      <c r="L9" s="10">
        <f>'Dermal - Acute'!S9</f>
        <v>443.8005560704355</v>
      </c>
      <c r="M9" s="10">
        <f>'Dermal - Acute'!T9</f>
        <v>415.29721293199538</v>
      </c>
    </row>
    <row r="10" spans="1:14" s="4" customFormat="1" ht="13" hidden="1">
      <c r="A10" s="4" t="s">
        <v>50</v>
      </c>
      <c r="B10" s="4" t="s">
        <v>51</v>
      </c>
      <c r="C10" s="4" t="s">
        <v>52</v>
      </c>
      <c r="D10" s="4" t="s">
        <v>5</v>
      </c>
      <c r="E10" s="4" t="s">
        <v>22</v>
      </c>
      <c r="F10" s="4" t="s">
        <v>46</v>
      </c>
      <c r="G10" s="10">
        <f>'Inhalation - Acute'!$I$12</f>
        <v>277.9419849310803</v>
      </c>
      <c r="H10" s="10">
        <f>'Inhalation - Acute'!$I$12</f>
        <v>277.9419849310803</v>
      </c>
      <c r="I10" s="10">
        <f>'Inhalation - Acute'!$I$12</f>
        <v>277.9419849310803</v>
      </c>
      <c r="J10" s="10">
        <f>'Inhalation - Acute'!$I$12</f>
        <v>277.9419849310803</v>
      </c>
      <c r="K10" s="10">
        <f>'Inhalation - Acute'!J12</f>
        <v>79.715192151696982</v>
      </c>
      <c r="L10" s="10">
        <f>'Inhalation - Acute'!J12</f>
        <v>79.715192151696982</v>
      </c>
      <c r="M10" s="10">
        <f>'Inhalation - Acute'!K12</f>
        <v>79.715192151696982</v>
      </c>
    </row>
    <row r="11" spans="1:14" s="4" customFormat="1" ht="13" hidden="1">
      <c r="A11" s="4" t="s">
        <v>50</v>
      </c>
      <c r="B11" s="4" t="s">
        <v>51</v>
      </c>
      <c r="C11" s="4" t="s">
        <v>52</v>
      </c>
      <c r="D11" s="4" t="s">
        <v>47</v>
      </c>
      <c r="E11" s="4" t="s">
        <v>22</v>
      </c>
      <c r="F11" s="4" t="s">
        <v>46</v>
      </c>
      <c r="G11" s="10">
        <f>IF(AND(ISNUMBER(G9), ISNUMBER(G10)), 1/((1/G9)+(1/G10)), G10)</f>
        <v>277.9419849310803</v>
      </c>
      <c r="H11" s="10">
        <f t="shared" ref="H11" si="2">IF(AND(ISNUMBER(H9), ISNUMBER(H10)), 1/((1/H9)+(1/H10)), H10)</f>
        <v>277.9419849310803</v>
      </c>
      <c r="I11" s="10">
        <f t="shared" ref="I11" si="3">IF(AND(ISNUMBER(I9), ISNUMBER(I10)), 1/((1/I9)+(1/I10)), I10)</f>
        <v>277.9419849310803</v>
      </c>
      <c r="J11" s="10">
        <f t="shared" ref="J11" si="4">IF(AND(ISNUMBER(J9), ISNUMBER(J10)), 1/((1/J9)+(1/J10)), J10)</f>
        <v>277.9419849310803</v>
      </c>
      <c r="K11" s="10">
        <f t="shared" ref="K11" si="5">IF(AND(ISNUMBER(K9), ISNUMBER(K10)), 1/((1/K9)+(1/K10)), K10)</f>
        <v>66.628437141085911</v>
      </c>
      <c r="L11" s="10">
        <f t="shared" ref="L11" si="6">IF(AND(ISNUMBER(L9), ISNUMBER(L10)), 1/((1/L9)+(1/L10)), L10)</f>
        <v>67.577043717075881</v>
      </c>
      <c r="M11" s="10">
        <f t="shared" ref="M11" si="7">IF(AND(ISNUMBER(M9), ISNUMBER(M10)), 1/((1/M9)+(1/M10)), M10)</f>
        <v>66.87811616224252</v>
      </c>
    </row>
    <row r="12" spans="1:14" s="4" customFormat="1" ht="13" hidden="1">
      <c r="A12" s="4" t="s">
        <v>53</v>
      </c>
      <c r="B12" s="4" t="s">
        <v>54</v>
      </c>
      <c r="C12" s="4" t="s">
        <v>27</v>
      </c>
      <c r="D12" s="4" t="s">
        <v>31</v>
      </c>
      <c r="E12" s="4" t="s">
        <v>22</v>
      </c>
      <c r="F12" s="4" t="s">
        <v>46</v>
      </c>
      <c r="G12" s="10">
        <f>'Dermal - Acute'!N27</f>
        <v>43.27368730657286</v>
      </c>
      <c r="H12" s="10">
        <f>'Dermal - Acute'!O27</f>
        <v>48.744683159777864</v>
      </c>
      <c r="I12" s="10">
        <f>'Dermal - Acute'!P27</f>
        <v>53.967327784039789</v>
      </c>
      <c r="J12" s="10">
        <f>'Dermal - Acute'!Q27</f>
        <v>64.928433785577127</v>
      </c>
      <c r="K12" s="10">
        <f>'Dermal - Acute'!R27</f>
        <v>86.015545257149242</v>
      </c>
      <c r="L12" s="10">
        <f>'Dermal - Acute'!S27</f>
        <v>93.695974952683869</v>
      </c>
      <c r="M12" s="10">
        <f>'Dermal - Acute'!T27</f>
        <v>103.00125457930943</v>
      </c>
    </row>
    <row r="13" spans="1:14" s="4" customFormat="1" ht="13" hidden="1">
      <c r="A13" s="4" t="s">
        <v>53</v>
      </c>
      <c r="B13" s="4" t="s">
        <v>54</v>
      </c>
      <c r="C13" s="4" t="s">
        <v>27</v>
      </c>
      <c r="D13" s="4" t="s">
        <v>5</v>
      </c>
      <c r="E13" s="4" t="s">
        <v>22</v>
      </c>
      <c r="F13" s="4" t="s">
        <v>46</v>
      </c>
      <c r="G13" s="10">
        <f>'Inhalation - Acute'!$I$6</f>
        <v>60.683371298405461</v>
      </c>
      <c r="H13" s="10">
        <f>'Inhalation - Acute'!$I$6</f>
        <v>60.683371298405461</v>
      </c>
      <c r="I13" s="10">
        <f>'Inhalation - Acute'!$I$6</f>
        <v>60.683371298405461</v>
      </c>
      <c r="J13" s="10">
        <f>'Inhalation - Acute'!$I$6</f>
        <v>60.683371298405461</v>
      </c>
      <c r="K13" s="10">
        <f>'Inhalation - Acute'!$J$6</f>
        <v>60.683371298405461</v>
      </c>
      <c r="L13" s="10">
        <f>'Inhalation - Acute'!$J$6</f>
        <v>60.683371298405461</v>
      </c>
      <c r="M13" s="10">
        <f>'Inhalation - Acute'!K6</f>
        <v>60.683371298405461</v>
      </c>
    </row>
    <row r="14" spans="1:14" s="4" customFormat="1" ht="13" hidden="1">
      <c r="A14" s="4" t="s">
        <v>53</v>
      </c>
      <c r="B14" s="4" t="s">
        <v>54</v>
      </c>
      <c r="C14" s="4" t="s">
        <v>27</v>
      </c>
      <c r="D14" s="4" t="s">
        <v>47</v>
      </c>
      <c r="E14" s="4" t="s">
        <v>22</v>
      </c>
      <c r="F14" s="4" t="s">
        <v>46</v>
      </c>
      <c r="G14" s="10">
        <f t="shared" ref="G14:M14" si="8">IF(AND(ISNUMBER(G12), ISNUMBER(G13)), 1/((1/G12)+(1/G13)), G13)</f>
        <v>25.260364899840503</v>
      </c>
      <c r="H14" s="10">
        <f t="shared" si="8"/>
        <v>27.031383511787599</v>
      </c>
      <c r="I14" s="10">
        <f t="shared" si="8"/>
        <v>28.564321160803804</v>
      </c>
      <c r="J14" s="10">
        <f t="shared" si="8"/>
        <v>31.367085701855981</v>
      </c>
      <c r="K14" s="10">
        <f t="shared" si="8"/>
        <v>35.581130337098891</v>
      </c>
      <c r="L14" s="10">
        <f t="shared" si="8"/>
        <v>36.829976128880602</v>
      </c>
      <c r="M14" s="10">
        <f t="shared" si="8"/>
        <v>38.186013758600645</v>
      </c>
    </row>
    <row r="15" spans="1:14" ht="14.5" thickTop="1">
      <c r="A15" s="85" t="s">
        <v>123</v>
      </c>
      <c r="B15" s="85" t="s">
        <v>124</v>
      </c>
      <c r="C15" s="85" t="s">
        <v>27</v>
      </c>
      <c r="D15" s="85" t="s">
        <v>31</v>
      </c>
      <c r="E15" s="85" t="s">
        <v>28</v>
      </c>
      <c r="F15" s="85" t="s">
        <v>46</v>
      </c>
      <c r="G15" s="96">
        <f>'Dermal - Acute'!N28</f>
        <v>86.54737461314572</v>
      </c>
      <c r="H15" s="96">
        <f>'Dermal - Acute'!O28</f>
        <v>97.489366319555728</v>
      </c>
      <c r="I15" s="96">
        <f>'Dermal - Acute'!P28</f>
        <v>107.93465556807958</v>
      </c>
      <c r="J15" s="96">
        <f>'Dermal - Acute'!Q28</f>
        <v>129.85686757115425</v>
      </c>
      <c r="K15" s="96">
        <f>'Dermal - Acute'!R28</f>
        <v>172.03109051429848</v>
      </c>
      <c r="L15" s="96">
        <f>'Dermal - Acute'!S28</f>
        <v>187.39194990536774</v>
      </c>
      <c r="M15" s="96">
        <f>'Dermal - Acute'!T28</f>
        <v>206.00250915861886</v>
      </c>
      <c r="N15" s="85"/>
    </row>
    <row r="16" spans="1:14">
      <c r="A16" s="85" t="s">
        <v>123</v>
      </c>
      <c r="B16" s="85" t="s">
        <v>124</v>
      </c>
      <c r="C16" s="85" t="s">
        <v>27</v>
      </c>
      <c r="D16" s="85" t="s">
        <v>5</v>
      </c>
      <c r="E16" s="85" t="s">
        <v>28</v>
      </c>
      <c r="F16" s="85" t="s">
        <v>46</v>
      </c>
      <c r="G16" s="96">
        <f>'Inhalation - Acute'!$I$6</f>
        <v>60.683371298405461</v>
      </c>
      <c r="H16" s="96">
        <f>'Inhalation - Acute'!$I$6</f>
        <v>60.683371298405461</v>
      </c>
      <c r="I16" s="96">
        <f>'Inhalation - Acute'!$I$6</f>
        <v>60.683371298405461</v>
      </c>
      <c r="J16" s="96">
        <f>'Inhalation - Acute'!$I$6</f>
        <v>60.683371298405461</v>
      </c>
      <c r="K16" s="96">
        <f>'Inhalation - Acute'!$J$6</f>
        <v>60.683371298405461</v>
      </c>
      <c r="L16" s="96">
        <f>'Inhalation - Acute'!$J$6</f>
        <v>60.683371298405461</v>
      </c>
      <c r="M16" s="96">
        <f>'Inhalation - Acute'!$J$6</f>
        <v>60.683371298405461</v>
      </c>
      <c r="N16" s="85"/>
    </row>
    <row r="17" spans="1:14">
      <c r="A17" s="85" t="s">
        <v>123</v>
      </c>
      <c r="B17" s="85" t="s">
        <v>124</v>
      </c>
      <c r="C17" s="85" t="s">
        <v>27</v>
      </c>
      <c r="D17" s="85" t="s">
        <v>47</v>
      </c>
      <c r="E17" s="85" t="s">
        <v>28</v>
      </c>
      <c r="F17" s="85" t="s">
        <v>46</v>
      </c>
      <c r="G17" s="96">
        <f t="shared" ref="G17:M17" si="9">IF(AND(ISNUMBER(G15), ISNUMBER(G16)), 1/((1/G15)+(1/G16)), G16)</f>
        <v>35.671805070571615</v>
      </c>
      <c r="H17" s="96">
        <f t="shared" si="9"/>
        <v>37.40204224260755</v>
      </c>
      <c r="I17" s="96">
        <f t="shared" si="9"/>
        <v>38.844238077756458</v>
      </c>
      <c r="J17" s="96">
        <f t="shared" si="9"/>
        <v>41.356894256140961</v>
      </c>
      <c r="K17" s="96">
        <f t="shared" si="9"/>
        <v>44.859380286175586</v>
      </c>
      <c r="L17" s="96">
        <f t="shared" si="9"/>
        <v>45.839204074228832</v>
      </c>
      <c r="M17" s="96">
        <f t="shared" si="9"/>
        <v>46.875097887644372</v>
      </c>
      <c r="N17" s="85"/>
    </row>
    <row r="18" spans="1:14" s="4" customFormat="1" ht="13" hidden="1">
      <c r="A18" s="4" t="s">
        <v>53</v>
      </c>
      <c r="B18" s="4" t="s">
        <v>54</v>
      </c>
      <c r="C18" s="4" t="s">
        <v>27</v>
      </c>
      <c r="D18" s="4" t="s">
        <v>31</v>
      </c>
      <c r="E18" s="4" t="s">
        <v>24</v>
      </c>
      <c r="F18" s="4" t="s">
        <v>46</v>
      </c>
      <c r="G18" s="13">
        <f>'Dermal - Acute'!N29</f>
        <v>487.63088990373234</v>
      </c>
      <c r="H18" s="13">
        <f>'Dermal - Acute'!O29</f>
        <v>549.28097665639905</v>
      </c>
      <c r="I18" s="13">
        <f>'Dermal - Acute'!P29</f>
        <v>608.13250986958474</v>
      </c>
      <c r="J18" s="13">
        <f>'Dermal - Acute'!Q29</f>
        <v>731.64807340343111</v>
      </c>
      <c r="K18" s="13">
        <f>'Dermal - Acute'!R29</f>
        <v>1011.8129431871658</v>
      </c>
      <c r="L18" s="13">
        <f>'Dermal - Acute'!S29</f>
        <v>1102.1589167196082</v>
      </c>
      <c r="M18" s="13">
        <f>'Dermal - Acute'!T29</f>
        <v>1226.8813780519199</v>
      </c>
    </row>
    <row r="19" spans="1:14" s="4" customFormat="1" ht="13" hidden="1">
      <c r="A19" s="4" t="s">
        <v>53</v>
      </c>
      <c r="B19" s="4" t="s">
        <v>54</v>
      </c>
      <c r="C19" s="4" t="s">
        <v>27</v>
      </c>
      <c r="D19" s="4" t="s">
        <v>5</v>
      </c>
      <c r="E19" s="4" t="s">
        <v>24</v>
      </c>
      <c r="F19" s="4" t="s">
        <v>46</v>
      </c>
      <c r="G19" s="13">
        <f>'Inhalation - Acute'!$I$7</f>
        <v>626.82352941176464</v>
      </c>
      <c r="H19" s="13">
        <f>'Inhalation - Acute'!$I$7</f>
        <v>626.82352941176464</v>
      </c>
      <c r="I19" s="13">
        <f>'Inhalation - Acute'!$I$7</f>
        <v>626.82352941176464</v>
      </c>
      <c r="J19" s="13">
        <f>'Inhalation - Acute'!$I$7</f>
        <v>626.82352941176464</v>
      </c>
      <c r="K19" s="13">
        <f>'Inhalation - Acute'!$I$7</f>
        <v>626.82352941176464</v>
      </c>
      <c r="L19" s="13">
        <f>'Inhalation - Acute'!$I$7</f>
        <v>626.82352941176464</v>
      </c>
      <c r="M19" s="13">
        <f>'Inhalation - Acute'!$I$7</f>
        <v>626.82352941176464</v>
      </c>
    </row>
    <row r="20" spans="1:14" s="4" customFormat="1" ht="13" hidden="1">
      <c r="A20" s="4" t="s">
        <v>53</v>
      </c>
      <c r="B20" s="4" t="s">
        <v>54</v>
      </c>
      <c r="C20" s="4" t="s">
        <v>27</v>
      </c>
      <c r="D20" s="4" t="s">
        <v>47</v>
      </c>
      <c r="E20" s="4" t="s">
        <v>24</v>
      </c>
      <c r="F20" s="4" t="s">
        <v>46</v>
      </c>
      <c r="G20" s="10">
        <f t="shared" ref="G20:M20" si="10">IF(AND(ISNUMBER(G18), ISNUMBER(G19)), 1/((1/G18)+(1/G19)), G19)</f>
        <v>274.26739951140752</v>
      </c>
      <c r="H20" s="10">
        <f t="shared" si="10"/>
        <v>292.74799871105193</v>
      </c>
      <c r="I20" s="10">
        <f t="shared" si="10"/>
        <v>308.66828782691937</v>
      </c>
      <c r="J20" s="10">
        <f t="shared" si="10"/>
        <v>337.59574120479107</v>
      </c>
      <c r="K20" s="10">
        <f t="shared" si="10"/>
        <v>387.04628559083528</v>
      </c>
      <c r="L20" s="10">
        <f t="shared" si="10"/>
        <v>399.57556752333772</v>
      </c>
      <c r="M20" s="10">
        <f t="shared" si="10"/>
        <v>414.86544728001161</v>
      </c>
    </row>
    <row r="21" spans="1:14" s="4" customFormat="1" ht="13" hidden="1">
      <c r="A21" s="4" t="s">
        <v>55</v>
      </c>
      <c r="B21" s="4" t="s">
        <v>56</v>
      </c>
      <c r="C21" s="4" t="s">
        <v>57</v>
      </c>
      <c r="D21" s="4" t="s">
        <v>31</v>
      </c>
      <c r="E21" s="4" t="s">
        <v>22</v>
      </c>
      <c r="F21" s="4" t="s">
        <v>46</v>
      </c>
      <c r="G21" s="10" t="s">
        <v>23</v>
      </c>
      <c r="H21" s="10" t="s">
        <v>23</v>
      </c>
      <c r="I21" s="10" t="s">
        <v>23</v>
      </c>
      <c r="J21" s="10" t="s">
        <v>23</v>
      </c>
      <c r="K21" s="10">
        <f>'Dermal - Acute'!R18</f>
        <v>405852.99145299144</v>
      </c>
      <c r="L21" s="10">
        <f>'Dermal - Acute'!S18</f>
        <v>443800.55607043556</v>
      </c>
      <c r="M21" s="10">
        <f>'Dermal - Acute'!T18</f>
        <v>415297.21293199545</v>
      </c>
    </row>
    <row r="22" spans="1:14" s="4" customFormat="1" ht="13" hidden="1">
      <c r="A22" s="4" t="s">
        <v>55</v>
      </c>
      <c r="B22" s="4" t="s">
        <v>56</v>
      </c>
      <c r="C22" s="4" t="s">
        <v>57</v>
      </c>
      <c r="D22" s="4" t="s">
        <v>5</v>
      </c>
      <c r="E22" s="4" t="s">
        <v>22</v>
      </c>
      <c r="F22" s="4" t="s">
        <v>46</v>
      </c>
      <c r="G22" s="10">
        <f>'Inhalation - Acute'!$I$24</f>
        <v>277.9419849310803</v>
      </c>
      <c r="H22" s="10">
        <f>'Inhalation - Acute'!$I$24</f>
        <v>277.9419849310803</v>
      </c>
      <c r="I22" s="10">
        <f>'Inhalation - Acute'!$I$24</f>
        <v>277.9419849310803</v>
      </c>
      <c r="J22" s="10">
        <f>'Inhalation - Acute'!$I$24</f>
        <v>277.9419849310803</v>
      </c>
      <c r="K22" s="10">
        <f>'Inhalation - Acute'!J24</f>
        <v>79.715192151696982</v>
      </c>
      <c r="L22" s="10">
        <f>'Inhalation - Acute'!J24</f>
        <v>79.715192151696982</v>
      </c>
      <c r="M22" s="10">
        <f>'Inhalation - Acute'!K24</f>
        <v>79.715192151696982</v>
      </c>
    </row>
    <row r="23" spans="1:14" s="4" customFormat="1" ht="13" hidden="1">
      <c r="A23" s="4" t="s">
        <v>55</v>
      </c>
      <c r="B23" s="4" t="s">
        <v>56</v>
      </c>
      <c r="C23" s="4" t="s">
        <v>57</v>
      </c>
      <c r="D23" s="4" t="s">
        <v>47</v>
      </c>
      <c r="E23" s="4" t="s">
        <v>22</v>
      </c>
      <c r="F23" s="4" t="s">
        <v>46</v>
      </c>
      <c r="G23" s="10">
        <f t="shared" ref="G23:G26" si="11">IF(AND(ISNUMBER(G21), ISNUMBER(G22)), 1/((1/G21)+(1/G22)), G22)</f>
        <v>277.9419849310803</v>
      </c>
      <c r="H23" s="10">
        <f t="shared" ref="H23" si="12">IF(AND(ISNUMBER(H21), ISNUMBER(H22)), 1/((1/H21)+(1/H22)), H22)</f>
        <v>277.9419849310803</v>
      </c>
      <c r="I23" s="10">
        <f t="shared" ref="I23" si="13">IF(AND(ISNUMBER(I21), ISNUMBER(I22)), 1/((1/I21)+(1/I22)), I22)</f>
        <v>277.9419849310803</v>
      </c>
      <c r="J23" s="10">
        <f t="shared" ref="J23" si="14">IF(AND(ISNUMBER(J21), ISNUMBER(J22)), 1/((1/J21)+(1/J22)), J22)</f>
        <v>277.9419849310803</v>
      </c>
      <c r="K23" s="10">
        <f t="shared" ref="K23" si="15">IF(AND(ISNUMBER(K21), ISNUMBER(K22)), 1/((1/K21)+(1/K22)), K22)</f>
        <v>79.699538050029986</v>
      </c>
      <c r="L23" s="10">
        <f t="shared" ref="L23" si="16">IF(AND(ISNUMBER(L21), ISNUMBER(L22)), 1/((1/L21)+(1/L22)), L22)</f>
        <v>79.700876327653475</v>
      </c>
      <c r="M23" s="10">
        <f t="shared" ref="M23" si="17">IF(AND(ISNUMBER(M21), ISNUMBER(M22)), 1/((1/M21)+(1/M22)), M22)</f>
        <v>79.699893969661503</v>
      </c>
    </row>
    <row r="24" spans="1:14" s="11" customFormat="1" ht="13" hidden="1">
      <c r="A24" s="11" t="s">
        <v>58</v>
      </c>
      <c r="B24" s="11" t="s">
        <v>59</v>
      </c>
      <c r="C24" s="11" t="s">
        <v>60</v>
      </c>
      <c r="D24" s="11" t="s">
        <v>31</v>
      </c>
      <c r="E24" s="11" t="s">
        <v>22</v>
      </c>
      <c r="F24" s="11" t="s">
        <v>46</v>
      </c>
      <c r="G24" s="10">
        <f>'Dermal - Acute'!N31</f>
        <v>1473.1732166640527</v>
      </c>
      <c r="H24" s="10">
        <f>'Dermal - Acute'!O31</f>
        <v>1722.7371900519695</v>
      </c>
      <c r="I24" s="10">
        <f>'Dermal - Acute'!P31</f>
        <v>1993.2313177049168</v>
      </c>
      <c r="J24" s="10">
        <f>'Dermal - Acute'!Q31</f>
        <v>2472.3128488420884</v>
      </c>
      <c r="K24" s="10" t="s">
        <v>23</v>
      </c>
      <c r="L24" s="10" t="s">
        <v>23</v>
      </c>
      <c r="M24" s="10" t="s">
        <v>23</v>
      </c>
    </row>
    <row r="25" spans="1:14" s="4" customFormat="1" ht="13" hidden="1">
      <c r="A25" s="4" t="s">
        <v>58</v>
      </c>
      <c r="B25" s="11" t="s">
        <v>59</v>
      </c>
      <c r="C25" s="4" t="s">
        <v>60</v>
      </c>
      <c r="D25" s="4" t="s">
        <v>35</v>
      </c>
      <c r="E25" s="4" t="s">
        <v>22</v>
      </c>
      <c r="F25" s="4" t="s">
        <v>46</v>
      </c>
      <c r="G25" s="10">
        <f>'Ingestion - Acute'!N6</f>
        <v>10337.90488705083</v>
      </c>
      <c r="H25" s="10">
        <f>'Ingestion - Acute'!O6</f>
        <v>11367.186179819522</v>
      </c>
      <c r="I25" s="10">
        <f>'Ingestion - Acute'!P6</f>
        <v>23901.064099812171</v>
      </c>
      <c r="J25" s="10" t="str">
        <f>'Ingestion - Acute'!Q6</f>
        <v>-</v>
      </c>
      <c r="K25" s="10" t="str">
        <f>'Ingestion - Acute'!R6</f>
        <v>-</v>
      </c>
      <c r="L25" s="10" t="str">
        <f>'Ingestion - Acute'!S6</f>
        <v>-</v>
      </c>
      <c r="M25" s="10" t="str">
        <f>'Ingestion - Acute'!T6</f>
        <v>-</v>
      </c>
    </row>
    <row r="26" spans="1:14" s="4" customFormat="1" ht="13" hidden="1">
      <c r="A26" s="4" t="s">
        <v>58</v>
      </c>
      <c r="B26" s="11" t="s">
        <v>59</v>
      </c>
      <c r="C26" s="4" t="s">
        <v>60</v>
      </c>
      <c r="D26" s="4" t="s">
        <v>47</v>
      </c>
      <c r="E26" s="4" t="s">
        <v>22</v>
      </c>
      <c r="F26" s="4" t="s">
        <v>46</v>
      </c>
      <c r="G26" s="10">
        <f t="shared" si="11"/>
        <v>1289.4271346181031</v>
      </c>
      <c r="H26" s="10">
        <f t="shared" ref="H26" si="18">IF(AND(ISNUMBER(H24), ISNUMBER(H25)), 1/((1/H24)+(1/H25)), H25)</f>
        <v>1496.0113840920153</v>
      </c>
      <c r="I26" s="10">
        <f t="shared" ref="I26" si="19">IF(AND(ISNUMBER(I24), ISNUMBER(I25)), 1/((1/I24)+(1/I25)), I25)</f>
        <v>1839.8009570088686</v>
      </c>
      <c r="J26" s="10" t="str">
        <f t="shared" ref="J26" si="20">IF(AND(ISNUMBER(J24), ISNUMBER(J25)), 1/((1/J24)+(1/J25)), J25)</f>
        <v>-</v>
      </c>
      <c r="K26" s="10" t="str">
        <f t="shared" ref="K26" si="21">IF(AND(ISNUMBER(K24), ISNUMBER(K25)), 1/((1/K24)+(1/K25)), K25)</f>
        <v>-</v>
      </c>
      <c r="L26" s="10" t="str">
        <f t="shared" ref="L26" si="22">IF(AND(ISNUMBER(L24), ISNUMBER(L25)), 1/((1/L24)+(1/L25)), L25)</f>
        <v>-</v>
      </c>
      <c r="M26" s="10" t="str">
        <f t="shared" ref="M26" si="23">IF(AND(ISNUMBER(M24), ISNUMBER(M25)), 1/((1/M24)+(1/M25)), M25)</f>
        <v>-</v>
      </c>
    </row>
    <row r="27" spans="1:14" s="4" customFormat="1" ht="13" hidden="1">
      <c r="A27" s="4" t="s">
        <v>58</v>
      </c>
      <c r="B27" s="4" t="s">
        <v>61</v>
      </c>
      <c r="C27" s="4" t="s">
        <v>62</v>
      </c>
      <c r="D27" s="4" t="s">
        <v>31</v>
      </c>
      <c r="E27" s="4" t="s">
        <v>22</v>
      </c>
      <c r="F27" s="4" t="s">
        <v>46</v>
      </c>
      <c r="G27" s="10">
        <f>'Dermal - Acute'!N34</f>
        <v>609.77228018551375</v>
      </c>
      <c r="H27" s="10">
        <f>'Dermal - Acute'!O34</f>
        <v>713.07119397482813</v>
      </c>
      <c r="I27" s="10">
        <f>'Dermal - Acute'!P34</f>
        <v>825.03346638786411</v>
      </c>
      <c r="J27" s="10">
        <f>'Dermal - Acute'!Q34</f>
        <v>1023.3337302888057</v>
      </c>
      <c r="K27" s="10">
        <f>'Dermal - Acute'!R34</f>
        <v>1294.7209774199034</v>
      </c>
      <c r="L27" s="10">
        <f>'Dermal - Acute'!S34</f>
        <v>1324.8492059207949</v>
      </c>
      <c r="M27" s="10">
        <f>'Dermal - Acute'!T34</f>
        <v>1415.7783774807158</v>
      </c>
    </row>
    <row r="28" spans="1:14" s="4" customFormat="1" ht="13" hidden="1">
      <c r="A28" s="4" t="s">
        <v>58</v>
      </c>
      <c r="G28" s="10"/>
      <c r="H28" s="10"/>
      <c r="I28" s="10"/>
      <c r="J28" s="10"/>
      <c r="K28" s="10"/>
      <c r="L28" s="10"/>
      <c r="M28" s="10"/>
    </row>
    <row r="29" spans="1:14" s="4" customFormat="1" ht="13" hidden="1">
      <c r="A29" s="4" t="s">
        <v>58</v>
      </c>
      <c r="B29" s="4" t="s">
        <v>63</v>
      </c>
      <c r="C29" s="4" t="s">
        <v>64</v>
      </c>
      <c r="D29" s="4" t="s">
        <v>35</v>
      </c>
      <c r="E29" s="4" t="s">
        <v>22</v>
      </c>
      <c r="F29" s="4" t="s">
        <v>46</v>
      </c>
      <c r="G29" s="12">
        <f>'Ingestion - Acute'!N3</f>
        <v>9204.1942465883112</v>
      </c>
      <c r="H29" s="12">
        <f>'Ingestion - Acute'!O3</f>
        <v>35151.446066331308</v>
      </c>
      <c r="I29" s="12">
        <f>'Ingestion - Acute'!P3</f>
        <v>69419.769216684799</v>
      </c>
      <c r="J29" s="12" t="str">
        <f>'Ingestion - Acute'!Q3</f>
        <v>-</v>
      </c>
      <c r="K29" s="12" t="str">
        <f>'Ingestion - Acute'!R3</f>
        <v>-</v>
      </c>
      <c r="L29" s="12" t="str">
        <f>'Ingestion - Acute'!S3</f>
        <v>-</v>
      </c>
      <c r="M29" s="12" t="str">
        <f>'Ingestion - Acute'!T3</f>
        <v>-</v>
      </c>
    </row>
    <row r="30" spans="1:14" s="4" customFormat="1" ht="13" hidden="1">
      <c r="A30" s="4" t="s">
        <v>58</v>
      </c>
      <c r="B30" s="4" t="s">
        <v>63</v>
      </c>
      <c r="C30" s="4" t="s">
        <v>64</v>
      </c>
      <c r="D30" s="4" t="s">
        <v>47</v>
      </c>
      <c r="E30" s="4" t="s">
        <v>22</v>
      </c>
      <c r="F30" s="4" t="s">
        <v>46</v>
      </c>
      <c r="G30" s="10">
        <f>G29</f>
        <v>9204.1942465883112</v>
      </c>
      <c r="H30" s="10">
        <f t="shared" ref="H30:M30" si="24">H29</f>
        <v>35151.446066331308</v>
      </c>
      <c r="I30" s="10">
        <f t="shared" si="24"/>
        <v>69419.769216684799</v>
      </c>
      <c r="J30" s="10" t="str">
        <f t="shared" si="24"/>
        <v>-</v>
      </c>
      <c r="K30" s="10" t="str">
        <f t="shared" si="24"/>
        <v>-</v>
      </c>
      <c r="L30" s="10" t="str">
        <f t="shared" si="24"/>
        <v>-</v>
      </c>
      <c r="M30" s="10" t="str">
        <f t="shared" si="24"/>
        <v>-</v>
      </c>
    </row>
    <row r="31" spans="1:14" s="4" customFormat="1" ht="13" hidden="1">
      <c r="A31" s="4" t="s">
        <v>58</v>
      </c>
      <c r="B31" s="4" t="s">
        <v>65</v>
      </c>
      <c r="C31" s="4" t="s">
        <v>66</v>
      </c>
      <c r="D31" s="4" t="s">
        <v>31</v>
      </c>
      <c r="E31" s="4" t="s">
        <v>22</v>
      </c>
      <c r="F31" s="4" t="s">
        <v>46</v>
      </c>
      <c r="G31" s="13">
        <f>'Dermal - Acute'!N31</f>
        <v>1473.1732166640527</v>
      </c>
      <c r="H31" s="13">
        <f>'Dermal - Acute'!O31</f>
        <v>1722.7371900519695</v>
      </c>
      <c r="I31" s="13">
        <f>'Dermal - Acute'!P31</f>
        <v>1993.2313177049168</v>
      </c>
      <c r="J31" s="13">
        <f>'Dermal - Acute'!Q31</f>
        <v>2472.3128488420884</v>
      </c>
      <c r="K31" s="13" t="str">
        <f>'Dermal - Acute'!R31</f>
        <v>-</v>
      </c>
      <c r="L31" s="13" t="str">
        <f>'Dermal - Acute'!S31</f>
        <v>-</v>
      </c>
      <c r="M31" s="13" t="str">
        <f>'Dermal - Acute'!T31</f>
        <v>-</v>
      </c>
    </row>
    <row r="32" spans="1:14" s="4" customFormat="1" ht="13" hidden="1">
      <c r="A32" s="4" t="s">
        <v>58</v>
      </c>
      <c r="B32" s="4" t="s">
        <v>65</v>
      </c>
      <c r="C32" s="4" t="s">
        <v>66</v>
      </c>
      <c r="D32" s="4" t="s">
        <v>35</v>
      </c>
      <c r="E32" s="4" t="s">
        <v>22</v>
      </c>
      <c r="F32" s="4" t="s">
        <v>46</v>
      </c>
      <c r="G32" s="13">
        <f>'Ingestion - Acute'!N6</f>
        <v>10337.90488705083</v>
      </c>
      <c r="H32" s="13">
        <f>'Ingestion - Acute'!O6</f>
        <v>11367.186179819522</v>
      </c>
      <c r="I32" s="13">
        <f>'Ingestion - Acute'!P6</f>
        <v>23901.064099812171</v>
      </c>
      <c r="J32" s="13" t="str">
        <f>'Ingestion - Acute'!Q6</f>
        <v>-</v>
      </c>
      <c r="K32" s="13" t="str">
        <f>'Ingestion - Acute'!R6</f>
        <v>-</v>
      </c>
      <c r="L32" s="13" t="str">
        <f>'Ingestion - Acute'!S6</f>
        <v>-</v>
      </c>
      <c r="M32" s="13" t="str">
        <f>'Ingestion - Acute'!T6</f>
        <v>-</v>
      </c>
    </row>
    <row r="33" spans="1:13" s="4" customFormat="1" ht="13" hidden="1">
      <c r="A33" s="4" t="s">
        <v>58</v>
      </c>
      <c r="B33" s="4" t="s">
        <v>65</v>
      </c>
      <c r="C33" s="4" t="s">
        <v>66</v>
      </c>
      <c r="D33" s="4" t="s">
        <v>47</v>
      </c>
      <c r="E33" s="4" t="s">
        <v>22</v>
      </c>
      <c r="F33" s="4" t="s">
        <v>46</v>
      </c>
      <c r="G33" s="10">
        <f xml:space="preserve"> IF(AND(ISNUMBER(G31), ISNUMBER(G32)), 1/((1/G31)+(1/G32)),G31)</f>
        <v>1289.4271346181031</v>
      </c>
      <c r="H33" s="10">
        <f t="shared" ref="H33:M33" si="25" xml:space="preserve"> IF(AND(ISNUMBER(H31), ISNUMBER(H32)), 1/((1/H31)+(1/H32)),H31)</f>
        <v>1496.0113840920153</v>
      </c>
      <c r="I33" s="10">
        <f t="shared" si="25"/>
        <v>1839.8009570088686</v>
      </c>
      <c r="J33" s="10">
        <f t="shared" si="25"/>
        <v>2472.3128488420884</v>
      </c>
      <c r="K33" s="10" t="str">
        <f t="shared" si="25"/>
        <v>-</v>
      </c>
      <c r="L33" s="10" t="str">
        <f t="shared" si="25"/>
        <v>-</v>
      </c>
      <c r="M33" s="10" t="str">
        <f t="shared" si="25"/>
        <v>-</v>
      </c>
    </row>
    <row r="34" spans="1:13" s="4" customFormat="1" ht="13" hidden="1">
      <c r="A34" s="4" t="s">
        <v>58</v>
      </c>
      <c r="B34" s="4" t="s">
        <v>67</v>
      </c>
      <c r="C34" s="4" t="s">
        <v>68</v>
      </c>
      <c r="D34" s="4" t="s">
        <v>31</v>
      </c>
      <c r="E34" s="4" t="s">
        <v>22</v>
      </c>
      <c r="F34" s="4" t="s">
        <v>46</v>
      </c>
      <c r="G34" s="10">
        <f>'Dermal - Acute'!N21</f>
        <v>445.21364736689043</v>
      </c>
      <c r="H34" s="10">
        <f>'Dermal - Acute'!O21</f>
        <v>520.63538704188318</v>
      </c>
      <c r="I34" s="10">
        <f>'Dermal - Acute'!P21</f>
        <v>602.38251345000378</v>
      </c>
      <c r="J34" s="10">
        <f>'Dermal - Acute'!Q21</f>
        <v>747.16768429820218</v>
      </c>
      <c r="K34" s="10">
        <f>'Dermal - Acute'!R21</f>
        <v>945.31592761837499</v>
      </c>
      <c r="L34" s="10">
        <f>'Dermal - Acute'!S21</f>
        <v>1033.7036887108109</v>
      </c>
      <c r="M34" s="10">
        <f>'Dermal - Acute'!T21</f>
        <v>967.31348135352368</v>
      </c>
    </row>
    <row r="35" spans="1:13" s="4" customFormat="1" ht="13" hidden="1">
      <c r="A35" s="4" t="s">
        <v>58</v>
      </c>
      <c r="B35" s="4" t="s">
        <v>67</v>
      </c>
      <c r="C35" s="4" t="s">
        <v>68</v>
      </c>
      <c r="D35" s="4" t="s">
        <v>47</v>
      </c>
      <c r="E35" s="4" t="s">
        <v>22</v>
      </c>
      <c r="F35" s="4" t="s">
        <v>46</v>
      </c>
      <c r="G35" s="10">
        <v>445.21364736689043</v>
      </c>
      <c r="H35" s="10">
        <v>520.63538704188318</v>
      </c>
      <c r="I35" s="10">
        <v>602.38251345000378</v>
      </c>
      <c r="J35" s="10">
        <v>747.16768429820218</v>
      </c>
      <c r="K35" s="10">
        <v>945.31592761837499</v>
      </c>
      <c r="L35" s="10">
        <v>1033.7036887108109</v>
      </c>
      <c r="M35" s="10">
        <v>967.31348135352368</v>
      </c>
    </row>
    <row r="36" spans="1:13" s="4" customFormat="1" ht="13" hidden="1">
      <c r="A36" s="4" t="s">
        <v>69</v>
      </c>
      <c r="B36" s="4" t="s">
        <v>70</v>
      </c>
      <c r="C36" s="4" t="s">
        <v>71</v>
      </c>
      <c r="D36" s="4" t="s">
        <v>31</v>
      </c>
      <c r="E36" s="4" t="s">
        <v>22</v>
      </c>
      <c r="F36" s="4" t="s">
        <v>46</v>
      </c>
      <c r="G36" s="10" t="s">
        <v>23</v>
      </c>
      <c r="H36" s="10" t="s">
        <v>23</v>
      </c>
      <c r="I36" s="10" t="s">
        <v>23</v>
      </c>
      <c r="J36" s="10" t="s">
        <v>23</v>
      </c>
      <c r="K36" s="10">
        <f>'Dermal - Acute'!R15</f>
        <v>30.21503446889146</v>
      </c>
      <c r="L36" s="10">
        <f>'Dermal - Acute'!S15</f>
        <v>33.040163264472511</v>
      </c>
      <c r="M36" s="10">
        <f>'Dermal - Acute'!T15</f>
        <v>30.918139986232465</v>
      </c>
    </row>
    <row r="37" spans="1:13" s="4" customFormat="1" ht="13" hidden="1">
      <c r="A37" s="4" t="s">
        <v>69</v>
      </c>
      <c r="B37" s="4" t="s">
        <v>70</v>
      </c>
      <c r="C37" s="4" t="s">
        <v>71</v>
      </c>
      <c r="D37" s="4" t="s">
        <v>5</v>
      </c>
      <c r="E37" s="4" t="s">
        <v>22</v>
      </c>
      <c r="F37" s="4" t="s">
        <v>46</v>
      </c>
      <c r="G37" s="10">
        <f>'Inhalation - Acute'!$I$21</f>
        <v>7.9985193029354038</v>
      </c>
      <c r="H37" s="10">
        <f>'Inhalation - Acute'!$I$21</f>
        <v>7.9985193029354038</v>
      </c>
      <c r="I37" s="10">
        <f>'Inhalation - Acute'!$I$21</f>
        <v>7.9985193029354038</v>
      </c>
      <c r="J37" s="10">
        <f>'Inhalation - Acute'!$I$21</f>
        <v>7.9985193029354038</v>
      </c>
      <c r="K37" s="10">
        <f>'Inhalation - Acute'!J21</f>
        <v>2.8017756112218923</v>
      </c>
      <c r="L37" s="10">
        <f>'Inhalation - Acute'!J21</f>
        <v>2.8017756112218923</v>
      </c>
      <c r="M37" s="10">
        <f>'Inhalation - Acute'!K21</f>
        <v>2.8017756112218923</v>
      </c>
    </row>
    <row r="38" spans="1:13" s="4" customFormat="1" ht="13" hidden="1">
      <c r="A38" s="4" t="s">
        <v>69</v>
      </c>
      <c r="B38" s="4" t="s">
        <v>70</v>
      </c>
      <c r="C38" s="4" t="s">
        <v>71</v>
      </c>
      <c r="D38" s="4" t="s">
        <v>47</v>
      </c>
      <c r="E38" s="4" t="s">
        <v>22</v>
      </c>
      <c r="F38" s="4" t="s">
        <v>46</v>
      </c>
      <c r="G38" s="10">
        <f t="shared" ref="G38" si="26">IF(AND(ISNUMBER(G36), ISNUMBER(G37)), 1/((1/G36)+(1/G37)), G37)</f>
        <v>7.9985193029354038</v>
      </c>
      <c r="H38" s="10">
        <f t="shared" ref="H38" si="27">IF(AND(ISNUMBER(H36), ISNUMBER(H37)), 1/((1/H36)+(1/H37)), H37)</f>
        <v>7.9985193029354038</v>
      </c>
      <c r="I38" s="10">
        <f t="shared" ref="I38" si="28">IF(AND(ISNUMBER(I36), ISNUMBER(I37)), 1/((1/I36)+(1/I37)), I37)</f>
        <v>7.9985193029354038</v>
      </c>
      <c r="J38" s="10">
        <f t="shared" ref="J38" si="29">IF(AND(ISNUMBER(J36), ISNUMBER(J37)), 1/((1/J36)+(1/J37)), J37)</f>
        <v>7.9985193029354038</v>
      </c>
      <c r="K38" s="10">
        <f t="shared" ref="K38" si="30">IF(AND(ISNUMBER(K36), ISNUMBER(K37)), 1/((1/K36)+(1/K37)), K37)</f>
        <v>2.5640195543347981</v>
      </c>
      <c r="L38" s="10">
        <f t="shared" ref="L38" si="31">IF(AND(ISNUMBER(L36), ISNUMBER(L37)), 1/((1/L36)+(1/L37)), L37)</f>
        <v>2.5827599323306725</v>
      </c>
      <c r="M38" s="10">
        <f t="shared" ref="M38" si="32">IF(AND(ISNUMBER(M36), ISNUMBER(M37)), 1/((1/M36)+(1/M37)), M37)</f>
        <v>2.5689770873658473</v>
      </c>
    </row>
    <row r="39" spans="1:13" s="4" customFormat="1" ht="13" hidden="1">
      <c r="A39" s="4" t="s">
        <v>69</v>
      </c>
      <c r="B39" s="4" t="s">
        <v>70</v>
      </c>
      <c r="C39" s="4" t="s">
        <v>71</v>
      </c>
      <c r="D39" s="4" t="s">
        <v>31</v>
      </c>
      <c r="E39" s="4" t="s">
        <v>24</v>
      </c>
      <c r="F39" s="4" t="s">
        <v>46</v>
      </c>
      <c r="G39" s="4" t="str">
        <f>'Dermal - Acute'!N16</f>
        <v>-</v>
      </c>
      <c r="H39" s="4" t="str">
        <f>'Dermal - Acute'!O16</f>
        <v>-</v>
      </c>
      <c r="I39" s="4" t="str">
        <f>'Dermal - Acute'!P16</f>
        <v>-</v>
      </c>
      <c r="J39" s="4" t="str">
        <f>'Dermal - Acute'!Q16</f>
        <v>-</v>
      </c>
      <c r="K39" s="14">
        <f>'Dermal - Acute'!R16</f>
        <v>109.87285261415076</v>
      </c>
      <c r="L39" s="14">
        <f>'Dermal - Acute'!S16</f>
        <v>120.14604823444552</v>
      </c>
      <c r="M39" s="14">
        <f>'Dermal - Acute'!T16</f>
        <v>112.42959994993625</v>
      </c>
    </row>
    <row r="40" spans="1:13" s="4" customFormat="1" ht="13" hidden="1">
      <c r="A40" s="4" t="s">
        <v>69</v>
      </c>
      <c r="B40" s="4" t="s">
        <v>70</v>
      </c>
      <c r="C40" s="4" t="s">
        <v>71</v>
      </c>
      <c r="D40" s="4" t="s">
        <v>5</v>
      </c>
      <c r="E40" s="4" t="s">
        <v>24</v>
      </c>
      <c r="F40" s="4" t="s">
        <v>46</v>
      </c>
      <c r="G40" s="13">
        <f>'Inhalation - Acute'!$I$22</f>
        <v>26.939747144257776</v>
      </c>
      <c r="H40" s="13">
        <f>'Inhalation - Acute'!$I$22</f>
        <v>26.939747144257776</v>
      </c>
      <c r="I40" s="13">
        <f>'Inhalation - Acute'!$I$22</f>
        <v>26.939747144257776</v>
      </c>
      <c r="J40" s="13">
        <f>'Inhalation - Acute'!$I$22</f>
        <v>26.939747144257776</v>
      </c>
      <c r="K40" s="13">
        <f>'Inhalation - Acute'!J22</f>
        <v>9.9573049250370076</v>
      </c>
      <c r="L40" s="10">
        <f>'Inhalation - Acute'!J22</f>
        <v>9.9573049250370076</v>
      </c>
      <c r="M40" s="10">
        <f>'Inhalation - Acute'!K22</f>
        <v>9.9573049250370076</v>
      </c>
    </row>
    <row r="41" spans="1:13" s="4" customFormat="1" ht="13" hidden="1">
      <c r="A41" s="4" t="s">
        <v>69</v>
      </c>
      <c r="B41" s="4" t="s">
        <v>70</v>
      </c>
      <c r="C41" s="4" t="s">
        <v>71</v>
      </c>
      <c r="D41" s="4" t="s">
        <v>47</v>
      </c>
      <c r="E41" s="4" t="s">
        <v>24</v>
      </c>
      <c r="F41" s="4" t="s">
        <v>46</v>
      </c>
      <c r="G41" s="10">
        <f t="shared" ref="G41:K41" si="33">IF(AND(ISNUMBER(G39), ISNUMBER(G40)), 1/((1/G39)+(1/G40)), G40)</f>
        <v>26.939747144257776</v>
      </c>
      <c r="H41" s="10">
        <f t="shared" si="33"/>
        <v>26.939747144257776</v>
      </c>
      <c r="I41" s="10">
        <f t="shared" si="33"/>
        <v>26.939747144257776</v>
      </c>
      <c r="J41" s="10">
        <f t="shared" si="33"/>
        <v>26.939747144257776</v>
      </c>
      <c r="K41" s="10">
        <f t="shared" si="33"/>
        <v>9.1299011778814378</v>
      </c>
      <c r="L41" s="10">
        <f>'Inhalation - Acute'!J22</f>
        <v>9.9573049250370076</v>
      </c>
      <c r="M41" s="10">
        <f>'Inhalation - Acute'!K22</f>
        <v>9.9573049250370076</v>
      </c>
    </row>
    <row r="42" spans="1:13" s="4" customFormat="1" ht="13" hidden="1">
      <c r="A42" s="4" t="s">
        <v>69</v>
      </c>
      <c r="B42" s="4" t="s">
        <v>70</v>
      </c>
      <c r="C42" s="4" t="s">
        <v>71</v>
      </c>
      <c r="D42" s="4" t="s">
        <v>31</v>
      </c>
      <c r="E42" s="4" t="s">
        <v>25</v>
      </c>
      <c r="F42" s="4" t="s">
        <v>46</v>
      </c>
      <c r="G42" s="10" t="str">
        <f>'Dermal - Acute'!N17</f>
        <v>-</v>
      </c>
      <c r="H42" s="10" t="str">
        <f>'Dermal - Acute'!O17</f>
        <v>-</v>
      </c>
      <c r="I42" s="10" t="str">
        <f>'Dermal - Acute'!P17</f>
        <v>-</v>
      </c>
      <c r="J42" s="10" t="str">
        <f>'Dermal - Acute'!Q17</f>
        <v>-</v>
      </c>
      <c r="K42" s="10">
        <f>'Dermal - Acute'!R17</f>
        <v>539.55418694449031</v>
      </c>
      <c r="L42" s="10">
        <f>'Dermal - Acute'!S17</f>
        <v>590.00291543700916</v>
      </c>
      <c r="M42" s="10">
        <f>'Dermal - Acute'!T17</f>
        <v>552.10964261129402</v>
      </c>
    </row>
    <row r="43" spans="1:13" s="4" customFormat="1" ht="13" hidden="1">
      <c r="A43" s="4" t="s">
        <v>69</v>
      </c>
      <c r="B43" s="4" t="s">
        <v>70</v>
      </c>
      <c r="C43" s="4" t="s">
        <v>71</v>
      </c>
      <c r="D43" s="4" t="s">
        <v>5</v>
      </c>
      <c r="E43" s="4" t="s">
        <v>25</v>
      </c>
      <c r="F43" s="4" t="s">
        <v>46</v>
      </c>
      <c r="G43" s="13">
        <f>'Inhalation - Acute'!$I$23</f>
        <v>949.71927533319126</v>
      </c>
      <c r="H43" s="13">
        <f>'Inhalation - Acute'!$I$23</f>
        <v>949.71927533319126</v>
      </c>
      <c r="I43" s="13">
        <f>'Inhalation - Acute'!$I$23</f>
        <v>949.71927533319126</v>
      </c>
      <c r="J43" s="13">
        <f>'Inhalation - Acute'!$I$23</f>
        <v>949.71927533319126</v>
      </c>
      <c r="K43" s="13">
        <f>'Inhalation - Acute'!J23</f>
        <v>365.73606224653992</v>
      </c>
      <c r="L43" s="13">
        <f>'Inhalation - Acute'!$K$23</f>
        <v>365.73606224653992</v>
      </c>
      <c r="M43" s="13">
        <f>'Inhalation - Acute'!$K$23</f>
        <v>365.73606224653992</v>
      </c>
    </row>
    <row r="44" spans="1:13" s="4" customFormat="1" ht="13" hidden="1">
      <c r="A44" s="4" t="s">
        <v>69</v>
      </c>
      <c r="B44" s="4" t="s">
        <v>70</v>
      </c>
      <c r="C44" s="4" t="s">
        <v>71</v>
      </c>
      <c r="D44" s="4" t="s">
        <v>47</v>
      </c>
      <c r="E44" s="4" t="s">
        <v>25</v>
      </c>
      <c r="F44" s="4" t="s">
        <v>46</v>
      </c>
      <c r="G44" s="10">
        <f t="shared" ref="G44:M44" si="34">IF(AND(ISNUMBER(G42), ISNUMBER(G43)), 1/((1/G42)+(1/G43)), G43)</f>
        <v>949.71927533319126</v>
      </c>
      <c r="H44" s="10">
        <f t="shared" si="34"/>
        <v>949.71927533319126</v>
      </c>
      <c r="I44" s="10">
        <f t="shared" si="34"/>
        <v>949.71927533319126</v>
      </c>
      <c r="J44" s="10">
        <f t="shared" si="34"/>
        <v>949.71927533319126</v>
      </c>
      <c r="K44" s="10">
        <f t="shared" si="34"/>
        <v>217.97917726171238</v>
      </c>
      <c r="L44" s="10">
        <f t="shared" si="34"/>
        <v>225.77853163309805</v>
      </c>
      <c r="M44" s="10">
        <f t="shared" si="34"/>
        <v>220.00038301456749</v>
      </c>
    </row>
    <row r="45" spans="1:13" s="4" customFormat="1" ht="13" hidden="1">
      <c r="A45" s="4" t="s">
        <v>69</v>
      </c>
      <c r="B45" s="4" t="s">
        <v>72</v>
      </c>
      <c r="C45" s="4" t="s">
        <v>73</v>
      </c>
      <c r="D45" s="4" t="s">
        <v>31</v>
      </c>
      <c r="E45" s="4" t="s">
        <v>22</v>
      </c>
      <c r="F45" s="4" t="s">
        <v>46</v>
      </c>
      <c r="G45" s="10" t="s">
        <v>23</v>
      </c>
      <c r="H45" s="10" t="s">
        <v>23</v>
      </c>
      <c r="I45" s="10" t="s">
        <v>23</v>
      </c>
      <c r="J45" s="10" t="s">
        <v>23</v>
      </c>
      <c r="K45" s="10">
        <f>'Dermal - Acute'!R12</f>
        <v>18.83149907374888</v>
      </c>
      <c r="L45" s="10">
        <f>'Dermal - Acute'!S12</f>
        <v>20.592258617213265</v>
      </c>
      <c r="M45" s="10">
        <f>'Dermal - Acute'!T12</f>
        <v>19.269709095060851</v>
      </c>
    </row>
    <row r="46" spans="1:13" s="4" customFormat="1" ht="13" hidden="1">
      <c r="A46" s="4" t="s">
        <v>69</v>
      </c>
      <c r="B46" s="4" t="s">
        <v>72</v>
      </c>
      <c r="C46" s="4" t="s">
        <v>73</v>
      </c>
      <c r="D46" s="4" t="s">
        <v>5</v>
      </c>
      <c r="E46" s="4" t="s">
        <v>22</v>
      </c>
      <c r="F46" s="4" t="s">
        <v>46</v>
      </c>
      <c r="G46" s="10">
        <f>'Inhalation - Acute'!$I$18</f>
        <v>34.912714206149381</v>
      </c>
      <c r="H46" s="10">
        <f>'Inhalation - Acute'!$I$18</f>
        <v>34.912714206149381</v>
      </c>
      <c r="I46" s="10">
        <f>'Inhalation - Acute'!$I$18</f>
        <v>34.912714206149381</v>
      </c>
      <c r="J46" s="10">
        <f>'Inhalation - Acute'!$I$18</f>
        <v>34.912714206149381</v>
      </c>
      <c r="K46" s="10">
        <f>'Inhalation - Acute'!J18</f>
        <v>10.783749016553832</v>
      </c>
      <c r="L46" s="10">
        <f>'Inhalation - Acute'!J18</f>
        <v>10.783749016553832</v>
      </c>
      <c r="M46" s="10">
        <f>'Inhalation - Acute'!K18</f>
        <v>10.783749016553832</v>
      </c>
    </row>
    <row r="47" spans="1:13" s="4" customFormat="1" ht="13" hidden="1">
      <c r="A47" s="4" t="s">
        <v>69</v>
      </c>
      <c r="B47" s="4" t="s">
        <v>72</v>
      </c>
      <c r="C47" s="4" t="s">
        <v>73</v>
      </c>
      <c r="D47" s="4" t="s">
        <v>47</v>
      </c>
      <c r="E47" s="4" t="s">
        <v>22</v>
      </c>
      <c r="F47" s="4" t="s">
        <v>46</v>
      </c>
      <c r="G47" s="10">
        <f t="shared" ref="G47" si="35">IF(AND(ISNUMBER(G45), ISNUMBER(G46)), 1/((1/G45)+(1/G46)), G46)</f>
        <v>34.912714206149381</v>
      </c>
      <c r="H47" s="10">
        <f t="shared" ref="H47" si="36">IF(AND(ISNUMBER(H45), ISNUMBER(H46)), 1/((1/H45)+(1/H46)), H46)</f>
        <v>34.912714206149381</v>
      </c>
      <c r="I47" s="10">
        <f t="shared" ref="I47" si="37">IF(AND(ISNUMBER(I45), ISNUMBER(I46)), 1/((1/I45)+(1/I46)), I46)</f>
        <v>34.912714206149381</v>
      </c>
      <c r="J47" s="10">
        <f t="shared" ref="J47" si="38">IF(AND(ISNUMBER(J45), ISNUMBER(J46)), 1/((1/J45)+(1/J46)), J46)</f>
        <v>34.912714206149381</v>
      </c>
      <c r="K47" s="10">
        <f t="shared" ref="K47" si="39">IF(AND(ISNUMBER(K45), ISNUMBER(K46)), 1/((1/K45)+(1/K46)), K46)</f>
        <v>6.8570811562192855</v>
      </c>
      <c r="L47" s="10">
        <f t="shared" ref="L47" si="40">IF(AND(ISNUMBER(L45), ISNUMBER(L46)), 1/((1/L45)+(1/L46)), L46)</f>
        <v>7.0774379967007404</v>
      </c>
      <c r="M47" s="10">
        <f t="shared" ref="M47" si="41">IF(AND(ISNUMBER(M45), ISNUMBER(M46)), 1/((1/M45)+(1/M46)), M46)</f>
        <v>6.9143359719670023</v>
      </c>
    </row>
    <row r="48" spans="1:13" s="4" customFormat="1" ht="13" hidden="1">
      <c r="A48" s="4" t="s">
        <v>69</v>
      </c>
      <c r="B48" s="4" t="s">
        <v>72</v>
      </c>
      <c r="C48" s="4" t="s">
        <v>73</v>
      </c>
      <c r="D48" s="4" t="s">
        <v>31</v>
      </c>
      <c r="E48" s="4" t="s">
        <v>24</v>
      </c>
      <c r="F48" s="4" t="s">
        <v>46</v>
      </c>
      <c r="G48" s="4" t="str">
        <f>'Dermal - Acute'!N13</f>
        <v>-</v>
      </c>
      <c r="H48" s="4" t="str">
        <f>'Dermal - Acute'!O13</f>
        <v>-</v>
      </c>
      <c r="I48" s="4" t="str">
        <f>'Dermal - Acute'!P13</f>
        <v>-</v>
      </c>
      <c r="J48" s="4" t="str">
        <f>'Dermal - Acute'!Q13</f>
        <v>-</v>
      </c>
      <c r="K48" s="4">
        <f>'Dermal - Acute'!R13</f>
        <v>93.090829612764807</v>
      </c>
      <c r="L48" s="4">
        <f>'Dermal - Acute'!S13</f>
        <v>101.79489326737763</v>
      </c>
      <c r="M48" s="4">
        <f>'Dermal - Acute'!T13</f>
        <v>95.25705834839556</v>
      </c>
    </row>
    <row r="49" spans="1:14" s="4" customFormat="1" ht="13" hidden="1">
      <c r="A49" s="4" t="s">
        <v>69</v>
      </c>
      <c r="B49" s="4" t="s">
        <v>72</v>
      </c>
      <c r="C49" s="4" t="s">
        <v>73</v>
      </c>
      <c r="D49" s="4" t="s">
        <v>5</v>
      </c>
      <c r="E49" s="4" t="s">
        <v>24</v>
      </c>
      <c r="F49" s="4" t="s">
        <v>46</v>
      </c>
      <c r="G49" s="13">
        <f>'Inhalation - Acute'!$I$19</f>
        <v>273.35796667874826</v>
      </c>
      <c r="H49" s="13">
        <f>'Inhalation - Acute'!$I$19</f>
        <v>273.35796667874826</v>
      </c>
      <c r="I49" s="13">
        <f>'Inhalation - Acute'!$I$19</f>
        <v>273.35796667874826</v>
      </c>
      <c r="J49" s="13">
        <f>'Inhalation - Acute'!$I$19</f>
        <v>273.35796667874826</v>
      </c>
      <c r="K49" s="13">
        <f>'Inhalation - Acute'!$J$19</f>
        <v>57.694214737405019</v>
      </c>
      <c r="L49" s="13">
        <f>'Inhalation - Acute'!$J$19</f>
        <v>57.694214737405019</v>
      </c>
      <c r="M49" s="13">
        <f>'Inhalation - Acute'!$J$19</f>
        <v>57.694214737405019</v>
      </c>
    </row>
    <row r="50" spans="1:14" s="4" customFormat="1" ht="13" hidden="1">
      <c r="A50" s="4" t="s">
        <v>69</v>
      </c>
      <c r="B50" s="4" t="s">
        <v>72</v>
      </c>
      <c r="C50" s="4" t="s">
        <v>73</v>
      </c>
      <c r="D50" s="4" t="s">
        <v>47</v>
      </c>
      <c r="E50" s="4" t="s">
        <v>24</v>
      </c>
      <c r="F50" s="4" t="s">
        <v>46</v>
      </c>
      <c r="G50" s="10">
        <f t="shared" ref="G50:M50" si="42">IF(AND(ISNUMBER(G48), ISNUMBER(G49)), 1/((1/G48)+(1/G49)), G49)</f>
        <v>273.35796667874826</v>
      </c>
      <c r="H50" s="10">
        <f t="shared" si="42"/>
        <v>273.35796667874826</v>
      </c>
      <c r="I50" s="10">
        <f t="shared" si="42"/>
        <v>273.35796667874826</v>
      </c>
      <c r="J50" s="10">
        <f t="shared" si="42"/>
        <v>273.35796667874826</v>
      </c>
      <c r="K50" s="10">
        <f t="shared" si="42"/>
        <v>35.618932480394804</v>
      </c>
      <c r="L50" s="10">
        <f t="shared" si="42"/>
        <v>36.82368347789113</v>
      </c>
      <c r="M50" s="10">
        <f t="shared" si="42"/>
        <v>35.931581795483993</v>
      </c>
    </row>
    <row r="51" spans="1:14" s="4" customFormat="1" ht="13" hidden="1">
      <c r="A51" s="4" t="s">
        <v>69</v>
      </c>
      <c r="B51" s="4" t="s">
        <v>72</v>
      </c>
      <c r="D51" s="4" t="s">
        <v>31</v>
      </c>
      <c r="E51" s="4" t="s">
        <v>22</v>
      </c>
      <c r="F51" s="4" t="s">
        <v>74</v>
      </c>
      <c r="G51" s="4" t="s">
        <v>23</v>
      </c>
      <c r="H51" s="4" t="s">
        <v>23</v>
      </c>
      <c r="I51" s="4" t="s">
        <v>23</v>
      </c>
      <c r="J51" s="4" t="s">
        <v>23</v>
      </c>
      <c r="K51" s="10">
        <f>'Dermal - Intermediate'!AE6</f>
        <v>114.54326888757542</v>
      </c>
      <c r="L51" s="10">
        <f>'Dermal - Intermediate'!AF6</f>
        <v>125.25315199584864</v>
      </c>
      <c r="M51" s="10">
        <f>'Dermal - Intermediate'!AG6</f>
        <v>117.2086970674455</v>
      </c>
    </row>
    <row r="52" spans="1:14" s="4" customFormat="1" ht="13" hidden="1">
      <c r="A52" s="4" t="s">
        <v>69</v>
      </c>
      <c r="B52" s="4" t="s">
        <v>72</v>
      </c>
      <c r="D52" s="4" t="s">
        <v>5</v>
      </c>
      <c r="E52" s="4" t="s">
        <v>22</v>
      </c>
      <c r="F52" s="4" t="s">
        <v>74</v>
      </c>
      <c r="G52" s="10">
        <f>'Inhalation - Intermediate'!$S$6</f>
        <v>135.64061262524254</v>
      </c>
      <c r="H52" s="10">
        <f>'Inhalation - Intermediate'!$S$6</f>
        <v>135.64061262524254</v>
      </c>
      <c r="I52" s="10">
        <f>'Inhalation - Intermediate'!$S$6</f>
        <v>135.64061262524254</v>
      </c>
      <c r="J52" s="10">
        <f>'Inhalation - Intermediate'!$S$6</f>
        <v>135.64061262524254</v>
      </c>
      <c r="K52" s="10">
        <f>'Inhalation - Intermediate'!T6</f>
        <v>41.89632219269226</v>
      </c>
      <c r="L52" s="10">
        <f>'Inhalation - Intermediate'!T6</f>
        <v>41.89632219269226</v>
      </c>
      <c r="M52" s="10">
        <f>'Inhalation - Intermediate'!U6</f>
        <v>41.89632219269226</v>
      </c>
    </row>
    <row r="53" spans="1:14" s="4" customFormat="1" ht="13" hidden="1">
      <c r="A53" s="4" t="s">
        <v>69</v>
      </c>
      <c r="B53" s="4" t="s">
        <v>72</v>
      </c>
      <c r="D53" s="4" t="s">
        <v>47</v>
      </c>
      <c r="E53" s="4" t="s">
        <v>22</v>
      </c>
      <c r="F53" s="4" t="s">
        <v>74</v>
      </c>
      <c r="G53" s="4" t="s">
        <v>23</v>
      </c>
      <c r="H53" s="4" t="s">
        <v>23</v>
      </c>
      <c r="I53" s="4" t="s">
        <v>23</v>
      </c>
      <c r="J53" s="4" t="s">
        <v>23</v>
      </c>
      <c r="K53" s="10">
        <f>1/((1/K51)+(1/K52))</f>
        <v>30.676005128751271</v>
      </c>
      <c r="L53" s="10">
        <f t="shared" ref="L53:M53" si="43">1/((1/L51)+(1/L52))</f>
        <v>31.394932213481578</v>
      </c>
      <c r="M53" s="10">
        <f t="shared" si="43"/>
        <v>30.863974995625224</v>
      </c>
    </row>
    <row r="54" spans="1:14" s="4" customFormat="1" ht="13" hidden="1">
      <c r="A54" s="4" t="s">
        <v>53</v>
      </c>
      <c r="B54" s="4" t="s">
        <v>54</v>
      </c>
      <c r="C54" s="4" t="s">
        <v>27</v>
      </c>
      <c r="D54" s="4" t="s">
        <v>31</v>
      </c>
      <c r="E54" s="4" t="s">
        <v>22</v>
      </c>
      <c r="F54" s="4" t="s">
        <v>75</v>
      </c>
      <c r="G54" s="10">
        <f>'Dermal - Chronic'!M27</f>
        <v>35.14806043241289</v>
      </c>
      <c r="H54" s="10">
        <f>'Dermal - Chronic'!N27</f>
        <v>39.59175138741783</v>
      </c>
      <c r="I54" s="10">
        <f>'Dermal - Chronic'!O27</f>
        <v>43.833724750355458</v>
      </c>
      <c r="J54" s="10">
        <f>'Dermal - Chronic'!P27</f>
        <v>52.736631808372692</v>
      </c>
      <c r="K54" s="10">
        <f>'Dermal - Chronic'!Q27</f>
        <v>69.864154663012044</v>
      </c>
      <c r="L54" s="10">
        <f>'Dermal - Chronic'!R27</f>
        <v>76.102407603489965</v>
      </c>
      <c r="M54" s="10">
        <f>'Dermal - Chronic'!S27</f>
        <v>83.660407649570104</v>
      </c>
    </row>
    <row r="55" spans="1:14" s="4" customFormat="1" ht="13" hidden="1">
      <c r="A55" s="4" t="s">
        <v>53</v>
      </c>
      <c r="B55" s="4" t="s">
        <v>54</v>
      </c>
      <c r="C55" s="4" t="s">
        <v>27</v>
      </c>
      <c r="D55" s="4" t="s">
        <v>5</v>
      </c>
      <c r="E55" s="4" t="s">
        <v>22</v>
      </c>
      <c r="F55" s="4" t="s">
        <v>75</v>
      </c>
      <c r="G55" s="10">
        <f>'Inhalation - Chronic'!$I$6</f>
        <v>31.435079726651477</v>
      </c>
      <c r="H55" s="10">
        <f>'Inhalation - Chronic'!$I$6</f>
        <v>31.435079726651477</v>
      </c>
      <c r="I55" s="10">
        <f>'Inhalation - Chronic'!$I$6</f>
        <v>31.435079726651477</v>
      </c>
      <c r="J55" s="10">
        <f>'Inhalation - Chronic'!$I$6</f>
        <v>31.435079726651477</v>
      </c>
      <c r="K55" s="10">
        <f>'Inhalation - Chronic'!J6</f>
        <v>31.435079726651477</v>
      </c>
      <c r="L55" s="10">
        <f>'Inhalation - Chronic'!J6</f>
        <v>31.435079726651477</v>
      </c>
      <c r="M55" s="10">
        <f>'Inhalation - Chronic'!K6</f>
        <v>31.435079726651477</v>
      </c>
    </row>
    <row r="56" spans="1:14" s="4" customFormat="1" ht="13" hidden="1">
      <c r="A56" s="4" t="s">
        <v>53</v>
      </c>
      <c r="B56" s="4" t="s">
        <v>54</v>
      </c>
      <c r="C56" s="4" t="s">
        <v>27</v>
      </c>
      <c r="D56" s="4" t="s">
        <v>47</v>
      </c>
      <c r="E56" s="4" t="s">
        <v>22</v>
      </c>
      <c r="F56" s="4" t="s">
        <v>75</v>
      </c>
      <c r="G56" s="10">
        <f t="shared" ref="G56:M56" si="44">IF(AND(ISNUMBER(G54), ISNUMBER(G55)), 1/((1/G54)+(1/G55)), G55)</f>
        <v>16.594021839320671</v>
      </c>
      <c r="H56" s="10">
        <f t="shared" si="44"/>
        <v>17.522531159843815</v>
      </c>
      <c r="I56" s="10">
        <f t="shared" si="44"/>
        <v>18.306609781007548</v>
      </c>
      <c r="J56" s="10">
        <f t="shared" si="44"/>
        <v>19.69521820548286</v>
      </c>
      <c r="K56" s="10">
        <f t="shared" si="44"/>
        <v>21.680176410997532</v>
      </c>
      <c r="L56" s="10">
        <f t="shared" si="44"/>
        <v>22.246058651728475</v>
      </c>
      <c r="M56" s="10">
        <f t="shared" si="44"/>
        <v>22.849476068787418</v>
      </c>
    </row>
    <row r="57" spans="1:14">
      <c r="A57" s="85" t="s">
        <v>123</v>
      </c>
      <c r="B57" s="85" t="s">
        <v>124</v>
      </c>
      <c r="C57" s="85" t="s">
        <v>27</v>
      </c>
      <c r="D57" s="85" t="s">
        <v>31</v>
      </c>
      <c r="E57" s="85" t="s">
        <v>28</v>
      </c>
      <c r="F57" s="85" t="s">
        <v>75</v>
      </c>
      <c r="G57" s="96">
        <f>'Dermal - Chronic'!M28</f>
        <v>70.296120864825781</v>
      </c>
      <c r="H57" s="96">
        <f>'Dermal - Chronic'!N28</f>
        <v>79.183502774835659</v>
      </c>
      <c r="I57" s="96">
        <f>'Dermal - Chronic'!O28</f>
        <v>87.667449500710916</v>
      </c>
      <c r="J57" s="96">
        <f>'Dermal - Chronic'!P28</f>
        <v>105.47326361674538</v>
      </c>
      <c r="K57" s="96">
        <f>'Dermal - Chronic'!Q28</f>
        <v>139.72830932602409</v>
      </c>
      <c r="L57" s="96">
        <f>'Dermal - Chronic'!R28</f>
        <v>152.20481520697993</v>
      </c>
      <c r="M57" s="96">
        <f>'Dermal - Chronic'!S28</f>
        <v>167.32081529914021</v>
      </c>
      <c r="N57" s="85"/>
    </row>
    <row r="58" spans="1:14">
      <c r="A58" s="85" t="s">
        <v>123</v>
      </c>
      <c r="B58" s="85" t="s">
        <v>124</v>
      </c>
      <c r="C58" s="85" t="s">
        <v>27</v>
      </c>
      <c r="D58" s="85" t="s">
        <v>5</v>
      </c>
      <c r="E58" s="85" t="s">
        <v>28</v>
      </c>
      <c r="F58" s="85" t="s">
        <v>75</v>
      </c>
      <c r="G58" s="96">
        <f>'Inhalation - Acute'!$I$6</f>
        <v>60.683371298405461</v>
      </c>
      <c r="H58" s="96">
        <f>'Inhalation - Acute'!$I$6</f>
        <v>60.683371298405461</v>
      </c>
      <c r="I58" s="96">
        <f>'Inhalation - Acute'!$I$6</f>
        <v>60.683371298405461</v>
      </c>
      <c r="J58" s="96">
        <f>'Inhalation - Acute'!$I$6</f>
        <v>60.683371298405461</v>
      </c>
      <c r="K58" s="96">
        <f>'Inhalation - Acute'!$J$6</f>
        <v>60.683371298405461</v>
      </c>
      <c r="L58" s="96">
        <f>'Inhalation - Acute'!$J$6</f>
        <v>60.683371298405461</v>
      </c>
      <c r="M58" s="96">
        <f>'Inhalation - Acute'!$J$6</f>
        <v>60.683371298405461</v>
      </c>
      <c r="N58" s="85"/>
    </row>
    <row r="59" spans="1:14">
      <c r="A59" s="85" t="s">
        <v>123</v>
      </c>
      <c r="B59" s="85" t="s">
        <v>124</v>
      </c>
      <c r="C59" s="85" t="s">
        <v>27</v>
      </c>
      <c r="D59" s="85" t="s">
        <v>47</v>
      </c>
      <c r="E59" s="85" t="s">
        <v>28</v>
      </c>
      <c r="F59" s="85" t="s">
        <v>75</v>
      </c>
      <c r="G59" s="96">
        <f t="shared" ref="G59:M59" si="45">IF(AND(ISNUMBER(G57), ISNUMBER(G58)), 1/((1/G57)+(1/G58)), G58)</f>
        <v>32.56850009741688</v>
      </c>
      <c r="H59" s="96">
        <f t="shared" si="45"/>
        <v>34.354967403342947</v>
      </c>
      <c r="I59" s="96">
        <f t="shared" si="45"/>
        <v>35.860646811247967</v>
      </c>
      <c r="J59" s="96">
        <f t="shared" si="45"/>
        <v>38.520720050559589</v>
      </c>
      <c r="K59" s="96">
        <f t="shared" si="45"/>
        <v>42.308835739068122</v>
      </c>
      <c r="L59" s="96">
        <f t="shared" si="45"/>
        <v>43.385692114845007</v>
      </c>
      <c r="M59" s="96">
        <f t="shared" si="45"/>
        <v>44.532476847330592</v>
      </c>
      <c r="N59" s="85"/>
    </row>
    <row r="60" spans="1:14" s="4" customFormat="1" ht="13" hidden="1">
      <c r="A60" s="4" t="s">
        <v>53</v>
      </c>
      <c r="B60" s="4" t="s">
        <v>54</v>
      </c>
      <c r="C60" s="4" t="s">
        <v>27</v>
      </c>
      <c r="D60" s="4" t="s">
        <v>31</v>
      </c>
      <c r="E60" s="4" t="s">
        <v>24</v>
      </c>
      <c r="F60" s="4" t="s">
        <v>75</v>
      </c>
      <c r="G60" s="13">
        <f>'Dermal - Acute'!N29</f>
        <v>487.63088990373234</v>
      </c>
      <c r="H60" s="13">
        <f>'Dermal - Acute'!O29</f>
        <v>549.28097665639905</v>
      </c>
      <c r="I60" s="13">
        <f>'Dermal - Acute'!P29</f>
        <v>608.13250986958474</v>
      </c>
      <c r="J60" s="13">
        <f>'Dermal - Acute'!Q29</f>
        <v>731.64807340343111</v>
      </c>
      <c r="K60" s="13">
        <f>'Dermal - Acute'!R29</f>
        <v>1011.8129431871658</v>
      </c>
      <c r="L60" s="13">
        <f>'Dermal - Acute'!S29</f>
        <v>1102.1589167196082</v>
      </c>
      <c r="M60" s="13">
        <f>'Dermal - Acute'!T29</f>
        <v>1226.8813780519199</v>
      </c>
    </row>
    <row r="61" spans="1:14" s="4" customFormat="1" ht="13" hidden="1">
      <c r="A61" s="4" t="s">
        <v>53</v>
      </c>
      <c r="B61" s="4" t="s">
        <v>54</v>
      </c>
      <c r="C61" s="4" t="s">
        <v>27</v>
      </c>
      <c r="D61" s="4" t="s">
        <v>5</v>
      </c>
      <c r="E61" s="4" t="s">
        <v>24</v>
      </c>
      <c r="F61" s="4" t="s">
        <v>75</v>
      </c>
      <c r="G61" s="13">
        <f>'Inhalation - Chronic'!$I$7</f>
        <v>324.70588235294116</v>
      </c>
      <c r="H61" s="13">
        <f>'Inhalation - Chronic'!$I$7</f>
        <v>324.70588235294116</v>
      </c>
      <c r="I61" s="13">
        <f>'Inhalation - Chronic'!$I$7</f>
        <v>324.70588235294116</v>
      </c>
      <c r="J61" s="13">
        <f>'Inhalation - Chronic'!$I$7</f>
        <v>324.70588235294116</v>
      </c>
      <c r="K61" s="13">
        <f>'Inhalation - Chronic'!$I$7</f>
        <v>324.70588235294116</v>
      </c>
      <c r="L61" s="13">
        <f>'Inhalation - Chronic'!$I$7</f>
        <v>324.70588235294116</v>
      </c>
      <c r="M61" s="13">
        <f>'Inhalation - Chronic'!$I$7</f>
        <v>324.70588235294116</v>
      </c>
    </row>
    <row r="62" spans="1:14" s="4" customFormat="1" ht="13" hidden="1">
      <c r="A62" s="4" t="s">
        <v>53</v>
      </c>
      <c r="B62" s="4" t="s">
        <v>54</v>
      </c>
      <c r="C62" s="4" t="s">
        <v>27</v>
      </c>
      <c r="D62" s="4" t="s">
        <v>47</v>
      </c>
      <c r="E62" s="4" t="s">
        <v>24</v>
      </c>
      <c r="F62" s="4" t="s">
        <v>75</v>
      </c>
      <c r="G62" s="10">
        <f t="shared" ref="G62:M62" si="46">IF(AND(ISNUMBER(G60), ISNUMBER(G61)), 1/((1/G60)+(1/G61)), G61)</f>
        <v>194.914995573673</v>
      </c>
      <c r="H62" s="10">
        <f t="shared" si="46"/>
        <v>204.07030420007183</v>
      </c>
      <c r="I62" s="10">
        <f t="shared" si="46"/>
        <v>211.68104234458619</v>
      </c>
      <c r="J62" s="10">
        <f t="shared" si="46"/>
        <v>224.89661912250332</v>
      </c>
      <c r="K62" s="10">
        <f t="shared" si="46"/>
        <v>245.8189201794045</v>
      </c>
      <c r="L62" s="10">
        <f t="shared" si="46"/>
        <v>250.81387092821944</v>
      </c>
      <c r="M62" s="10">
        <f t="shared" si="46"/>
        <v>256.7535907060693</v>
      </c>
    </row>
    <row r="63" spans="1:14" s="4" customFormat="1" ht="13" hidden="1">
      <c r="A63" s="4" t="s">
        <v>69</v>
      </c>
      <c r="B63" s="4" t="s">
        <v>70</v>
      </c>
      <c r="C63" s="4" t="s">
        <v>71</v>
      </c>
      <c r="D63" s="4" t="s">
        <v>31</v>
      </c>
      <c r="E63" s="4" t="s">
        <v>22</v>
      </c>
      <c r="F63" s="4" t="s">
        <v>74</v>
      </c>
      <c r="G63" s="10" t="s">
        <v>23</v>
      </c>
      <c r="H63" s="10" t="s">
        <v>23</v>
      </c>
      <c r="I63" s="10" t="s">
        <v>23</v>
      </c>
      <c r="J63" s="10" t="s">
        <v>23</v>
      </c>
      <c r="K63" s="10">
        <f>'Dermal - Intermediate'!AE9</f>
        <v>183.78403142860415</v>
      </c>
      <c r="L63" s="10">
        <f>'Dermal - Intermediate'!AF9</f>
        <v>200.96797870794586</v>
      </c>
      <c r="M63" s="10">
        <f>'Dermal - Intermediate'!AG9</f>
        <v>188.06069596889003</v>
      </c>
    </row>
    <row r="64" spans="1:14" s="4" customFormat="1" ht="13" hidden="1">
      <c r="A64" s="4" t="s">
        <v>69</v>
      </c>
      <c r="B64" s="4" t="s">
        <v>70</v>
      </c>
      <c r="C64" s="4" t="s">
        <v>71</v>
      </c>
      <c r="D64" s="4" t="s">
        <v>5</v>
      </c>
      <c r="E64" s="4" t="s">
        <v>22</v>
      </c>
      <c r="F64" s="4" t="s">
        <v>74</v>
      </c>
      <c r="G64" s="10">
        <f>'Inhalation - Intermediate'!$S$9</f>
        <v>31.07532837289093</v>
      </c>
      <c r="H64" s="10">
        <f>'Inhalation - Intermediate'!$S$9</f>
        <v>31.07532837289093</v>
      </c>
      <c r="I64" s="10">
        <f>'Inhalation - Intermediate'!$S$9</f>
        <v>31.07532837289093</v>
      </c>
      <c r="J64" s="10">
        <f>'Inhalation - Intermediate'!$S$9</f>
        <v>31.07532837289093</v>
      </c>
      <c r="K64" s="10">
        <f>'Inhalation - Intermediate'!T9</f>
        <v>10.885276867922894</v>
      </c>
      <c r="L64" s="10">
        <f>'Inhalation - Intermediate'!T9</f>
        <v>10.885276867922894</v>
      </c>
      <c r="M64" s="10">
        <f>'Inhalation - Intermediate'!U9</f>
        <v>10.885276867922894</v>
      </c>
    </row>
    <row r="65" spans="1:13" s="4" customFormat="1" ht="13" hidden="1">
      <c r="A65" s="4" t="s">
        <v>69</v>
      </c>
      <c r="B65" s="4" t="s">
        <v>70</v>
      </c>
      <c r="C65" s="4" t="s">
        <v>71</v>
      </c>
      <c r="D65" s="4" t="s">
        <v>47</v>
      </c>
      <c r="E65" s="4" t="s">
        <v>22</v>
      </c>
      <c r="F65" s="4" t="s">
        <v>74</v>
      </c>
      <c r="G65" s="10">
        <f t="shared" ref="G65" si="47">IF(AND(ISNUMBER(G63), ISNUMBER(G64)), 1/((1/G63)+(1/G64)), G64)</f>
        <v>31.07532837289093</v>
      </c>
      <c r="H65" s="10">
        <f t="shared" ref="H65" si="48">IF(AND(ISNUMBER(H63), ISNUMBER(H64)), 1/((1/H63)+(1/H64)), H64)</f>
        <v>31.07532837289093</v>
      </c>
      <c r="I65" s="10">
        <f t="shared" ref="I65" si="49">IF(AND(ISNUMBER(I63), ISNUMBER(I64)), 1/((1/I63)+(1/I64)), I64)</f>
        <v>31.07532837289093</v>
      </c>
      <c r="J65" s="10">
        <f t="shared" ref="J65" si="50">IF(AND(ISNUMBER(J63), ISNUMBER(J64)), 1/((1/J63)+(1/J64)), J64)</f>
        <v>31.07532837289093</v>
      </c>
      <c r="K65" s="10">
        <f t="shared" ref="K65" si="51">IF(AND(ISNUMBER(K63), ISNUMBER(K64)), 1/((1/K63)+(1/K64)), K64)</f>
        <v>10.276607460669181</v>
      </c>
      <c r="L65" s="10">
        <f t="shared" ref="L65" si="52">IF(AND(ISNUMBER(L63), ISNUMBER(L64)), 1/((1/L63)+(1/L64)), L64)</f>
        <v>10.325978158213408</v>
      </c>
      <c r="M65" s="10">
        <f t="shared" ref="M65" si="53">IF(AND(ISNUMBER(M63), ISNUMBER(M64)), 1/((1/M63)+(1/M64)), M64)</f>
        <v>10.289691791222049</v>
      </c>
    </row>
    <row r="66" spans="1:13" s="4" customFormat="1" ht="13" hidden="1">
      <c r="A66" s="4" t="s">
        <v>69</v>
      </c>
      <c r="B66" s="4" t="s">
        <v>70</v>
      </c>
      <c r="C66" s="4" t="s">
        <v>71</v>
      </c>
      <c r="D66" s="4" t="s">
        <v>31</v>
      </c>
      <c r="E66" s="4" t="s">
        <v>24</v>
      </c>
      <c r="F66" s="4" t="s">
        <v>74</v>
      </c>
      <c r="G66" s="4" t="str">
        <f>'Dermal - Intermediate'!AA7</f>
        <v>-</v>
      </c>
      <c r="H66" s="4" t="str">
        <f>'Dermal - Intermediate'!AB7</f>
        <v>-</v>
      </c>
      <c r="I66" s="4" t="str">
        <f>'Dermal - Intermediate'!AC7</f>
        <v>-</v>
      </c>
      <c r="J66" s="4" t="str">
        <f>'Dermal - Intermediate'!AD7</f>
        <v>-</v>
      </c>
      <c r="K66" s="4">
        <f>'Dermal - Intermediate'!AE7</f>
        <v>566.22831169965195</v>
      </c>
      <c r="L66" s="4">
        <f>'Dermal - Intermediate'!AF7</f>
        <v>619.17109122561635</v>
      </c>
      <c r="M66" s="4">
        <f>'Dermal - Intermediate'!AG7</f>
        <v>579.40447571960703</v>
      </c>
    </row>
    <row r="67" spans="1:13" s="4" customFormat="1" ht="13" hidden="1">
      <c r="A67" s="4" t="s">
        <v>69</v>
      </c>
      <c r="B67" s="4" t="s">
        <v>70</v>
      </c>
      <c r="C67" s="4" t="s">
        <v>71</v>
      </c>
      <c r="D67" s="4" t="s">
        <v>5</v>
      </c>
      <c r="E67" s="4" t="s">
        <v>24</v>
      </c>
      <c r="F67" s="4" t="s">
        <v>74</v>
      </c>
      <c r="G67" s="13">
        <f>'Inhalation - Intermediate'!$S$10</f>
        <v>104.66455816181229</v>
      </c>
      <c r="H67" s="13">
        <f>'Inhalation - Intermediate'!$S$10</f>
        <v>104.66455816181229</v>
      </c>
      <c r="I67" s="13">
        <f>'Inhalation - Intermediate'!$S$10</f>
        <v>104.66455816181229</v>
      </c>
      <c r="J67" s="13">
        <f>'Inhalation - Intermediate'!$S$10</f>
        <v>104.66455816181229</v>
      </c>
      <c r="K67" s="13">
        <f>'Inhalation - Intermediate'!$T$10</f>
        <v>38.685475215515396</v>
      </c>
      <c r="L67" s="13">
        <f>'Inhalation - Intermediate'!$T$10</f>
        <v>38.685475215515396</v>
      </c>
      <c r="M67" s="13">
        <f>'Inhalation - Intermediate'!$T$10</f>
        <v>38.685475215515396</v>
      </c>
    </row>
    <row r="68" spans="1:13" s="4" customFormat="1" ht="13" hidden="1">
      <c r="A68" s="4" t="s">
        <v>69</v>
      </c>
      <c r="B68" s="4" t="s">
        <v>70</v>
      </c>
      <c r="C68" s="4" t="s">
        <v>71</v>
      </c>
      <c r="D68" s="4" t="s">
        <v>47</v>
      </c>
      <c r="E68" s="4" t="s">
        <v>24</v>
      </c>
      <c r="F68" s="4" t="s">
        <v>74</v>
      </c>
      <c r="G68" s="10">
        <f t="shared" ref="G68:M68" si="54">IF(AND(ISNUMBER(G66), ISNUMBER(G67)), 1/((1/G66)+(1/G67)), G67)</f>
        <v>104.66455816181229</v>
      </c>
      <c r="H68" s="10">
        <f t="shared" si="54"/>
        <v>104.66455816181229</v>
      </c>
      <c r="I68" s="10">
        <f t="shared" si="54"/>
        <v>104.66455816181229</v>
      </c>
      <c r="J68" s="10">
        <f t="shared" si="54"/>
        <v>104.66455816181229</v>
      </c>
      <c r="K68" s="10">
        <f t="shared" si="54"/>
        <v>36.211459868167836</v>
      </c>
      <c r="L68" s="10">
        <f t="shared" si="54"/>
        <v>36.410562918528882</v>
      </c>
      <c r="M68" s="10">
        <f t="shared" si="54"/>
        <v>36.264199816382842</v>
      </c>
    </row>
    <row r="69" spans="1:13" s="4" customFormat="1" ht="13" hidden="1">
      <c r="A69" s="4" t="s">
        <v>69</v>
      </c>
      <c r="B69" s="4" t="s">
        <v>70</v>
      </c>
      <c r="D69" s="4" t="s">
        <v>31</v>
      </c>
      <c r="E69" s="4" t="s">
        <v>22</v>
      </c>
      <c r="F69" s="4" t="s">
        <v>75</v>
      </c>
      <c r="G69" s="10" t="s">
        <v>23</v>
      </c>
      <c r="H69" s="10" t="s">
        <v>23</v>
      </c>
      <c r="I69" s="10" t="s">
        <v>23</v>
      </c>
      <c r="J69" s="10" t="s">
        <v>23</v>
      </c>
      <c r="K69" s="10">
        <f>'Dermal - Chronic'!Q15</f>
        <v>1277.7365994560098</v>
      </c>
      <c r="L69" s="10">
        <f>'Dermal - Chronic'!R15</f>
        <v>1397.2059472076235</v>
      </c>
      <c r="M69" s="10">
        <f>'Dermal - Chronic'!S15</f>
        <v>1307.4696005456165</v>
      </c>
    </row>
    <row r="70" spans="1:13" s="4" customFormat="1" ht="13" hidden="1">
      <c r="A70" s="4" t="s">
        <v>69</v>
      </c>
      <c r="B70" s="4" t="s">
        <v>70</v>
      </c>
      <c r="D70" s="4" t="s">
        <v>5</v>
      </c>
      <c r="E70" s="4" t="s">
        <v>22</v>
      </c>
      <c r="F70" s="4" t="s">
        <v>75</v>
      </c>
      <c r="G70" s="10">
        <f>'Inhalation - Chronic'!$I$21</f>
        <v>216.04752106867028</v>
      </c>
      <c r="H70" s="10">
        <f>'Inhalation - Chronic'!$I$21</f>
        <v>216.04752106867028</v>
      </c>
      <c r="I70" s="10">
        <f>'Inhalation - Chronic'!$I$21</f>
        <v>216.04752106867028</v>
      </c>
      <c r="J70" s="10">
        <f>'Inhalation - Chronic'!$I$21</f>
        <v>216.04752106867028</v>
      </c>
      <c r="K70" s="10">
        <f>'Inhalation - Chronic'!J21</f>
        <v>75.678591557940109</v>
      </c>
      <c r="L70" s="10">
        <f>'Inhalation - Chronic'!J21</f>
        <v>75.678591557940109</v>
      </c>
      <c r="M70" s="10">
        <f>'Inhalation - Chronic'!K21</f>
        <v>75.678591557940109</v>
      </c>
    </row>
    <row r="71" spans="1:13" s="4" customFormat="1" ht="13" hidden="1">
      <c r="A71" s="4" t="s">
        <v>69</v>
      </c>
      <c r="B71" s="4" t="s">
        <v>70</v>
      </c>
      <c r="D71" s="4" t="s">
        <v>47</v>
      </c>
      <c r="E71" s="4" t="s">
        <v>22</v>
      </c>
      <c r="F71" s="4" t="s">
        <v>75</v>
      </c>
      <c r="G71" s="10" t="s">
        <v>23</v>
      </c>
      <c r="H71" s="10" t="s">
        <v>23</v>
      </c>
      <c r="I71" s="10" t="s">
        <v>23</v>
      </c>
      <c r="J71" s="10" t="s">
        <v>23</v>
      </c>
      <c r="K71" s="10">
        <f>1/((1/K69)+(1/K70))</f>
        <v>71.446889964652399</v>
      </c>
      <c r="L71" s="10">
        <f t="shared" ref="L71" si="55">1/((1/L69)+(1/L70))</f>
        <v>71.790133861864646</v>
      </c>
      <c r="M71" s="10">
        <f t="shared" ref="M71" si="56">1/((1/M69)+(1/M70))</f>
        <v>71.537857215162816</v>
      </c>
    </row>
    <row r="72" spans="1:13" s="4" customFormat="1" ht="13" hidden="1">
      <c r="G72" s="5"/>
      <c r="H72" s="5"/>
      <c r="I72" s="5"/>
      <c r="J72" s="5"/>
      <c r="K72" s="5"/>
      <c r="L72" s="5"/>
      <c r="M72" s="5"/>
    </row>
    <row r="73" spans="1:13" s="4" customFormat="1" ht="13" hidden="1">
      <c r="G73" s="6"/>
      <c r="H73" s="6"/>
      <c r="I73" s="6"/>
      <c r="J73" s="6"/>
      <c r="K73" s="6"/>
      <c r="L73" s="6"/>
      <c r="M73" s="6"/>
    </row>
    <row r="74" spans="1:13" s="4" customFormat="1" ht="13" hidden="1">
      <c r="G74" s="6"/>
      <c r="H74" s="6"/>
      <c r="I74" s="6"/>
      <c r="J74" s="6"/>
      <c r="K74" s="6"/>
      <c r="L74" s="6"/>
      <c r="M74" s="6"/>
    </row>
    <row r="75" spans="1:13" s="4" customFormat="1" ht="13" hidden="1">
      <c r="G75" s="6"/>
      <c r="H75" s="6"/>
      <c r="I75" s="6"/>
      <c r="J75" s="6"/>
      <c r="K75" s="6"/>
      <c r="L75" s="6"/>
      <c r="M75" s="6"/>
    </row>
    <row r="76" spans="1:13" s="4" customFormat="1" ht="13" hidden="1">
      <c r="G76" s="6"/>
      <c r="H76" s="6"/>
      <c r="I76" s="6"/>
      <c r="J76" s="6"/>
      <c r="K76" s="6"/>
      <c r="L76" s="6"/>
      <c r="M76" s="6"/>
    </row>
    <row r="77" spans="1:13" s="4" customFormat="1" ht="13" hidden="1">
      <c r="G77" s="6"/>
      <c r="H77" s="6"/>
      <c r="I77" s="6"/>
      <c r="J77" s="6"/>
      <c r="K77" s="6"/>
      <c r="L77" s="6"/>
      <c r="M77" s="6"/>
    </row>
    <row r="78" spans="1:13" s="4" customFormat="1" ht="13" hidden="1">
      <c r="G78" s="6"/>
      <c r="H78" s="6"/>
      <c r="I78" s="6"/>
      <c r="J78" s="6"/>
      <c r="K78" s="6"/>
      <c r="L78" s="6"/>
      <c r="M78" s="6"/>
    </row>
    <row r="79" spans="1:13" s="4" customFormat="1" ht="13" hidden="1">
      <c r="G79" s="6"/>
      <c r="H79" s="6"/>
      <c r="I79" s="6"/>
      <c r="J79" s="6"/>
      <c r="K79" s="6"/>
      <c r="L79" s="6"/>
      <c r="M79" s="6"/>
    </row>
    <row r="80" spans="1:13" s="4" customFormat="1" ht="13" hidden="1">
      <c r="G80" s="6"/>
      <c r="H80" s="6"/>
      <c r="I80" s="6"/>
      <c r="J80" s="6"/>
      <c r="K80" s="6"/>
      <c r="L80" s="6"/>
      <c r="M80" s="6"/>
    </row>
    <row r="81" spans="7:13" s="4" customFormat="1" ht="13" hidden="1">
      <c r="G81" s="6"/>
      <c r="H81" s="6"/>
      <c r="I81" s="6"/>
      <c r="J81" s="6"/>
      <c r="K81" s="6"/>
      <c r="L81" s="6"/>
      <c r="M81" s="6"/>
    </row>
    <row r="82" spans="7:13" s="4" customFormat="1" ht="13" hidden="1">
      <c r="G82" s="6"/>
      <c r="H82" s="6"/>
      <c r="I82" s="6"/>
      <c r="J82" s="6"/>
      <c r="K82" s="6"/>
      <c r="L82" s="6"/>
      <c r="M82" s="6"/>
    </row>
    <row r="83" spans="7:13" s="4" customFormat="1" ht="13" hidden="1">
      <c r="G83" s="6"/>
      <c r="H83" s="6"/>
      <c r="I83" s="6"/>
      <c r="J83" s="6"/>
      <c r="K83" s="6"/>
      <c r="L83" s="6"/>
      <c r="M83" s="6"/>
    </row>
    <row r="84" spans="7:13" s="4" customFormat="1" ht="13" hidden="1">
      <c r="G84" s="6"/>
      <c r="H84" s="6"/>
      <c r="I84" s="6"/>
      <c r="J84" s="6"/>
      <c r="K84" s="6"/>
      <c r="L84" s="6"/>
      <c r="M84" s="6"/>
    </row>
    <row r="85" spans="7:13" s="4" customFormat="1" ht="13" hidden="1">
      <c r="G85" s="6"/>
      <c r="H85" s="6"/>
      <c r="I85" s="6"/>
      <c r="J85" s="6"/>
      <c r="K85" s="6"/>
      <c r="L85" s="6"/>
      <c r="M85" s="6"/>
    </row>
    <row r="86" spans="7:13" s="4" customFormat="1" ht="13" hidden="1">
      <c r="G86" s="6"/>
      <c r="H86" s="6"/>
      <c r="I86" s="6"/>
      <c r="J86" s="6"/>
      <c r="K86" s="6"/>
      <c r="L86" s="6"/>
      <c r="M86" s="6"/>
    </row>
    <row r="87" spans="7:13" s="4" customFormat="1" ht="13" hidden="1">
      <c r="G87" s="6"/>
      <c r="H87" s="6"/>
      <c r="I87" s="6"/>
      <c r="J87" s="6"/>
      <c r="K87" s="6"/>
      <c r="L87" s="6"/>
      <c r="M87" s="6"/>
    </row>
    <row r="88" spans="7:13" s="4" customFormat="1" ht="13" hidden="1">
      <c r="G88" s="6"/>
      <c r="H88" s="6"/>
      <c r="I88" s="6"/>
      <c r="J88" s="6"/>
      <c r="K88" s="6"/>
      <c r="L88" s="6"/>
      <c r="M88" s="6"/>
    </row>
    <row r="89" spans="7:13" s="4" customFormat="1" ht="13" hidden="1">
      <c r="G89" s="6"/>
      <c r="H89" s="6"/>
      <c r="I89" s="6"/>
      <c r="J89" s="6"/>
      <c r="K89" s="6"/>
      <c r="L89" s="6"/>
      <c r="M89" s="6"/>
    </row>
    <row r="90" spans="7:13" s="4" customFormat="1" ht="13" hidden="1">
      <c r="G90" s="6"/>
      <c r="H90" s="6"/>
      <c r="I90" s="6"/>
      <c r="J90" s="6"/>
      <c r="K90" s="6"/>
      <c r="L90" s="6"/>
      <c r="M90" s="6"/>
    </row>
    <row r="91" spans="7:13" s="4" customFormat="1" ht="13" hidden="1">
      <c r="G91" s="6"/>
      <c r="H91" s="6"/>
      <c r="I91" s="6"/>
      <c r="J91" s="6"/>
      <c r="K91" s="6"/>
      <c r="L91" s="6"/>
      <c r="M91" s="6"/>
    </row>
    <row r="92" spans="7:13" s="4" customFormat="1" ht="13" hidden="1">
      <c r="G92" s="6"/>
      <c r="H92" s="6"/>
      <c r="I92" s="6"/>
      <c r="J92" s="6"/>
      <c r="K92" s="6"/>
      <c r="L92" s="6"/>
      <c r="M92" s="6"/>
    </row>
    <row r="93" spans="7:13" s="4" customFormat="1" ht="13" hidden="1">
      <c r="G93" s="6"/>
      <c r="H93" s="6"/>
      <c r="I93" s="6"/>
      <c r="J93" s="6"/>
      <c r="K93" s="6"/>
      <c r="L93" s="6"/>
      <c r="M93" s="6"/>
    </row>
    <row r="94" spans="7:13" s="4" customFormat="1" ht="13" hidden="1">
      <c r="G94" s="6"/>
      <c r="H94" s="6"/>
      <c r="I94" s="6"/>
      <c r="J94" s="6"/>
      <c r="K94" s="6"/>
      <c r="L94" s="6"/>
      <c r="M94" s="6"/>
    </row>
    <row r="95" spans="7:13" s="4" customFormat="1" ht="13" hidden="1">
      <c r="G95" s="6"/>
      <c r="H95" s="6"/>
      <c r="I95" s="6"/>
      <c r="J95" s="6"/>
      <c r="K95" s="6"/>
      <c r="L95" s="6"/>
      <c r="M95" s="6"/>
    </row>
    <row r="96" spans="7:13" s="4" customFormat="1" ht="13" hidden="1">
      <c r="G96" s="7"/>
      <c r="H96" s="7"/>
      <c r="I96" s="7"/>
      <c r="J96" s="7"/>
      <c r="K96" s="7"/>
      <c r="L96" s="7"/>
      <c r="M96" s="7"/>
    </row>
    <row r="97" spans="7:13" s="4" customFormat="1" ht="13" hidden="1">
      <c r="G97" s="7"/>
      <c r="H97" s="7"/>
      <c r="I97" s="7"/>
      <c r="J97" s="7"/>
      <c r="K97" s="7"/>
      <c r="L97" s="7"/>
      <c r="M97" s="7"/>
    </row>
    <row r="98" spans="7:13" s="4" customFormat="1" ht="13" hidden="1">
      <c r="G98" s="7"/>
      <c r="H98" s="7"/>
      <c r="I98" s="7"/>
      <c r="J98" s="7"/>
      <c r="K98" s="7"/>
      <c r="L98" s="7"/>
      <c r="M98" s="7"/>
    </row>
    <row r="99" spans="7:13" s="4" customFormat="1" ht="13" hidden="1">
      <c r="G99" s="7"/>
      <c r="H99" s="7"/>
      <c r="I99" s="7"/>
      <c r="J99" s="7"/>
      <c r="K99" s="7"/>
      <c r="L99" s="7"/>
      <c r="M99" s="7"/>
    </row>
    <row r="100" spans="7:13" s="4" customFormat="1" ht="13" hidden="1">
      <c r="G100" s="7"/>
      <c r="H100" s="7"/>
      <c r="I100" s="7"/>
      <c r="J100" s="7"/>
      <c r="K100" s="7"/>
      <c r="L100" s="7"/>
      <c r="M100" s="7"/>
    </row>
    <row r="101" spans="7:13" s="4" customFormat="1" ht="13" hidden="1">
      <c r="G101" s="7"/>
      <c r="H101" s="7"/>
      <c r="I101" s="7"/>
      <c r="J101" s="7"/>
      <c r="K101" s="7"/>
      <c r="L101" s="7"/>
      <c r="M101" s="7"/>
    </row>
    <row r="102" spans="7:13" s="4" customFormat="1" ht="13" hidden="1">
      <c r="G102" s="7"/>
      <c r="H102" s="7"/>
      <c r="I102" s="7"/>
      <c r="J102" s="7"/>
      <c r="K102" s="7"/>
      <c r="L102" s="7"/>
      <c r="M102" s="7"/>
    </row>
    <row r="103" spans="7:13" s="4" customFormat="1" ht="13" hidden="1">
      <c r="G103" s="7"/>
      <c r="H103" s="7"/>
      <c r="I103" s="7"/>
      <c r="J103" s="7"/>
      <c r="K103" s="7"/>
      <c r="L103" s="7"/>
      <c r="M103" s="7"/>
    </row>
    <row r="104" spans="7:13" s="4" customFormat="1" ht="13" hidden="1">
      <c r="G104" s="7"/>
      <c r="H104" s="7"/>
      <c r="I104" s="7"/>
      <c r="J104" s="7"/>
      <c r="K104" s="7"/>
      <c r="L104" s="7"/>
      <c r="M104" s="7"/>
    </row>
    <row r="105" spans="7:13" s="4" customFormat="1" ht="13" hidden="1">
      <c r="G105" s="7"/>
      <c r="H105" s="7"/>
      <c r="I105" s="7"/>
      <c r="J105" s="7"/>
      <c r="K105" s="7"/>
      <c r="L105" s="7"/>
      <c r="M105" s="7"/>
    </row>
    <row r="106" spans="7:13" s="4" customFormat="1" ht="13" hidden="1">
      <c r="G106" s="7"/>
      <c r="H106" s="7"/>
      <c r="I106" s="7"/>
      <c r="J106" s="7"/>
      <c r="K106" s="7"/>
      <c r="L106" s="7"/>
      <c r="M106" s="7"/>
    </row>
    <row r="107" spans="7:13" s="4" customFormat="1" ht="13" hidden="1">
      <c r="G107" s="7"/>
      <c r="H107" s="7"/>
      <c r="I107" s="7"/>
      <c r="J107" s="7"/>
      <c r="K107" s="7"/>
      <c r="L107" s="7"/>
      <c r="M107" s="7"/>
    </row>
    <row r="108" spans="7:13" s="4" customFormat="1" ht="13" hidden="1">
      <c r="G108" s="7"/>
      <c r="H108" s="7"/>
      <c r="I108" s="7"/>
      <c r="J108" s="7"/>
      <c r="K108" s="7"/>
      <c r="L108" s="7"/>
      <c r="M108" s="7"/>
    </row>
    <row r="109" spans="7:13" s="4" customFormat="1" ht="13" hidden="1">
      <c r="G109" s="7"/>
      <c r="H109" s="7"/>
      <c r="I109" s="7"/>
      <c r="J109" s="7"/>
      <c r="K109" s="7"/>
      <c r="L109" s="7"/>
      <c r="M109" s="7"/>
    </row>
    <row r="110" spans="7:13" s="4" customFormat="1" ht="13" hidden="1">
      <c r="G110" s="7"/>
      <c r="H110" s="7"/>
      <c r="I110" s="7"/>
      <c r="J110" s="7"/>
      <c r="K110" s="7"/>
      <c r="L110" s="7"/>
      <c r="M110" s="7"/>
    </row>
    <row r="111" spans="7:13" s="4" customFormat="1" ht="13" hidden="1">
      <c r="G111" s="7"/>
      <c r="H111" s="7"/>
      <c r="I111" s="7"/>
      <c r="J111" s="7"/>
      <c r="K111" s="7"/>
      <c r="L111" s="7"/>
      <c r="M111" s="7"/>
    </row>
    <row r="112" spans="7:13" s="4" customFormat="1" ht="13" hidden="1">
      <c r="G112" s="7"/>
      <c r="H112" s="7"/>
      <c r="I112" s="7"/>
      <c r="J112" s="7"/>
      <c r="K112" s="7"/>
      <c r="L112" s="7"/>
      <c r="M112" s="7"/>
    </row>
    <row r="113" spans="7:13" s="4" customFormat="1" ht="13" hidden="1">
      <c r="G113" s="7"/>
      <c r="H113" s="7"/>
      <c r="I113" s="7"/>
      <c r="J113" s="7"/>
      <c r="K113" s="7"/>
      <c r="L113" s="7"/>
      <c r="M113" s="7"/>
    </row>
    <row r="114" spans="7:13" s="4" customFormat="1" ht="13" hidden="1">
      <c r="G114" s="7"/>
      <c r="H114" s="7"/>
      <c r="I114" s="7"/>
      <c r="J114" s="7"/>
      <c r="K114" s="7"/>
      <c r="L114" s="7"/>
      <c r="M114" s="7"/>
    </row>
    <row r="115" spans="7:13" s="4" customFormat="1" ht="13" hidden="1">
      <c r="G115" s="7"/>
      <c r="H115" s="7"/>
      <c r="I115" s="7"/>
      <c r="J115" s="7"/>
      <c r="K115" s="7"/>
      <c r="L115" s="7"/>
      <c r="M115" s="7"/>
    </row>
    <row r="116" spans="7:13" s="4" customFormat="1" ht="13" hidden="1">
      <c r="G116" s="7"/>
      <c r="H116" s="7"/>
      <c r="I116" s="7"/>
      <c r="J116" s="7"/>
      <c r="K116" s="7"/>
      <c r="L116" s="7"/>
      <c r="M116" s="7"/>
    </row>
    <row r="117" spans="7:13" s="4" customFormat="1" ht="13" hidden="1">
      <c r="G117" s="7"/>
      <c r="H117" s="7"/>
      <c r="I117" s="7"/>
      <c r="J117" s="7"/>
      <c r="K117" s="7"/>
      <c r="L117" s="7"/>
      <c r="M117" s="7"/>
    </row>
    <row r="118" spans="7:13" s="4" customFormat="1" ht="13" hidden="1">
      <c r="G118" s="7"/>
      <c r="H118" s="7"/>
      <c r="I118" s="7"/>
      <c r="J118" s="7"/>
      <c r="K118" s="7"/>
      <c r="L118" s="7"/>
      <c r="M118" s="7"/>
    </row>
    <row r="119" spans="7:13" s="4" customFormat="1" ht="13" hidden="1">
      <c r="G119" s="7"/>
      <c r="H119" s="7"/>
      <c r="I119" s="7"/>
      <c r="J119" s="7"/>
      <c r="K119" s="7"/>
      <c r="L119" s="7"/>
      <c r="M119" s="7"/>
    </row>
    <row r="120" spans="7:13" s="4" customFormat="1" ht="13" hidden="1">
      <c r="G120" s="6"/>
      <c r="H120" s="6"/>
      <c r="I120" s="6"/>
      <c r="J120" s="6"/>
      <c r="K120" s="6"/>
      <c r="L120" s="6"/>
      <c r="M120" s="6"/>
    </row>
    <row r="121" spans="7:13" s="4" customFormat="1" ht="13" hidden="1">
      <c r="G121" s="6"/>
      <c r="H121" s="6"/>
      <c r="I121" s="6"/>
      <c r="J121" s="6"/>
      <c r="K121" s="6"/>
      <c r="L121" s="6"/>
      <c r="M121" s="6"/>
    </row>
    <row r="122" spans="7:13" s="4" customFormat="1" ht="13" hidden="1">
      <c r="G122" s="6"/>
      <c r="H122" s="6"/>
      <c r="I122" s="6"/>
      <c r="J122" s="6"/>
      <c r="K122" s="6"/>
      <c r="L122" s="6"/>
      <c r="M122" s="6"/>
    </row>
    <row r="123" spans="7:13" s="4" customFormat="1" ht="13" hidden="1">
      <c r="G123" s="6"/>
      <c r="H123" s="6"/>
      <c r="I123" s="6"/>
      <c r="J123" s="6"/>
      <c r="K123" s="6"/>
      <c r="L123" s="6"/>
      <c r="M123" s="6"/>
    </row>
    <row r="124" spans="7:13" s="4" customFormat="1" ht="13" hidden="1">
      <c r="G124" s="6"/>
      <c r="H124" s="6"/>
      <c r="I124" s="6"/>
      <c r="J124" s="6"/>
      <c r="K124" s="6"/>
      <c r="L124" s="6"/>
      <c r="M124" s="6"/>
    </row>
    <row r="125" spans="7:13" s="4" customFormat="1" ht="13" hidden="1">
      <c r="G125" s="6"/>
      <c r="H125" s="6"/>
      <c r="I125" s="6"/>
      <c r="J125" s="6"/>
      <c r="K125" s="6"/>
      <c r="L125" s="6"/>
      <c r="M125" s="6"/>
    </row>
    <row r="126" spans="7:13" s="4" customFormat="1" ht="13" hidden="1">
      <c r="G126" s="6"/>
      <c r="H126" s="6"/>
      <c r="I126" s="6"/>
      <c r="J126" s="6"/>
      <c r="K126" s="6"/>
      <c r="L126" s="6"/>
      <c r="M126" s="6"/>
    </row>
    <row r="127" spans="7:13" s="4" customFormat="1" ht="13" hidden="1">
      <c r="G127" s="6"/>
      <c r="H127" s="6"/>
      <c r="I127" s="6"/>
      <c r="J127" s="6"/>
      <c r="K127" s="6"/>
      <c r="L127" s="6"/>
      <c r="M127" s="6"/>
    </row>
    <row r="128" spans="7:13" s="4" customFormat="1" ht="13" hidden="1">
      <c r="G128" s="6"/>
      <c r="H128" s="6"/>
      <c r="I128" s="6"/>
      <c r="J128" s="6"/>
      <c r="K128" s="6"/>
      <c r="L128" s="6"/>
      <c r="M128" s="6"/>
    </row>
    <row r="129" spans="7:13" s="4" customFormat="1" ht="13" hidden="1">
      <c r="G129" s="6"/>
      <c r="H129" s="6"/>
      <c r="I129" s="6"/>
      <c r="J129" s="6"/>
      <c r="K129" s="6"/>
      <c r="L129" s="6"/>
      <c r="M129" s="6"/>
    </row>
    <row r="130" spans="7:13" s="4" customFormat="1" ht="13" hidden="1">
      <c r="G130" s="6"/>
      <c r="H130" s="6"/>
      <c r="I130" s="6"/>
      <c r="J130" s="6"/>
      <c r="K130" s="6"/>
      <c r="L130" s="6"/>
      <c r="M130" s="6"/>
    </row>
    <row r="131" spans="7:13" s="4" customFormat="1" ht="13" hidden="1">
      <c r="G131" s="6"/>
      <c r="H131" s="6"/>
      <c r="I131" s="6"/>
      <c r="J131" s="6"/>
      <c r="K131" s="6"/>
      <c r="L131" s="6"/>
      <c r="M131" s="6"/>
    </row>
    <row r="132" spans="7:13" s="4" customFormat="1" ht="13" hidden="1">
      <c r="G132" s="6"/>
      <c r="H132" s="6"/>
      <c r="I132" s="6"/>
      <c r="J132" s="6"/>
      <c r="K132" s="6"/>
      <c r="L132" s="6"/>
      <c r="M132" s="6"/>
    </row>
    <row r="133" spans="7:13" s="4" customFormat="1" ht="13" hidden="1">
      <c r="G133" s="6"/>
      <c r="H133" s="6"/>
      <c r="I133" s="6"/>
      <c r="J133" s="6"/>
      <c r="K133" s="6"/>
      <c r="L133" s="6"/>
      <c r="M133" s="6"/>
    </row>
    <row r="134" spans="7:13" s="4" customFormat="1" ht="13" hidden="1">
      <c r="G134" s="6"/>
      <c r="H134" s="6"/>
      <c r="I134" s="6"/>
      <c r="J134" s="6"/>
      <c r="K134" s="6"/>
      <c r="L134" s="6"/>
      <c r="M134" s="6"/>
    </row>
    <row r="135" spans="7:13" s="4" customFormat="1" ht="13" hidden="1">
      <c r="G135" s="6"/>
      <c r="H135" s="6"/>
      <c r="I135" s="6"/>
      <c r="J135" s="6"/>
      <c r="K135" s="6"/>
      <c r="L135" s="6"/>
      <c r="M135" s="6"/>
    </row>
    <row r="136" spans="7:13" s="4" customFormat="1" ht="13" hidden="1">
      <c r="G136" s="6"/>
      <c r="H136" s="6"/>
      <c r="I136" s="6"/>
      <c r="J136" s="6"/>
      <c r="K136" s="6"/>
      <c r="L136" s="6"/>
      <c r="M136" s="6"/>
    </row>
    <row r="137" spans="7:13" s="4" customFormat="1" ht="13" hidden="1">
      <c r="G137" s="6"/>
      <c r="H137" s="6"/>
      <c r="I137" s="6"/>
      <c r="J137" s="6"/>
      <c r="K137" s="6"/>
      <c r="L137" s="6"/>
      <c r="M137" s="6"/>
    </row>
    <row r="138" spans="7:13" s="4" customFormat="1" ht="13" hidden="1">
      <c r="G138" s="6"/>
      <c r="H138" s="6"/>
      <c r="I138" s="6"/>
      <c r="J138" s="6"/>
      <c r="K138" s="6"/>
      <c r="L138" s="6"/>
      <c r="M138" s="6"/>
    </row>
    <row r="139" spans="7:13" s="4" customFormat="1" ht="13" hidden="1">
      <c r="G139" s="6"/>
      <c r="H139" s="6"/>
      <c r="I139" s="6"/>
      <c r="J139" s="6"/>
      <c r="K139" s="6"/>
      <c r="L139" s="6"/>
      <c r="M139" s="6"/>
    </row>
    <row r="140" spans="7:13" s="4" customFormat="1" ht="13" hidden="1">
      <c r="G140" s="6"/>
      <c r="H140" s="6"/>
      <c r="I140" s="6"/>
      <c r="J140" s="6"/>
      <c r="K140" s="6"/>
      <c r="L140" s="6"/>
      <c r="M140" s="6"/>
    </row>
    <row r="141" spans="7:13" s="4" customFormat="1" ht="13" hidden="1">
      <c r="G141" s="6"/>
      <c r="H141" s="6"/>
      <c r="I141" s="6"/>
      <c r="J141" s="6"/>
      <c r="K141" s="6"/>
      <c r="L141" s="6"/>
      <c r="M141" s="6"/>
    </row>
    <row r="142" spans="7:13" s="4" customFormat="1" ht="13" hidden="1">
      <c r="G142" s="6"/>
      <c r="H142" s="6"/>
      <c r="I142" s="6"/>
      <c r="J142" s="6"/>
      <c r="K142" s="6"/>
      <c r="L142" s="6"/>
      <c r="M142" s="6"/>
    </row>
    <row r="143" spans="7:13" s="4" customFormat="1" ht="13" hidden="1">
      <c r="G143" s="6"/>
      <c r="H143" s="6"/>
      <c r="I143" s="6"/>
      <c r="J143" s="6"/>
      <c r="K143" s="6"/>
      <c r="L143" s="6"/>
      <c r="M143" s="6"/>
    </row>
    <row r="144" spans="7:13" s="4" customFormat="1" ht="13" hidden="1">
      <c r="G144" s="6"/>
      <c r="H144" s="6"/>
      <c r="I144" s="6"/>
      <c r="J144" s="6"/>
      <c r="K144" s="6"/>
      <c r="L144" s="6"/>
      <c r="M144" s="6"/>
    </row>
    <row r="145" spans="7:13" s="4" customFormat="1" ht="13" hidden="1">
      <c r="G145" s="6"/>
      <c r="H145" s="6"/>
      <c r="I145" s="6"/>
      <c r="J145" s="6"/>
      <c r="K145" s="6"/>
      <c r="L145" s="6"/>
      <c r="M145" s="6"/>
    </row>
    <row r="146" spans="7:13" s="4" customFormat="1" ht="13" hidden="1">
      <c r="G146" s="6"/>
      <c r="H146" s="6"/>
      <c r="I146" s="6"/>
      <c r="J146" s="6"/>
      <c r="K146" s="6"/>
      <c r="L146" s="6"/>
      <c r="M146" s="6"/>
    </row>
    <row r="147" spans="7:13" s="4" customFormat="1" ht="13" hidden="1">
      <c r="G147" s="6"/>
      <c r="H147" s="6"/>
      <c r="I147" s="6"/>
      <c r="J147" s="6"/>
      <c r="K147" s="6"/>
      <c r="L147" s="6"/>
      <c r="M147" s="6"/>
    </row>
    <row r="148" spans="7:13" s="4" customFormat="1" ht="13" hidden="1">
      <c r="G148" s="6"/>
      <c r="H148" s="6"/>
      <c r="I148" s="6"/>
      <c r="J148" s="6"/>
      <c r="K148" s="6"/>
      <c r="L148" s="6"/>
      <c r="M148" s="6"/>
    </row>
    <row r="149" spans="7:13" s="4" customFormat="1" ht="13" hidden="1">
      <c r="G149" s="6"/>
      <c r="H149" s="6"/>
      <c r="I149" s="6"/>
      <c r="J149" s="6"/>
      <c r="K149" s="6"/>
      <c r="L149" s="6"/>
      <c r="M149" s="6"/>
    </row>
    <row r="150" spans="7:13" s="4" customFormat="1" ht="13" hidden="1">
      <c r="G150" s="6"/>
      <c r="H150" s="6"/>
      <c r="I150" s="6"/>
      <c r="J150" s="6"/>
      <c r="K150" s="6"/>
      <c r="L150" s="6"/>
      <c r="M150" s="6"/>
    </row>
    <row r="151" spans="7:13" s="4" customFormat="1" ht="13" hidden="1">
      <c r="G151" s="6"/>
      <c r="H151" s="6"/>
      <c r="I151" s="6"/>
      <c r="J151" s="6"/>
      <c r="K151" s="6"/>
      <c r="L151" s="6"/>
      <c r="M151" s="6"/>
    </row>
    <row r="152" spans="7:13" s="4" customFormat="1" ht="13" hidden="1">
      <c r="G152" s="6"/>
      <c r="H152" s="6"/>
      <c r="I152" s="6"/>
      <c r="J152" s="6"/>
      <c r="K152" s="6"/>
      <c r="L152" s="6"/>
      <c r="M152" s="6"/>
    </row>
    <row r="153" spans="7:13" s="4" customFormat="1" ht="13" hidden="1">
      <c r="G153" s="6"/>
      <c r="H153" s="6"/>
      <c r="I153" s="6"/>
      <c r="J153" s="6"/>
      <c r="K153" s="6"/>
      <c r="L153" s="6"/>
      <c r="M153" s="6"/>
    </row>
    <row r="154" spans="7:13" s="4" customFormat="1" ht="13" hidden="1">
      <c r="G154" s="6"/>
      <c r="H154" s="6"/>
      <c r="I154" s="6"/>
      <c r="J154" s="6"/>
      <c r="K154" s="6"/>
      <c r="L154" s="6"/>
      <c r="M154" s="6"/>
    </row>
    <row r="155" spans="7:13" s="4" customFormat="1" ht="13" hidden="1">
      <c r="G155" s="6"/>
      <c r="H155" s="6"/>
      <c r="I155" s="6"/>
      <c r="J155" s="6"/>
      <c r="K155" s="6"/>
      <c r="L155" s="6"/>
      <c r="M155" s="6"/>
    </row>
    <row r="156" spans="7:13" s="4" customFormat="1" ht="13" hidden="1">
      <c r="G156" s="6"/>
      <c r="H156" s="6"/>
      <c r="I156" s="6"/>
      <c r="J156" s="6"/>
      <c r="K156" s="6"/>
      <c r="L156" s="6"/>
      <c r="M156" s="6"/>
    </row>
    <row r="157" spans="7:13" s="4" customFormat="1" ht="13" hidden="1">
      <c r="G157" s="6"/>
      <c r="H157" s="6"/>
      <c r="I157" s="6"/>
      <c r="J157" s="6"/>
      <c r="K157" s="6"/>
      <c r="L157" s="6"/>
      <c r="M157" s="6"/>
    </row>
    <row r="158" spans="7:13" s="4" customFormat="1" ht="13" hidden="1">
      <c r="G158" s="6"/>
      <c r="H158" s="6"/>
      <c r="I158" s="6"/>
      <c r="J158" s="6"/>
      <c r="K158" s="6"/>
      <c r="L158" s="6"/>
      <c r="M158" s="6"/>
    </row>
    <row r="159" spans="7:13" s="4" customFormat="1" ht="13" hidden="1">
      <c r="G159" s="6"/>
      <c r="H159" s="6"/>
      <c r="I159" s="6"/>
      <c r="J159" s="6"/>
      <c r="K159" s="6"/>
      <c r="L159" s="6"/>
      <c r="M159" s="6"/>
    </row>
    <row r="160" spans="7:13" s="4" customFormat="1" ht="13" hidden="1">
      <c r="G160" s="6"/>
      <c r="H160" s="6"/>
      <c r="I160" s="6"/>
      <c r="J160" s="6"/>
      <c r="K160" s="6"/>
      <c r="L160" s="6"/>
      <c r="M160" s="6"/>
    </row>
    <row r="161" spans="7:13" s="4" customFormat="1" ht="13" hidden="1">
      <c r="G161" s="6"/>
      <c r="H161" s="6"/>
      <c r="I161" s="6"/>
      <c r="J161" s="6"/>
      <c r="K161" s="6"/>
      <c r="L161" s="6"/>
      <c r="M161" s="6"/>
    </row>
    <row r="162" spans="7:13" s="4" customFormat="1" ht="13" hidden="1">
      <c r="G162" s="6"/>
      <c r="H162" s="6"/>
      <c r="I162" s="6"/>
      <c r="J162" s="6"/>
      <c r="K162" s="6"/>
      <c r="L162" s="6"/>
      <c r="M162" s="6"/>
    </row>
    <row r="163" spans="7:13" s="4" customFormat="1" ht="13" hidden="1">
      <c r="G163" s="6"/>
      <c r="H163" s="6"/>
      <c r="I163" s="6"/>
      <c r="J163" s="6"/>
      <c r="K163" s="6"/>
      <c r="L163" s="6"/>
      <c r="M163" s="6"/>
    </row>
    <row r="164" spans="7:13" s="4" customFormat="1" ht="13" hidden="1">
      <c r="G164" s="6"/>
      <c r="H164" s="6"/>
      <c r="I164" s="6"/>
      <c r="J164" s="6"/>
      <c r="K164" s="6"/>
      <c r="L164" s="6"/>
      <c r="M164" s="6"/>
    </row>
    <row r="165" spans="7:13" s="4" customFormat="1" ht="13" hidden="1">
      <c r="G165" s="6"/>
      <c r="H165" s="6"/>
      <c r="I165" s="6"/>
      <c r="J165" s="6"/>
      <c r="K165" s="6"/>
      <c r="L165" s="6"/>
      <c r="M165" s="6"/>
    </row>
    <row r="166" spans="7:13" s="4" customFormat="1" ht="13" hidden="1">
      <c r="G166" s="6"/>
      <c r="H166" s="6"/>
      <c r="I166" s="6"/>
      <c r="J166" s="6"/>
      <c r="K166" s="6"/>
      <c r="L166" s="6"/>
      <c r="M166" s="6"/>
    </row>
    <row r="167" spans="7:13" s="4" customFormat="1" ht="13" hidden="1">
      <c r="G167" s="6"/>
      <c r="H167" s="6"/>
      <c r="I167" s="6"/>
      <c r="J167" s="6"/>
      <c r="K167" s="6"/>
      <c r="L167" s="6"/>
      <c r="M167" s="6"/>
    </row>
    <row r="168" spans="7:13" s="4" customFormat="1" ht="13" hidden="1">
      <c r="G168" s="6"/>
      <c r="H168" s="6"/>
      <c r="I168" s="6"/>
      <c r="J168" s="6"/>
      <c r="K168" s="6"/>
      <c r="L168" s="6"/>
      <c r="M168" s="6"/>
    </row>
    <row r="169" spans="7:13" s="4" customFormat="1" ht="13" hidden="1">
      <c r="G169" s="6"/>
      <c r="H169" s="6"/>
      <c r="I169" s="6"/>
      <c r="J169" s="6"/>
      <c r="K169" s="6"/>
      <c r="L169" s="6"/>
      <c r="M169" s="6"/>
    </row>
    <row r="170" spans="7:13" s="4" customFormat="1" ht="13" hidden="1">
      <c r="G170" s="6"/>
      <c r="H170" s="6"/>
      <c r="I170" s="6"/>
      <c r="J170" s="6"/>
      <c r="K170" s="6"/>
      <c r="L170" s="6"/>
      <c r="M170" s="6"/>
    </row>
    <row r="171" spans="7:13" s="4" customFormat="1" ht="13" hidden="1">
      <c r="G171" s="6"/>
      <c r="H171" s="6"/>
      <c r="I171" s="6"/>
      <c r="J171" s="6"/>
      <c r="K171" s="6"/>
      <c r="L171" s="6"/>
      <c r="M171" s="6"/>
    </row>
    <row r="172" spans="7:13" s="4" customFormat="1" ht="13" hidden="1">
      <c r="G172" s="6"/>
      <c r="H172" s="6"/>
      <c r="I172" s="6"/>
      <c r="J172" s="6"/>
      <c r="K172" s="6"/>
      <c r="L172" s="6"/>
      <c r="M172" s="6"/>
    </row>
    <row r="173" spans="7:13" s="4" customFormat="1" ht="13" hidden="1">
      <c r="G173" s="6"/>
      <c r="H173" s="6"/>
      <c r="I173" s="6"/>
      <c r="J173" s="6"/>
      <c r="K173" s="6"/>
      <c r="L173" s="6"/>
      <c r="M173" s="6"/>
    </row>
    <row r="174" spans="7:13" s="4" customFormat="1" ht="13" hidden="1">
      <c r="G174" s="6"/>
      <c r="H174" s="6"/>
      <c r="I174" s="6"/>
      <c r="J174" s="6"/>
      <c r="K174" s="6"/>
      <c r="L174" s="6"/>
      <c r="M174" s="6"/>
    </row>
    <row r="175" spans="7:13" s="4" customFormat="1" ht="13" hidden="1">
      <c r="G175" s="6"/>
      <c r="H175" s="6"/>
      <c r="I175" s="6"/>
      <c r="J175" s="6"/>
      <c r="K175" s="6"/>
      <c r="L175" s="6"/>
      <c r="M175" s="6"/>
    </row>
    <row r="176" spans="7:13" s="4" customFormat="1" ht="13" hidden="1">
      <c r="G176" s="6"/>
      <c r="H176" s="6"/>
      <c r="I176" s="6"/>
      <c r="J176" s="6"/>
      <c r="K176" s="6"/>
      <c r="L176" s="6"/>
      <c r="M176" s="6"/>
    </row>
    <row r="177" spans="7:13" s="4" customFormat="1" ht="13" hidden="1">
      <c r="G177" s="6"/>
      <c r="H177" s="6"/>
      <c r="I177" s="6"/>
      <c r="J177" s="6"/>
      <c r="K177" s="6"/>
      <c r="L177" s="6"/>
      <c r="M177" s="6"/>
    </row>
    <row r="178" spans="7:13" s="4" customFormat="1" ht="13" hidden="1">
      <c r="G178" s="6"/>
      <c r="H178" s="6"/>
      <c r="I178" s="6"/>
      <c r="J178" s="6"/>
      <c r="K178" s="6"/>
      <c r="L178" s="6"/>
      <c r="M178" s="6"/>
    </row>
    <row r="179" spans="7:13" s="4" customFormat="1" ht="13" hidden="1">
      <c r="G179" s="6"/>
      <c r="H179" s="6"/>
      <c r="I179" s="6"/>
      <c r="J179" s="6"/>
      <c r="K179" s="6"/>
      <c r="L179" s="6"/>
      <c r="M179" s="6"/>
    </row>
    <row r="180" spans="7:13" s="4" customFormat="1" ht="13" hidden="1">
      <c r="G180" s="6"/>
      <c r="H180" s="6"/>
      <c r="I180" s="6"/>
      <c r="J180" s="6"/>
      <c r="K180" s="6"/>
      <c r="L180" s="6"/>
      <c r="M180" s="6"/>
    </row>
    <row r="181" spans="7:13" s="4" customFormat="1" ht="13" hidden="1">
      <c r="G181" s="6"/>
      <c r="H181" s="6"/>
      <c r="I181" s="6"/>
      <c r="J181" s="6"/>
      <c r="K181" s="6"/>
      <c r="L181" s="6"/>
      <c r="M181" s="6"/>
    </row>
    <row r="182" spans="7:13" s="4" customFormat="1" ht="13" hidden="1">
      <c r="G182" s="6"/>
      <c r="H182" s="6"/>
      <c r="I182" s="6"/>
      <c r="J182" s="6"/>
      <c r="K182" s="6"/>
      <c r="L182" s="6"/>
      <c r="M182" s="6"/>
    </row>
    <row r="183" spans="7:13" s="4" customFormat="1" ht="13" hidden="1">
      <c r="G183" s="6"/>
      <c r="H183" s="6"/>
      <c r="I183" s="6"/>
      <c r="J183" s="6"/>
      <c r="K183" s="6"/>
      <c r="L183" s="6"/>
      <c r="M183" s="6"/>
    </row>
    <row r="184" spans="7:13" s="4" customFormat="1" ht="13" hidden="1">
      <c r="G184" s="6"/>
      <c r="H184" s="6"/>
      <c r="I184" s="6"/>
      <c r="J184" s="6"/>
      <c r="K184" s="6"/>
      <c r="L184" s="6"/>
      <c r="M184" s="6"/>
    </row>
    <row r="185" spans="7:13" s="4" customFormat="1" ht="13" hidden="1">
      <c r="G185" s="6"/>
      <c r="H185" s="6"/>
      <c r="I185" s="6"/>
      <c r="J185" s="6"/>
      <c r="K185" s="6"/>
      <c r="L185" s="6"/>
      <c r="M185" s="6"/>
    </row>
    <row r="186" spans="7:13" s="4" customFormat="1" ht="13" hidden="1">
      <c r="G186" s="6"/>
      <c r="H186" s="6"/>
      <c r="I186" s="6"/>
      <c r="J186" s="6"/>
      <c r="K186" s="6"/>
      <c r="L186" s="6"/>
      <c r="M186" s="6"/>
    </row>
    <row r="187" spans="7:13" s="4" customFormat="1" ht="13" hidden="1">
      <c r="G187" s="6"/>
      <c r="H187" s="6"/>
      <c r="I187" s="6"/>
      <c r="J187" s="6"/>
      <c r="K187" s="6"/>
      <c r="L187" s="6"/>
      <c r="M187" s="6"/>
    </row>
    <row r="188" spans="7:13" s="4" customFormat="1" ht="13" hidden="1">
      <c r="G188" s="6"/>
      <c r="H188" s="6"/>
      <c r="I188" s="6"/>
      <c r="J188" s="6"/>
      <c r="K188" s="6"/>
      <c r="L188" s="6"/>
      <c r="M188" s="6"/>
    </row>
    <row r="189" spans="7:13" s="4" customFormat="1" ht="13" hidden="1">
      <c r="G189" s="6"/>
      <c r="H189" s="6"/>
      <c r="I189" s="6"/>
      <c r="J189" s="6"/>
      <c r="K189" s="6"/>
      <c r="L189" s="6"/>
      <c r="M189" s="6"/>
    </row>
    <row r="190" spans="7:13" s="4" customFormat="1" ht="13" hidden="1">
      <c r="G190" s="6"/>
      <c r="H190" s="6"/>
      <c r="I190" s="6"/>
      <c r="J190" s="6"/>
      <c r="K190" s="6"/>
      <c r="L190" s="6"/>
      <c r="M190" s="6"/>
    </row>
    <row r="191" spans="7:13" s="4" customFormat="1" ht="13" hidden="1">
      <c r="G191" s="6"/>
      <c r="H191" s="6"/>
      <c r="I191" s="6"/>
      <c r="J191" s="6"/>
      <c r="K191" s="6"/>
      <c r="L191" s="6"/>
      <c r="M191" s="6"/>
    </row>
    <row r="192" spans="7:13" s="4" customFormat="1" ht="13" hidden="1">
      <c r="G192" s="6"/>
      <c r="H192" s="6"/>
      <c r="I192" s="6"/>
      <c r="J192" s="6"/>
      <c r="K192" s="6"/>
      <c r="L192" s="6"/>
      <c r="M192" s="6"/>
    </row>
    <row r="193" spans="7:13" s="4" customFormat="1" ht="13" hidden="1">
      <c r="G193" s="6"/>
      <c r="H193" s="6"/>
      <c r="I193" s="6"/>
      <c r="J193" s="6"/>
      <c r="K193" s="6"/>
      <c r="L193" s="6"/>
      <c r="M193" s="6"/>
    </row>
    <row r="194" spans="7:13" s="4" customFormat="1" ht="13" hidden="1">
      <c r="G194" s="6"/>
      <c r="H194" s="6"/>
      <c r="I194" s="6"/>
      <c r="J194" s="6"/>
      <c r="K194" s="6"/>
      <c r="L194" s="6"/>
      <c r="M194" s="6"/>
    </row>
    <row r="195" spans="7:13" s="4" customFormat="1" ht="13" hidden="1">
      <c r="G195" s="6"/>
      <c r="H195" s="6"/>
      <c r="I195" s="6"/>
      <c r="J195" s="6"/>
      <c r="K195" s="6"/>
      <c r="L195" s="6"/>
      <c r="M195" s="6"/>
    </row>
    <row r="196" spans="7:13" s="4" customFormat="1" ht="13" hidden="1">
      <c r="G196" s="6"/>
      <c r="H196" s="6"/>
      <c r="I196" s="6"/>
      <c r="J196" s="6"/>
      <c r="K196" s="6"/>
      <c r="L196" s="6"/>
      <c r="M196" s="6"/>
    </row>
    <row r="197" spans="7:13" s="4" customFormat="1" ht="13" hidden="1">
      <c r="G197" s="6"/>
      <c r="H197" s="6"/>
      <c r="I197" s="6"/>
      <c r="J197" s="6"/>
      <c r="K197" s="6"/>
      <c r="L197" s="6"/>
      <c r="M197" s="6"/>
    </row>
    <row r="198" spans="7:13" s="4" customFormat="1" ht="13" hidden="1">
      <c r="G198" s="6"/>
      <c r="H198" s="6"/>
      <c r="I198" s="6"/>
      <c r="J198" s="6"/>
      <c r="K198" s="6"/>
      <c r="L198" s="6"/>
      <c r="M198" s="6"/>
    </row>
    <row r="199" spans="7:13" s="4" customFormat="1" ht="13" hidden="1">
      <c r="G199" s="6"/>
      <c r="H199" s="6"/>
      <c r="I199" s="6"/>
      <c r="J199" s="6"/>
      <c r="K199" s="6"/>
      <c r="L199" s="6"/>
      <c r="M199" s="6"/>
    </row>
    <row r="200" spans="7:13" s="4" customFormat="1" ht="13" hidden="1">
      <c r="G200" s="6"/>
      <c r="H200" s="6"/>
      <c r="I200" s="6"/>
      <c r="J200" s="6"/>
      <c r="K200" s="6"/>
      <c r="L200" s="6"/>
      <c r="M200" s="6"/>
    </row>
    <row r="201" spans="7:13" s="4" customFormat="1" ht="13" hidden="1">
      <c r="G201" s="6"/>
      <c r="H201" s="6"/>
      <c r="I201" s="6"/>
      <c r="J201" s="6"/>
      <c r="K201" s="6"/>
      <c r="L201" s="6"/>
      <c r="M201" s="6"/>
    </row>
    <row r="202" spans="7:13" s="4" customFormat="1" ht="13" hidden="1">
      <c r="G202" s="6"/>
      <c r="H202" s="6"/>
      <c r="I202" s="6"/>
      <c r="J202" s="6"/>
      <c r="K202" s="6"/>
      <c r="L202" s="6"/>
      <c r="M202" s="6"/>
    </row>
    <row r="203" spans="7:13" s="4" customFormat="1" ht="13" hidden="1">
      <c r="G203" s="6"/>
      <c r="H203" s="6"/>
      <c r="I203" s="6"/>
      <c r="J203" s="6"/>
      <c r="K203" s="6"/>
      <c r="L203" s="6"/>
      <c r="M203" s="6"/>
    </row>
    <row r="204" spans="7:13" s="4" customFormat="1" ht="13" hidden="1">
      <c r="G204" s="6"/>
      <c r="H204" s="6"/>
      <c r="I204" s="6"/>
      <c r="J204" s="6"/>
      <c r="K204" s="6"/>
      <c r="L204" s="6"/>
      <c r="M204" s="6"/>
    </row>
    <row r="205" spans="7:13" s="4" customFormat="1" ht="13" hidden="1">
      <c r="G205" s="6"/>
      <c r="H205" s="6"/>
      <c r="I205" s="6"/>
      <c r="J205" s="6"/>
      <c r="K205" s="6"/>
      <c r="L205" s="6"/>
      <c r="M205" s="6"/>
    </row>
    <row r="206" spans="7:13" s="4" customFormat="1" ht="13" hidden="1">
      <c r="G206" s="6"/>
      <c r="H206" s="6"/>
      <c r="I206" s="6"/>
      <c r="J206" s="6"/>
      <c r="K206" s="6"/>
      <c r="L206" s="6"/>
      <c r="M206" s="6"/>
    </row>
    <row r="207" spans="7:13" s="4" customFormat="1" ht="13" hidden="1">
      <c r="G207" s="6"/>
      <c r="H207" s="6"/>
      <c r="I207" s="6"/>
      <c r="J207" s="6"/>
      <c r="K207" s="6"/>
      <c r="L207" s="6"/>
      <c r="M207" s="6"/>
    </row>
    <row r="208" spans="7:13" s="4" customFormat="1" ht="13" hidden="1">
      <c r="G208" s="6"/>
      <c r="H208" s="6"/>
      <c r="I208" s="6"/>
      <c r="J208" s="6"/>
      <c r="K208" s="6"/>
      <c r="L208" s="6"/>
      <c r="M208" s="6"/>
    </row>
    <row r="209" spans="7:13" s="4" customFormat="1" ht="13" hidden="1">
      <c r="G209" s="6"/>
      <c r="H209" s="6"/>
      <c r="I209" s="6"/>
      <c r="J209" s="6"/>
      <c r="K209" s="6"/>
      <c r="L209" s="6"/>
      <c r="M209" s="6"/>
    </row>
    <row r="210" spans="7:13" s="4" customFormat="1" ht="13" hidden="1">
      <c r="G210" s="6"/>
      <c r="H210" s="6"/>
      <c r="I210" s="6"/>
      <c r="J210" s="6"/>
      <c r="K210" s="6"/>
      <c r="L210" s="6"/>
      <c r="M210" s="6"/>
    </row>
    <row r="211" spans="7:13" s="4" customFormat="1" ht="13" hidden="1">
      <c r="G211" s="6"/>
      <c r="H211" s="6"/>
      <c r="I211" s="6"/>
      <c r="J211" s="6"/>
      <c r="K211" s="6"/>
      <c r="L211" s="6"/>
      <c r="M211" s="6"/>
    </row>
    <row r="212" spans="7:13" s="4" customFormat="1" ht="13" hidden="1">
      <c r="G212" s="6"/>
      <c r="H212" s="6"/>
      <c r="I212" s="6"/>
      <c r="J212" s="6"/>
      <c r="K212" s="6"/>
      <c r="L212" s="6"/>
      <c r="M212" s="6"/>
    </row>
    <row r="213" spans="7:13" s="4" customFormat="1" ht="13" hidden="1">
      <c r="G213" s="6"/>
      <c r="H213" s="6"/>
      <c r="I213" s="6"/>
      <c r="J213" s="6"/>
      <c r="K213" s="6"/>
      <c r="L213" s="6"/>
      <c r="M213" s="6"/>
    </row>
    <row r="214" spans="7:13" s="4" customFormat="1" ht="13" hidden="1">
      <c r="G214" s="6"/>
      <c r="H214" s="6"/>
      <c r="I214" s="6"/>
      <c r="J214" s="6"/>
      <c r="K214" s="6"/>
      <c r="L214" s="6"/>
      <c r="M214" s="6"/>
    </row>
    <row r="215" spans="7:13" s="4" customFormat="1" ht="13" hidden="1">
      <c r="G215" s="6"/>
      <c r="H215" s="6"/>
      <c r="I215" s="6"/>
      <c r="J215" s="6"/>
      <c r="K215" s="6"/>
      <c r="L215" s="6"/>
      <c r="M215" s="6"/>
    </row>
    <row r="216" spans="7:13" s="4" customFormat="1" ht="13" hidden="1">
      <c r="G216" s="6"/>
      <c r="H216" s="6"/>
      <c r="I216" s="6"/>
      <c r="J216" s="6"/>
      <c r="K216" s="6"/>
      <c r="L216" s="6"/>
      <c r="M216" s="6"/>
    </row>
    <row r="217" spans="7:13" s="4" customFormat="1" ht="13" hidden="1">
      <c r="G217" s="6"/>
      <c r="H217" s="6"/>
      <c r="I217" s="6"/>
      <c r="J217" s="6"/>
      <c r="K217" s="6"/>
      <c r="L217" s="6"/>
      <c r="M217" s="6"/>
    </row>
    <row r="218" spans="7:13" s="4" customFormat="1" ht="13" hidden="1">
      <c r="G218" s="6"/>
      <c r="H218" s="6"/>
      <c r="I218" s="6"/>
      <c r="J218" s="6"/>
      <c r="K218" s="6"/>
      <c r="L218" s="6"/>
      <c r="M218" s="6"/>
    </row>
    <row r="219" spans="7:13" s="4" customFormat="1" ht="13" hidden="1">
      <c r="G219" s="6"/>
      <c r="H219" s="6"/>
      <c r="I219" s="6"/>
      <c r="J219" s="6"/>
      <c r="K219" s="6"/>
      <c r="L219" s="6"/>
      <c r="M219" s="6"/>
    </row>
    <row r="220" spans="7:13" s="4" customFormat="1" ht="13" hidden="1">
      <c r="G220" s="6"/>
      <c r="H220" s="6"/>
      <c r="I220" s="6"/>
      <c r="J220" s="6"/>
      <c r="K220" s="6"/>
      <c r="L220" s="6"/>
      <c r="M220" s="6"/>
    </row>
    <row r="221" spans="7:13" s="4" customFormat="1" ht="13" hidden="1">
      <c r="G221" s="6"/>
      <c r="H221" s="6"/>
      <c r="I221" s="6"/>
      <c r="J221" s="6"/>
      <c r="K221" s="6"/>
      <c r="L221" s="6"/>
      <c r="M221" s="6"/>
    </row>
    <row r="222" spans="7:13" s="4" customFormat="1" ht="13" hidden="1">
      <c r="G222" s="6"/>
      <c r="H222" s="6"/>
      <c r="I222" s="6"/>
      <c r="J222" s="6"/>
      <c r="K222" s="6"/>
      <c r="L222" s="6"/>
      <c r="M222" s="6"/>
    </row>
    <row r="223" spans="7:13" s="4" customFormat="1" ht="13" hidden="1">
      <c r="G223" s="6"/>
      <c r="H223" s="6"/>
      <c r="I223" s="6"/>
      <c r="J223" s="6"/>
      <c r="K223" s="6"/>
      <c r="L223" s="6"/>
      <c r="M223" s="6"/>
    </row>
    <row r="224" spans="7:13" s="4" customFormat="1" ht="13" hidden="1">
      <c r="G224" s="6"/>
      <c r="H224" s="6"/>
      <c r="I224" s="6"/>
      <c r="J224" s="6"/>
      <c r="K224" s="6"/>
      <c r="L224" s="6"/>
      <c r="M224" s="6"/>
    </row>
    <row r="225" spans="7:13" s="4" customFormat="1" ht="13" hidden="1">
      <c r="G225" s="6"/>
      <c r="H225" s="6"/>
      <c r="I225" s="6"/>
      <c r="J225" s="6"/>
      <c r="K225" s="6"/>
      <c r="L225" s="6"/>
      <c r="M225" s="6"/>
    </row>
    <row r="226" spans="7:13" s="4" customFormat="1" ht="13" hidden="1">
      <c r="G226" s="6"/>
      <c r="H226" s="6"/>
      <c r="I226" s="6"/>
      <c r="J226" s="6"/>
      <c r="K226" s="6"/>
      <c r="L226" s="6"/>
      <c r="M226" s="6"/>
    </row>
    <row r="227" spans="7:13" s="4" customFormat="1" ht="13" hidden="1">
      <c r="G227" s="6"/>
      <c r="H227" s="6"/>
      <c r="I227" s="6"/>
      <c r="J227" s="6"/>
      <c r="K227" s="6"/>
      <c r="L227" s="6"/>
      <c r="M227" s="6"/>
    </row>
    <row r="228" spans="7:13" s="4" customFormat="1" ht="13" hidden="1">
      <c r="G228" s="6"/>
      <c r="H228" s="6"/>
      <c r="I228" s="6"/>
      <c r="J228" s="6"/>
      <c r="K228" s="6"/>
      <c r="L228" s="6"/>
      <c r="M228" s="6"/>
    </row>
    <row r="229" spans="7:13" s="4" customFormat="1" ht="13" hidden="1">
      <c r="G229" s="6"/>
      <c r="H229" s="6"/>
      <c r="I229" s="6"/>
      <c r="J229" s="6"/>
      <c r="K229" s="6"/>
      <c r="L229" s="6"/>
      <c r="M229" s="6"/>
    </row>
    <row r="230" spans="7:13" s="4" customFormat="1" ht="13" hidden="1">
      <c r="G230" s="6"/>
      <c r="H230" s="6"/>
      <c r="I230" s="6"/>
      <c r="J230" s="6"/>
      <c r="K230" s="6"/>
      <c r="L230" s="6"/>
      <c r="M230" s="6"/>
    </row>
    <row r="231" spans="7:13" s="4" customFormat="1" ht="13" hidden="1">
      <c r="G231" s="6"/>
      <c r="H231" s="6"/>
      <c r="I231" s="6"/>
      <c r="J231" s="6"/>
      <c r="K231" s="6"/>
      <c r="L231" s="6"/>
      <c r="M231" s="6"/>
    </row>
    <row r="232" spans="7:13" s="4" customFormat="1" ht="13" hidden="1">
      <c r="G232" s="6"/>
      <c r="H232" s="6"/>
      <c r="I232" s="6"/>
      <c r="J232" s="6"/>
      <c r="K232" s="6"/>
      <c r="L232" s="6"/>
      <c r="M232" s="6"/>
    </row>
    <row r="233" spans="7:13" s="4" customFormat="1" ht="13" hidden="1">
      <c r="G233" s="6"/>
      <c r="H233" s="6"/>
      <c r="I233" s="6"/>
      <c r="J233" s="6"/>
      <c r="K233" s="6"/>
      <c r="L233" s="6"/>
      <c r="M233" s="6"/>
    </row>
    <row r="234" spans="7:13" s="4" customFormat="1" ht="13" hidden="1">
      <c r="G234" s="6"/>
      <c r="H234" s="6"/>
      <c r="I234" s="6"/>
      <c r="J234" s="6"/>
      <c r="K234" s="6"/>
      <c r="L234" s="6"/>
      <c r="M234" s="6"/>
    </row>
    <row r="235" spans="7:13" s="4" customFormat="1" ht="13" hidden="1">
      <c r="G235" s="6"/>
      <c r="H235" s="6"/>
      <c r="I235" s="6"/>
      <c r="J235" s="6"/>
      <c r="K235" s="6"/>
      <c r="L235" s="6"/>
      <c r="M235" s="6"/>
    </row>
    <row r="236" spans="7:13" s="4" customFormat="1" ht="13" hidden="1">
      <c r="G236" s="6"/>
      <c r="H236" s="6"/>
      <c r="I236" s="6"/>
      <c r="J236" s="6"/>
      <c r="K236" s="6"/>
      <c r="L236" s="6"/>
      <c r="M236" s="6"/>
    </row>
    <row r="237" spans="7:13" s="4" customFormat="1" ht="13" hidden="1">
      <c r="G237" s="6"/>
      <c r="H237" s="6"/>
      <c r="I237" s="6"/>
      <c r="J237" s="6"/>
      <c r="K237" s="6"/>
      <c r="L237" s="6"/>
      <c r="M237" s="6"/>
    </row>
    <row r="238" spans="7:13" s="4" customFormat="1" ht="13" hidden="1">
      <c r="G238" s="6"/>
      <c r="H238" s="6"/>
      <c r="I238" s="6"/>
      <c r="J238" s="6"/>
      <c r="K238" s="6"/>
      <c r="L238" s="6"/>
      <c r="M238" s="6"/>
    </row>
    <row r="239" spans="7:13" s="4" customFormat="1" ht="13" hidden="1">
      <c r="G239" s="6"/>
      <c r="H239" s="6"/>
      <c r="I239" s="6"/>
      <c r="J239" s="6"/>
      <c r="K239" s="6"/>
      <c r="L239" s="6"/>
      <c r="M239" s="6"/>
    </row>
    <row r="240" spans="7:13" s="4" customFormat="1" ht="13" hidden="1">
      <c r="G240" s="6"/>
      <c r="H240" s="6"/>
      <c r="I240" s="6"/>
      <c r="J240" s="6"/>
      <c r="K240" s="6"/>
      <c r="L240" s="6"/>
      <c r="M240" s="6"/>
    </row>
    <row r="241" spans="3:13" s="4" customFormat="1" ht="13" hidden="1">
      <c r="G241" s="6"/>
      <c r="H241" s="6"/>
      <c r="I241" s="6"/>
      <c r="J241" s="6"/>
      <c r="K241" s="6"/>
      <c r="L241" s="6"/>
      <c r="M241" s="6"/>
    </row>
    <row r="242" spans="3:13" s="4" customFormat="1" ht="13" hidden="1">
      <c r="G242" s="6"/>
      <c r="H242" s="6"/>
      <c r="I242" s="6"/>
      <c r="J242" s="6"/>
      <c r="K242" s="6"/>
      <c r="L242" s="6"/>
      <c r="M242" s="6"/>
    </row>
    <row r="243" spans="3:13" s="4" customFormat="1" ht="13" hidden="1">
      <c r="G243" s="6"/>
      <c r="H243" s="6"/>
      <c r="I243" s="6"/>
      <c r="J243" s="6"/>
      <c r="K243" s="6"/>
      <c r="L243" s="6"/>
      <c r="M243" s="6"/>
    </row>
    <row r="244" spans="3:13" s="4" customFormat="1" ht="13" hidden="1">
      <c r="G244" s="6"/>
      <c r="H244" s="6"/>
      <c r="I244" s="6"/>
      <c r="J244" s="6"/>
      <c r="K244" s="6"/>
      <c r="L244" s="6"/>
      <c r="M244" s="6"/>
    </row>
    <row r="245" spans="3:13" s="4" customFormat="1" ht="13" hidden="1">
      <c r="G245" s="6"/>
      <c r="H245" s="6"/>
      <c r="I245" s="6"/>
      <c r="J245" s="6"/>
      <c r="K245" s="6"/>
      <c r="L245" s="6"/>
      <c r="M245" s="6"/>
    </row>
    <row r="246" spans="3:13" s="4" customFormat="1" ht="13" hidden="1">
      <c r="G246" s="6"/>
      <c r="H246" s="6"/>
      <c r="I246" s="6"/>
      <c r="J246" s="6"/>
      <c r="K246" s="6"/>
      <c r="L246" s="6"/>
      <c r="M246" s="6"/>
    </row>
    <row r="247" spans="3:13" s="4" customFormat="1" ht="13" hidden="1">
      <c r="G247" s="6"/>
      <c r="H247" s="6"/>
      <c r="I247" s="6"/>
      <c r="J247" s="6"/>
      <c r="K247" s="6"/>
      <c r="L247" s="6"/>
      <c r="M247" s="6"/>
    </row>
    <row r="248" spans="3:13" s="4" customFormat="1" ht="13" hidden="1">
      <c r="G248" s="6"/>
      <c r="H248" s="6"/>
      <c r="I248" s="6"/>
      <c r="J248" s="6"/>
      <c r="K248" s="6"/>
      <c r="L248" s="6"/>
      <c r="M248" s="6"/>
    </row>
    <row r="249" spans="3:13" s="4" customFormat="1" ht="13" hidden="1">
      <c r="G249" s="6"/>
      <c r="H249" s="6"/>
      <c r="I249" s="6"/>
      <c r="J249" s="6"/>
      <c r="K249" s="6"/>
      <c r="L249" s="6"/>
      <c r="M249" s="6"/>
    </row>
    <row r="250" spans="3:13" s="4" customFormat="1" ht="13" hidden="1">
      <c r="G250" s="6"/>
      <c r="H250" s="6"/>
      <c r="I250" s="6"/>
      <c r="J250" s="6"/>
      <c r="K250" s="6"/>
      <c r="L250" s="6"/>
      <c r="M250" s="6"/>
    </row>
    <row r="251" spans="3:13" s="4" customFormat="1" ht="13" hidden="1">
      <c r="G251" s="6"/>
      <c r="H251" s="6"/>
      <c r="I251" s="6"/>
      <c r="J251" s="6"/>
      <c r="K251" s="6"/>
      <c r="L251" s="6"/>
      <c r="M251" s="6"/>
    </row>
    <row r="252" spans="3:13" s="4" customFormat="1" ht="13" hidden="1">
      <c r="C252" s="8"/>
      <c r="G252" s="6"/>
      <c r="H252" s="6"/>
      <c r="I252" s="6"/>
      <c r="J252" s="6"/>
      <c r="K252" s="6"/>
      <c r="L252" s="6"/>
      <c r="M252" s="6"/>
    </row>
    <row r="253" spans="3:13" s="4" customFormat="1" ht="13" hidden="1">
      <c r="C253" s="8"/>
      <c r="G253" s="6"/>
      <c r="H253" s="6"/>
      <c r="I253" s="6"/>
      <c r="J253" s="6"/>
      <c r="K253" s="6"/>
      <c r="L253" s="6"/>
      <c r="M253" s="6"/>
    </row>
    <row r="254" spans="3:13" s="4" customFormat="1" ht="13" hidden="1">
      <c r="C254" s="8"/>
      <c r="G254" s="6"/>
      <c r="H254" s="6"/>
      <c r="I254" s="6"/>
      <c r="J254" s="6"/>
      <c r="K254" s="6"/>
      <c r="L254" s="6"/>
      <c r="M254" s="6"/>
    </row>
    <row r="255" spans="3:13" s="4" customFormat="1" ht="13" hidden="1">
      <c r="C255" s="8"/>
      <c r="G255" s="6"/>
      <c r="H255" s="6"/>
      <c r="I255" s="6"/>
      <c r="J255" s="6"/>
      <c r="K255" s="6"/>
      <c r="L255" s="6"/>
      <c r="M255" s="6"/>
    </row>
    <row r="256" spans="3:13" s="4" customFormat="1" ht="13" hidden="1">
      <c r="C256" s="8"/>
      <c r="G256" s="6"/>
      <c r="H256" s="6"/>
      <c r="I256" s="6"/>
      <c r="J256" s="6"/>
      <c r="K256" s="6"/>
      <c r="L256" s="6"/>
      <c r="M256" s="6"/>
    </row>
    <row r="257" spans="3:13" s="4" customFormat="1" ht="13" hidden="1">
      <c r="C257" s="8"/>
      <c r="G257" s="6"/>
      <c r="H257" s="6"/>
      <c r="I257" s="6"/>
      <c r="J257" s="6"/>
      <c r="K257" s="6"/>
      <c r="L257" s="6"/>
      <c r="M257" s="6"/>
    </row>
    <row r="258" spans="3:13" s="4" customFormat="1" ht="13" hidden="1">
      <c r="C258" s="8"/>
      <c r="G258" s="6"/>
      <c r="H258" s="6"/>
      <c r="I258" s="6"/>
      <c r="J258" s="6"/>
      <c r="K258" s="6"/>
      <c r="L258" s="6"/>
      <c r="M258" s="6"/>
    </row>
    <row r="259" spans="3:13" s="4" customFormat="1" ht="13" hidden="1">
      <c r="C259" s="8"/>
      <c r="G259" s="6"/>
      <c r="H259" s="6"/>
      <c r="I259" s="6"/>
      <c r="J259" s="6"/>
      <c r="K259" s="6"/>
      <c r="L259" s="6"/>
      <c r="M259" s="6"/>
    </row>
    <row r="260" spans="3:13" s="4" customFormat="1" ht="13" hidden="1">
      <c r="C260" s="8"/>
      <c r="G260" s="6"/>
      <c r="H260" s="6"/>
      <c r="I260" s="6"/>
      <c r="J260" s="6"/>
      <c r="K260" s="6"/>
      <c r="L260" s="6"/>
      <c r="M260" s="6"/>
    </row>
    <row r="261" spans="3:13" s="4" customFormat="1" ht="13" hidden="1">
      <c r="C261" s="8"/>
      <c r="G261" s="6"/>
      <c r="H261" s="6"/>
      <c r="I261" s="6"/>
      <c r="J261" s="6"/>
      <c r="K261" s="6"/>
      <c r="L261" s="6"/>
      <c r="M261" s="6"/>
    </row>
    <row r="262" spans="3:13" s="4" customFormat="1" ht="13" hidden="1">
      <c r="C262" s="8"/>
      <c r="G262" s="6"/>
      <c r="H262" s="6"/>
      <c r="I262" s="6"/>
      <c r="J262" s="6"/>
      <c r="K262" s="6"/>
      <c r="L262" s="6"/>
      <c r="M262" s="6"/>
    </row>
    <row r="263" spans="3:13" s="4" customFormat="1" ht="13" hidden="1">
      <c r="C263" s="8"/>
      <c r="G263" s="6"/>
      <c r="H263" s="6"/>
      <c r="I263" s="6"/>
      <c r="J263" s="6"/>
      <c r="K263" s="6"/>
      <c r="L263" s="6"/>
      <c r="M263" s="6"/>
    </row>
    <row r="264" spans="3:13" s="4" customFormat="1" ht="13" hidden="1">
      <c r="C264" s="8"/>
      <c r="G264" s="6"/>
      <c r="H264" s="6"/>
      <c r="I264" s="6"/>
      <c r="J264" s="6"/>
      <c r="K264" s="6"/>
      <c r="L264" s="6"/>
      <c r="M264" s="6"/>
    </row>
    <row r="265" spans="3:13" s="4" customFormat="1" ht="13" hidden="1">
      <c r="C265" s="8"/>
      <c r="G265" s="6"/>
      <c r="H265" s="6"/>
      <c r="I265" s="6"/>
      <c r="J265" s="6"/>
      <c r="K265" s="6"/>
      <c r="L265" s="6"/>
      <c r="M265" s="6"/>
    </row>
    <row r="266" spans="3:13" s="4" customFormat="1" ht="13" hidden="1">
      <c r="C266" s="8"/>
      <c r="G266" s="6"/>
      <c r="H266" s="6"/>
      <c r="I266" s="6"/>
      <c r="J266" s="6"/>
      <c r="K266" s="6"/>
      <c r="L266" s="6"/>
      <c r="M266" s="6"/>
    </row>
    <row r="267" spans="3:13" s="4" customFormat="1" ht="13" hidden="1">
      <c r="C267" s="8"/>
      <c r="G267" s="6"/>
      <c r="H267" s="6"/>
      <c r="I267" s="6"/>
      <c r="J267" s="6"/>
      <c r="K267" s="6"/>
      <c r="L267" s="6"/>
      <c r="M267" s="6"/>
    </row>
    <row r="268" spans="3:13" s="4" customFormat="1" ht="13" hidden="1">
      <c r="C268" s="8"/>
      <c r="G268" s="6"/>
      <c r="H268" s="6"/>
      <c r="I268" s="6"/>
      <c r="J268" s="6"/>
      <c r="K268" s="6"/>
      <c r="L268" s="6"/>
      <c r="M268" s="6"/>
    </row>
    <row r="269" spans="3:13" s="4" customFormat="1" ht="13" hidden="1">
      <c r="C269" s="8"/>
      <c r="G269" s="6"/>
      <c r="H269" s="6"/>
      <c r="I269" s="6"/>
      <c r="J269" s="6"/>
      <c r="K269" s="6"/>
      <c r="L269" s="6"/>
      <c r="M269" s="6"/>
    </row>
    <row r="270" spans="3:13" s="4" customFormat="1" ht="13" hidden="1">
      <c r="C270" s="8"/>
      <c r="G270" s="6"/>
      <c r="H270" s="6"/>
      <c r="I270" s="6"/>
      <c r="J270" s="6"/>
      <c r="K270" s="6"/>
      <c r="L270" s="6"/>
      <c r="M270" s="6"/>
    </row>
    <row r="271" spans="3:13" s="4" customFormat="1" ht="13" hidden="1">
      <c r="C271" s="8"/>
      <c r="G271" s="6"/>
      <c r="H271" s="6"/>
      <c r="I271" s="6"/>
      <c r="J271" s="6"/>
      <c r="K271" s="6"/>
      <c r="L271" s="6"/>
      <c r="M271" s="6"/>
    </row>
    <row r="272" spans="3:13" s="4" customFormat="1" ht="13" hidden="1">
      <c r="C272" s="8"/>
      <c r="G272" s="6"/>
      <c r="H272" s="6"/>
      <c r="I272" s="6"/>
      <c r="J272" s="6"/>
      <c r="K272" s="6"/>
      <c r="L272" s="6"/>
      <c r="M272" s="6"/>
    </row>
    <row r="273" spans="3:13" s="4" customFormat="1" ht="13" hidden="1">
      <c r="C273" s="8"/>
      <c r="G273" s="6"/>
      <c r="H273" s="6"/>
      <c r="I273" s="6"/>
      <c r="J273" s="6"/>
      <c r="K273" s="6"/>
      <c r="L273" s="6"/>
      <c r="M273" s="6"/>
    </row>
    <row r="274" spans="3:13" s="4" customFormat="1" ht="13" hidden="1">
      <c r="C274" s="8"/>
      <c r="G274" s="6"/>
      <c r="H274" s="6"/>
      <c r="I274" s="6"/>
      <c r="J274" s="6"/>
      <c r="K274" s="6"/>
      <c r="L274" s="6"/>
      <c r="M274" s="6"/>
    </row>
    <row r="275" spans="3:13" s="4" customFormat="1" ht="13" hidden="1">
      <c r="C275" s="8"/>
      <c r="G275" s="6"/>
      <c r="H275" s="6"/>
      <c r="I275" s="6"/>
      <c r="J275" s="6"/>
      <c r="K275" s="6"/>
      <c r="L275" s="6"/>
      <c r="M275" s="6"/>
    </row>
    <row r="276" spans="3:13" s="4" customFormat="1" ht="13" hidden="1">
      <c r="G276" s="6"/>
      <c r="H276" s="6"/>
      <c r="I276" s="6"/>
      <c r="J276" s="6"/>
      <c r="K276" s="6"/>
      <c r="L276" s="6"/>
      <c r="M276" s="6"/>
    </row>
    <row r="277" spans="3:13" s="4" customFormat="1" ht="13" hidden="1">
      <c r="G277" s="6"/>
      <c r="H277" s="6"/>
      <c r="I277" s="6"/>
      <c r="J277" s="6"/>
      <c r="K277" s="6"/>
      <c r="L277" s="6"/>
      <c r="M277" s="6"/>
    </row>
    <row r="278" spans="3:13" s="4" customFormat="1" ht="13" hidden="1">
      <c r="G278" s="6"/>
      <c r="H278" s="6"/>
      <c r="I278" s="6"/>
      <c r="J278" s="6"/>
      <c r="K278" s="6"/>
      <c r="L278" s="6"/>
      <c r="M278" s="6"/>
    </row>
    <row r="279" spans="3:13" s="4" customFormat="1" ht="13" hidden="1">
      <c r="G279" s="6"/>
      <c r="H279" s="6"/>
      <c r="I279" s="6"/>
      <c r="J279" s="6"/>
      <c r="K279" s="6"/>
      <c r="L279" s="6"/>
      <c r="M279" s="6"/>
    </row>
    <row r="280" spans="3:13" s="4" customFormat="1" ht="13" hidden="1">
      <c r="G280" s="6"/>
      <c r="H280" s="6"/>
      <c r="I280" s="6"/>
      <c r="J280" s="6"/>
      <c r="K280" s="6"/>
      <c r="L280" s="6"/>
      <c r="M280" s="6"/>
    </row>
    <row r="281" spans="3:13" s="4" customFormat="1" ht="13" hidden="1">
      <c r="G281" s="6"/>
      <c r="H281" s="6"/>
      <c r="I281" s="6"/>
      <c r="J281" s="6"/>
      <c r="K281" s="6"/>
      <c r="L281" s="6"/>
      <c r="M281" s="6"/>
    </row>
    <row r="282" spans="3:13" s="4" customFormat="1" ht="13" hidden="1">
      <c r="G282" s="6"/>
      <c r="H282" s="6"/>
      <c r="I282" s="6"/>
      <c r="J282" s="6"/>
      <c r="K282" s="6"/>
      <c r="L282" s="6"/>
      <c r="M282" s="6"/>
    </row>
    <row r="283" spans="3:13" s="4" customFormat="1" ht="13" hidden="1">
      <c r="G283" s="6"/>
      <c r="H283" s="6"/>
      <c r="I283" s="6"/>
      <c r="J283" s="6"/>
      <c r="K283" s="6"/>
      <c r="L283" s="6"/>
      <c r="M283" s="6"/>
    </row>
    <row r="284" spans="3:13" s="4" customFormat="1" ht="13" hidden="1">
      <c r="G284" s="6"/>
      <c r="H284" s="6"/>
      <c r="I284" s="6"/>
      <c r="J284" s="6"/>
      <c r="K284" s="6"/>
      <c r="L284" s="6"/>
      <c r="M284" s="6"/>
    </row>
    <row r="285" spans="3:13" s="4" customFormat="1" ht="13" hidden="1">
      <c r="G285" s="6"/>
      <c r="H285" s="6"/>
      <c r="I285" s="6"/>
      <c r="J285" s="6"/>
      <c r="K285" s="6"/>
      <c r="L285" s="6"/>
      <c r="M285" s="6"/>
    </row>
    <row r="286" spans="3:13" s="4" customFormat="1" ht="13" hidden="1">
      <c r="G286" s="6"/>
      <c r="H286" s="6"/>
      <c r="I286" s="6"/>
      <c r="J286" s="6"/>
      <c r="K286" s="6"/>
      <c r="L286" s="6"/>
      <c r="M286" s="6"/>
    </row>
    <row r="287" spans="3:13" s="4" customFormat="1" ht="13" hidden="1">
      <c r="G287" s="6"/>
      <c r="H287" s="6"/>
      <c r="I287" s="6"/>
      <c r="J287" s="6"/>
      <c r="K287" s="6"/>
      <c r="L287" s="6"/>
      <c r="M287" s="6"/>
    </row>
    <row r="288" spans="3:13" s="4" customFormat="1" ht="13" hidden="1">
      <c r="G288" s="6"/>
      <c r="H288" s="6"/>
      <c r="I288" s="6"/>
      <c r="J288" s="6"/>
      <c r="K288" s="6"/>
      <c r="L288" s="6"/>
      <c r="M288" s="6"/>
    </row>
    <row r="289" spans="7:13" s="4" customFormat="1" ht="13" hidden="1">
      <c r="G289" s="6"/>
      <c r="H289" s="6"/>
      <c r="I289" s="6"/>
      <c r="J289" s="6"/>
      <c r="K289" s="6"/>
      <c r="L289" s="6"/>
      <c r="M289" s="6"/>
    </row>
    <row r="290" spans="7:13" s="4" customFormat="1" ht="13" hidden="1">
      <c r="G290" s="6"/>
      <c r="H290" s="6"/>
      <c r="I290" s="6"/>
      <c r="J290" s="6"/>
      <c r="K290" s="6"/>
      <c r="L290" s="6"/>
      <c r="M290" s="6"/>
    </row>
    <row r="291" spans="7:13" s="4" customFormat="1" ht="13" hidden="1">
      <c r="G291" s="6"/>
      <c r="H291" s="6"/>
      <c r="I291" s="6"/>
      <c r="J291" s="6"/>
      <c r="K291" s="6"/>
      <c r="L291" s="6"/>
      <c r="M291" s="6"/>
    </row>
    <row r="292" spans="7:13" s="4" customFormat="1" ht="13" hidden="1">
      <c r="G292" s="6"/>
      <c r="H292" s="6"/>
      <c r="I292" s="6"/>
      <c r="J292" s="6"/>
      <c r="K292" s="6"/>
      <c r="L292" s="6"/>
      <c r="M292" s="6"/>
    </row>
    <row r="293" spans="7:13" s="4" customFormat="1" ht="13" hidden="1">
      <c r="G293" s="6"/>
      <c r="H293" s="6"/>
      <c r="I293" s="6"/>
      <c r="J293" s="6"/>
      <c r="K293" s="6"/>
      <c r="L293" s="6"/>
      <c r="M293" s="6"/>
    </row>
    <row r="294" spans="7:13" s="4" customFormat="1" ht="13" hidden="1">
      <c r="G294" s="6"/>
      <c r="H294" s="6"/>
      <c r="I294" s="6"/>
      <c r="J294" s="6"/>
      <c r="K294" s="6"/>
      <c r="L294" s="6"/>
      <c r="M294" s="6"/>
    </row>
    <row r="295" spans="7:13" s="4" customFormat="1" ht="13" hidden="1">
      <c r="G295" s="6"/>
      <c r="H295" s="6"/>
      <c r="I295" s="6"/>
      <c r="J295" s="6"/>
      <c r="K295" s="6"/>
      <c r="L295" s="6"/>
      <c r="M295" s="6"/>
    </row>
    <row r="296" spans="7:13" s="4" customFormat="1" ht="13" hidden="1">
      <c r="G296" s="6"/>
      <c r="H296" s="6"/>
      <c r="I296" s="6"/>
      <c r="J296" s="6"/>
      <c r="K296" s="6"/>
      <c r="L296" s="6"/>
      <c r="M296" s="6"/>
    </row>
    <row r="297" spans="7:13" s="4" customFormat="1" ht="13" hidden="1">
      <c r="G297" s="6"/>
      <c r="H297" s="6"/>
      <c r="I297" s="6"/>
      <c r="J297" s="6"/>
      <c r="K297" s="6"/>
      <c r="L297" s="6"/>
      <c r="M297" s="6"/>
    </row>
    <row r="298" spans="7:13" s="4" customFormat="1" ht="13" hidden="1">
      <c r="G298" s="6"/>
      <c r="H298" s="6"/>
      <c r="I298" s="6"/>
      <c r="J298" s="6"/>
      <c r="K298" s="6"/>
      <c r="L298" s="6"/>
      <c r="M298" s="6"/>
    </row>
    <row r="299" spans="7:13" s="4" customFormat="1" ht="13" hidden="1">
      <c r="G299" s="6"/>
      <c r="H299" s="6"/>
      <c r="I299" s="6"/>
      <c r="J299" s="6"/>
      <c r="K299" s="6"/>
      <c r="L299" s="6"/>
      <c r="M299" s="6"/>
    </row>
    <row r="300" spans="7:13" s="4" customFormat="1" ht="13" hidden="1">
      <c r="G300" s="6"/>
      <c r="H300" s="6"/>
      <c r="I300" s="6"/>
      <c r="J300" s="6"/>
      <c r="K300" s="6"/>
      <c r="L300" s="6"/>
      <c r="M300" s="6"/>
    </row>
    <row r="301" spans="7:13" s="4" customFormat="1" ht="13" hidden="1">
      <c r="G301" s="6"/>
      <c r="H301" s="6"/>
      <c r="I301" s="6"/>
      <c r="J301" s="6"/>
      <c r="K301" s="6"/>
      <c r="L301" s="6"/>
      <c r="M301" s="6"/>
    </row>
    <row r="302" spans="7:13" s="4" customFormat="1" ht="13" hidden="1">
      <c r="G302" s="6"/>
      <c r="H302" s="6"/>
      <c r="I302" s="6"/>
      <c r="J302" s="6"/>
      <c r="K302" s="6"/>
      <c r="L302" s="6"/>
      <c r="M302" s="6"/>
    </row>
    <row r="303" spans="7:13" s="4" customFormat="1" ht="13" hidden="1">
      <c r="G303" s="6"/>
      <c r="H303" s="6"/>
      <c r="I303" s="6"/>
      <c r="J303" s="6"/>
      <c r="K303" s="6"/>
      <c r="L303" s="6"/>
      <c r="M303" s="6"/>
    </row>
    <row r="304" spans="7:13" s="4" customFormat="1" ht="13" hidden="1">
      <c r="G304" s="6"/>
      <c r="H304" s="6"/>
      <c r="I304" s="6"/>
      <c r="J304" s="6"/>
      <c r="K304" s="6"/>
      <c r="L304" s="6"/>
      <c r="M304" s="6"/>
    </row>
    <row r="305" spans="7:13" s="4" customFormat="1" ht="13" hidden="1">
      <c r="G305" s="6"/>
      <c r="H305" s="6"/>
      <c r="I305" s="6"/>
      <c r="J305" s="6"/>
      <c r="K305" s="6"/>
      <c r="L305" s="6"/>
      <c r="M305" s="6"/>
    </row>
    <row r="306" spans="7:13" s="4" customFormat="1" ht="13" hidden="1">
      <c r="G306" s="6"/>
      <c r="H306" s="6"/>
      <c r="I306" s="6"/>
      <c r="J306" s="6"/>
      <c r="K306" s="6"/>
      <c r="L306" s="6"/>
      <c r="M306" s="6"/>
    </row>
    <row r="307" spans="7:13" s="4" customFormat="1" ht="13" hidden="1">
      <c r="G307" s="6"/>
      <c r="H307" s="6"/>
      <c r="I307" s="6"/>
      <c r="J307" s="6"/>
      <c r="K307" s="6"/>
      <c r="L307" s="6"/>
      <c r="M307" s="6"/>
    </row>
    <row r="308" spans="7:13" s="4" customFormat="1" ht="13" hidden="1">
      <c r="G308" s="6"/>
      <c r="H308" s="6"/>
      <c r="I308" s="6"/>
      <c r="J308" s="6"/>
      <c r="K308" s="6"/>
      <c r="L308" s="6"/>
      <c r="M308" s="6"/>
    </row>
    <row r="309" spans="7:13" s="4" customFormat="1" ht="13" hidden="1">
      <c r="G309" s="6"/>
      <c r="H309" s="6"/>
      <c r="I309" s="6"/>
      <c r="J309" s="6"/>
      <c r="K309" s="6"/>
      <c r="L309" s="6"/>
      <c r="M309" s="6"/>
    </row>
    <row r="310" spans="7:13" s="4" customFormat="1" ht="13" hidden="1">
      <c r="G310" s="6"/>
      <c r="H310" s="6"/>
      <c r="I310" s="6"/>
      <c r="J310" s="6"/>
      <c r="K310" s="6"/>
      <c r="L310" s="6"/>
      <c r="M310" s="6"/>
    </row>
    <row r="311" spans="7:13" s="4" customFormat="1" ht="13" hidden="1">
      <c r="G311" s="6"/>
      <c r="H311" s="6"/>
      <c r="I311" s="6"/>
      <c r="J311" s="6"/>
      <c r="K311" s="6"/>
      <c r="L311" s="6"/>
      <c r="M311" s="6"/>
    </row>
    <row r="312" spans="7:13" s="4" customFormat="1" ht="13" hidden="1">
      <c r="G312" s="6"/>
      <c r="H312" s="6"/>
      <c r="I312" s="6"/>
      <c r="J312" s="6"/>
      <c r="K312" s="6"/>
      <c r="L312" s="6"/>
      <c r="M312" s="6"/>
    </row>
    <row r="313" spans="7:13" s="4" customFormat="1" ht="13" hidden="1">
      <c r="G313" s="6"/>
      <c r="H313" s="6"/>
      <c r="I313" s="6"/>
      <c r="J313" s="6"/>
      <c r="K313" s="6"/>
      <c r="L313" s="6"/>
      <c r="M313" s="6"/>
    </row>
    <row r="314" spans="7:13" s="4" customFormat="1" ht="13" hidden="1">
      <c r="G314" s="6"/>
      <c r="H314" s="6"/>
      <c r="I314" s="6"/>
      <c r="J314" s="6"/>
      <c r="K314" s="6"/>
      <c r="L314" s="6"/>
      <c r="M314" s="6"/>
    </row>
    <row r="315" spans="7:13" s="4" customFormat="1" ht="13" hidden="1">
      <c r="G315" s="6"/>
      <c r="H315" s="6"/>
      <c r="I315" s="6"/>
      <c r="J315" s="6"/>
      <c r="K315" s="6"/>
      <c r="L315" s="6"/>
      <c r="M315" s="6"/>
    </row>
    <row r="316" spans="7:13" s="4" customFormat="1" ht="13" hidden="1">
      <c r="G316" s="6"/>
      <c r="H316" s="6"/>
      <c r="I316" s="6"/>
      <c r="J316" s="6"/>
      <c r="K316" s="6"/>
      <c r="L316" s="6"/>
      <c r="M316" s="6"/>
    </row>
    <row r="317" spans="7:13" s="4" customFormat="1" ht="13" hidden="1">
      <c r="G317" s="6"/>
      <c r="H317" s="6"/>
      <c r="I317" s="6"/>
      <c r="J317" s="6"/>
      <c r="K317" s="6"/>
      <c r="L317" s="6"/>
      <c r="M317" s="6"/>
    </row>
    <row r="318" spans="7:13" s="4" customFormat="1" ht="13" hidden="1">
      <c r="G318" s="6"/>
      <c r="H318" s="6"/>
      <c r="I318" s="6"/>
      <c r="J318" s="6"/>
      <c r="K318" s="6"/>
      <c r="L318" s="6"/>
      <c r="M318" s="6"/>
    </row>
    <row r="319" spans="7:13" s="4" customFormat="1" ht="13" hidden="1">
      <c r="G319" s="6"/>
      <c r="H319" s="6"/>
      <c r="I319" s="6"/>
      <c r="J319" s="6"/>
      <c r="K319" s="6"/>
      <c r="L319" s="6"/>
      <c r="M319" s="6"/>
    </row>
    <row r="320" spans="7:13" s="4" customFormat="1" ht="13" hidden="1">
      <c r="G320" s="6"/>
      <c r="H320" s="6"/>
      <c r="I320" s="6"/>
      <c r="J320" s="6"/>
      <c r="K320" s="6"/>
      <c r="L320" s="6"/>
      <c r="M320" s="6"/>
    </row>
    <row r="321" spans="7:13" s="4" customFormat="1" ht="13" hidden="1">
      <c r="G321" s="6"/>
      <c r="H321" s="6"/>
      <c r="I321" s="6"/>
      <c r="J321" s="6"/>
      <c r="K321" s="6"/>
      <c r="L321" s="6"/>
      <c r="M321" s="6"/>
    </row>
    <row r="322" spans="7:13" s="4" customFormat="1" ht="13" hidden="1">
      <c r="G322" s="6"/>
      <c r="H322" s="6"/>
      <c r="I322" s="6"/>
      <c r="J322" s="6"/>
      <c r="K322" s="6"/>
      <c r="L322" s="6"/>
      <c r="M322" s="6"/>
    </row>
    <row r="323" spans="7:13" s="4" customFormat="1" ht="13" hidden="1">
      <c r="G323" s="6"/>
      <c r="H323" s="6"/>
      <c r="I323" s="6"/>
      <c r="J323" s="6"/>
      <c r="K323" s="6"/>
      <c r="L323" s="6"/>
      <c r="M323" s="6"/>
    </row>
    <row r="324" spans="7:13" s="4" customFormat="1" ht="13" hidden="1">
      <c r="G324" s="6"/>
      <c r="H324" s="6"/>
      <c r="I324" s="6"/>
      <c r="J324" s="6"/>
      <c r="K324" s="6"/>
      <c r="L324" s="6"/>
      <c r="M324" s="6"/>
    </row>
    <row r="325" spans="7:13" s="4" customFormat="1" ht="13" hidden="1">
      <c r="G325" s="6"/>
      <c r="H325" s="6"/>
      <c r="I325" s="6"/>
      <c r="J325" s="6"/>
      <c r="K325" s="6"/>
      <c r="L325" s="6"/>
      <c r="M325" s="6"/>
    </row>
    <row r="326" spans="7:13" s="4" customFormat="1" ht="13" hidden="1">
      <c r="G326" s="6"/>
      <c r="H326" s="6"/>
      <c r="I326" s="6"/>
      <c r="J326" s="6"/>
      <c r="K326" s="6"/>
      <c r="L326" s="6"/>
      <c r="M326" s="6"/>
    </row>
    <row r="327" spans="7:13" s="4" customFormat="1" ht="13" hidden="1">
      <c r="G327" s="6"/>
      <c r="H327" s="6"/>
      <c r="I327" s="6"/>
      <c r="J327" s="6"/>
      <c r="K327" s="6"/>
      <c r="L327" s="6"/>
      <c r="M327" s="6"/>
    </row>
    <row r="328" spans="7:13" s="4" customFormat="1" ht="13" hidden="1">
      <c r="G328" s="6"/>
      <c r="H328" s="6"/>
      <c r="I328" s="6"/>
      <c r="J328" s="6"/>
      <c r="K328" s="6"/>
      <c r="L328" s="6"/>
      <c r="M328" s="6"/>
    </row>
    <row r="329" spans="7:13" s="4" customFormat="1" ht="13" hidden="1">
      <c r="G329" s="6"/>
      <c r="H329" s="6"/>
      <c r="I329" s="6"/>
      <c r="J329" s="6"/>
      <c r="K329" s="6"/>
      <c r="L329" s="6"/>
      <c r="M329" s="6"/>
    </row>
    <row r="330" spans="7:13" s="4" customFormat="1" ht="13" hidden="1">
      <c r="G330" s="6"/>
      <c r="H330" s="6"/>
      <c r="I330" s="6"/>
      <c r="J330" s="6"/>
      <c r="K330" s="6"/>
      <c r="L330" s="6"/>
      <c r="M330" s="6"/>
    </row>
    <row r="331" spans="7:13" s="4" customFormat="1" ht="13" hidden="1">
      <c r="G331" s="6"/>
      <c r="H331" s="6"/>
      <c r="I331" s="6"/>
      <c r="J331" s="6"/>
      <c r="K331" s="6"/>
      <c r="L331" s="6"/>
      <c r="M331" s="6"/>
    </row>
    <row r="332" spans="7:13" s="4" customFormat="1" ht="13" hidden="1">
      <c r="G332" s="6"/>
      <c r="H332" s="6"/>
      <c r="I332" s="6"/>
      <c r="J332" s="6"/>
      <c r="K332" s="6"/>
      <c r="L332" s="6"/>
      <c r="M332" s="6"/>
    </row>
    <row r="333" spans="7:13" s="4" customFormat="1" ht="13" hidden="1">
      <c r="G333" s="6"/>
      <c r="H333" s="6"/>
      <c r="I333" s="6"/>
      <c r="J333" s="6"/>
      <c r="K333" s="6"/>
      <c r="L333" s="6"/>
      <c r="M333" s="6"/>
    </row>
    <row r="334" spans="7:13" s="4" customFormat="1" ht="13" hidden="1">
      <c r="G334" s="6"/>
      <c r="H334" s="6"/>
      <c r="I334" s="6"/>
      <c r="J334" s="6"/>
      <c r="K334" s="6"/>
      <c r="L334" s="6"/>
      <c r="M334" s="6"/>
    </row>
    <row r="335" spans="7:13" s="4" customFormat="1" ht="13" hidden="1">
      <c r="G335" s="6"/>
      <c r="H335" s="6"/>
      <c r="I335" s="6"/>
      <c r="J335" s="6"/>
      <c r="K335" s="6"/>
      <c r="L335" s="6"/>
      <c r="M335" s="6"/>
    </row>
    <row r="336" spans="7:13" s="4" customFormat="1" ht="13" hidden="1">
      <c r="G336" s="6"/>
      <c r="H336" s="6"/>
      <c r="I336" s="6"/>
      <c r="J336" s="6"/>
      <c r="K336" s="6"/>
      <c r="L336" s="6"/>
      <c r="M336" s="6"/>
    </row>
    <row r="337" spans="7:13" s="4" customFormat="1" ht="13" hidden="1">
      <c r="G337" s="6"/>
      <c r="H337" s="6"/>
      <c r="I337" s="6"/>
      <c r="J337" s="6"/>
      <c r="K337" s="6"/>
      <c r="L337" s="6"/>
      <c r="M337" s="6"/>
    </row>
    <row r="338" spans="7:13" s="4" customFormat="1" ht="13" hidden="1">
      <c r="G338" s="6"/>
      <c r="H338" s="6"/>
      <c r="I338" s="6"/>
      <c r="J338" s="6"/>
      <c r="K338" s="6"/>
      <c r="L338" s="6"/>
      <c r="M338" s="6"/>
    </row>
    <row r="339" spans="7:13" s="4" customFormat="1" ht="13" hidden="1">
      <c r="G339" s="6"/>
      <c r="H339" s="6"/>
      <c r="I339" s="6"/>
      <c r="J339" s="6"/>
      <c r="K339" s="6"/>
      <c r="L339" s="6"/>
      <c r="M339" s="6"/>
    </row>
    <row r="340" spans="7:13" s="4" customFormat="1" ht="13" hidden="1">
      <c r="G340" s="6"/>
      <c r="H340" s="6"/>
      <c r="I340" s="6"/>
      <c r="J340" s="6"/>
      <c r="K340" s="6"/>
      <c r="L340" s="6"/>
      <c r="M340" s="6"/>
    </row>
    <row r="341" spans="7:13" s="4" customFormat="1" ht="13" hidden="1">
      <c r="G341" s="6"/>
      <c r="H341" s="6"/>
      <c r="I341" s="6"/>
      <c r="J341" s="6"/>
      <c r="K341" s="6"/>
      <c r="L341" s="6"/>
      <c r="M341" s="6"/>
    </row>
    <row r="342" spans="7:13" s="4" customFormat="1" ht="13" hidden="1">
      <c r="G342" s="6"/>
      <c r="H342" s="6"/>
      <c r="I342" s="6"/>
      <c r="J342" s="6"/>
      <c r="K342" s="6"/>
      <c r="L342" s="6"/>
      <c r="M342" s="6"/>
    </row>
    <row r="343" spans="7:13" s="4" customFormat="1" ht="13" hidden="1">
      <c r="G343" s="6"/>
      <c r="H343" s="6"/>
      <c r="I343" s="6"/>
      <c r="J343" s="6"/>
      <c r="K343" s="6"/>
      <c r="L343" s="6"/>
      <c r="M343" s="6"/>
    </row>
    <row r="344" spans="7:13" s="4" customFormat="1" ht="13" hidden="1">
      <c r="G344" s="6"/>
      <c r="H344" s="6"/>
      <c r="I344" s="6"/>
      <c r="J344" s="6"/>
      <c r="K344" s="6"/>
      <c r="L344" s="6"/>
      <c r="M344" s="6"/>
    </row>
    <row r="345" spans="7:13" s="4" customFormat="1" ht="13" hidden="1">
      <c r="G345" s="6"/>
      <c r="H345" s="6"/>
      <c r="I345" s="6"/>
      <c r="J345" s="6"/>
      <c r="K345" s="6"/>
      <c r="L345" s="6"/>
      <c r="M345" s="6"/>
    </row>
    <row r="346" spans="7:13" s="4" customFormat="1" ht="13" hidden="1">
      <c r="G346" s="6"/>
      <c r="H346" s="6"/>
      <c r="I346" s="6"/>
      <c r="J346" s="6"/>
      <c r="K346" s="6"/>
      <c r="L346" s="6"/>
      <c r="M346" s="6"/>
    </row>
    <row r="347" spans="7:13" s="4" customFormat="1" ht="13" hidden="1">
      <c r="G347" s="6"/>
      <c r="H347" s="6"/>
      <c r="I347" s="6"/>
      <c r="J347" s="6"/>
      <c r="K347" s="6"/>
      <c r="L347" s="6"/>
      <c r="M347" s="6"/>
    </row>
    <row r="348" spans="7:13" s="4" customFormat="1" ht="13" hidden="1">
      <c r="G348" s="6"/>
      <c r="H348" s="6"/>
      <c r="I348" s="6"/>
      <c r="J348" s="6"/>
      <c r="K348" s="6"/>
      <c r="L348" s="6"/>
      <c r="M348" s="6"/>
    </row>
    <row r="349" spans="7:13" s="4" customFormat="1" ht="13" hidden="1">
      <c r="G349" s="6"/>
      <c r="H349" s="6"/>
      <c r="I349" s="6"/>
      <c r="J349" s="6"/>
      <c r="K349" s="6"/>
      <c r="L349" s="6"/>
      <c r="M349" s="6"/>
    </row>
    <row r="350" spans="7:13" s="4" customFormat="1" ht="13" hidden="1">
      <c r="G350" s="6"/>
      <c r="H350" s="6"/>
      <c r="I350" s="6"/>
      <c r="J350" s="6"/>
      <c r="K350" s="6"/>
      <c r="L350" s="6"/>
      <c r="M350" s="6"/>
    </row>
    <row r="351" spans="7:13" s="4" customFormat="1" ht="13" hidden="1">
      <c r="G351" s="6"/>
      <c r="H351" s="6"/>
      <c r="I351" s="6"/>
      <c r="J351" s="6"/>
      <c r="K351" s="6"/>
      <c r="L351" s="6"/>
      <c r="M351" s="6"/>
    </row>
    <row r="352" spans="7:13" s="4" customFormat="1" ht="13" hidden="1">
      <c r="G352" s="6"/>
      <c r="H352" s="6"/>
      <c r="I352" s="6"/>
      <c r="J352" s="6"/>
      <c r="K352" s="6"/>
      <c r="L352" s="6"/>
      <c r="M352" s="6"/>
    </row>
    <row r="353" spans="7:13" s="4" customFormat="1" ht="13" hidden="1">
      <c r="G353" s="6"/>
      <c r="H353" s="6"/>
      <c r="I353" s="6"/>
      <c r="J353" s="6"/>
      <c r="K353" s="6"/>
      <c r="L353" s="6"/>
      <c r="M353" s="6"/>
    </row>
    <row r="354" spans="7:13" s="4" customFormat="1" ht="13" hidden="1">
      <c r="G354" s="6"/>
      <c r="H354" s="6"/>
      <c r="I354" s="6"/>
      <c r="J354" s="6"/>
      <c r="K354" s="6"/>
      <c r="L354" s="6"/>
      <c r="M354" s="6"/>
    </row>
    <row r="355" spans="7:13" s="4" customFormat="1" ht="13" hidden="1">
      <c r="G355" s="6"/>
      <c r="H355" s="6"/>
      <c r="I355" s="6"/>
      <c r="J355" s="6"/>
      <c r="K355" s="6"/>
      <c r="L355" s="6"/>
      <c r="M355" s="6"/>
    </row>
    <row r="356" spans="7:13" s="4" customFormat="1" ht="13" hidden="1">
      <c r="G356" s="6"/>
      <c r="H356" s="6"/>
      <c r="I356" s="6"/>
      <c r="J356" s="6"/>
      <c r="K356" s="6"/>
      <c r="L356" s="6"/>
      <c r="M356" s="6"/>
    </row>
    <row r="357" spans="7:13" s="4" customFormat="1" ht="13" hidden="1">
      <c r="G357" s="6"/>
      <c r="H357" s="6"/>
      <c r="I357" s="6"/>
      <c r="J357" s="6"/>
      <c r="K357" s="6"/>
      <c r="L357" s="6"/>
      <c r="M357" s="6"/>
    </row>
    <row r="358" spans="7:13" s="4" customFormat="1" ht="13" hidden="1">
      <c r="G358" s="6"/>
      <c r="H358" s="6"/>
      <c r="I358" s="6"/>
      <c r="J358" s="6"/>
      <c r="K358" s="6"/>
      <c r="L358" s="6"/>
      <c r="M358" s="6"/>
    </row>
    <row r="359" spans="7:13" s="4" customFormat="1" ht="13" hidden="1">
      <c r="G359" s="6"/>
      <c r="H359" s="6"/>
      <c r="I359" s="6"/>
      <c r="J359" s="6"/>
      <c r="K359" s="6"/>
      <c r="L359" s="6"/>
      <c r="M359" s="6"/>
    </row>
    <row r="360" spans="7:13" s="4" customFormat="1" ht="13" hidden="1">
      <c r="G360" s="6"/>
      <c r="H360" s="6"/>
      <c r="I360" s="6"/>
      <c r="J360" s="6"/>
      <c r="K360" s="6"/>
      <c r="L360" s="6"/>
      <c r="M360" s="6"/>
    </row>
    <row r="361" spans="7:13" s="4" customFormat="1" ht="13" hidden="1">
      <c r="G361" s="6"/>
      <c r="H361" s="6"/>
      <c r="I361" s="6"/>
      <c r="J361" s="6"/>
      <c r="K361" s="6"/>
      <c r="L361" s="6"/>
      <c r="M361" s="6"/>
    </row>
    <row r="362" spans="7:13" s="4" customFormat="1" ht="13" hidden="1">
      <c r="G362" s="6"/>
      <c r="H362" s="6"/>
      <c r="I362" s="6"/>
      <c r="J362" s="6"/>
      <c r="K362" s="6"/>
      <c r="L362" s="6"/>
      <c r="M362" s="6"/>
    </row>
    <row r="363" spans="7:13" s="4" customFormat="1" ht="13" hidden="1">
      <c r="G363" s="6"/>
      <c r="H363" s="6"/>
      <c r="I363" s="6"/>
      <c r="J363" s="6"/>
      <c r="K363" s="6"/>
      <c r="L363" s="6"/>
      <c r="M363" s="6"/>
    </row>
    <row r="364" spans="7:13" s="4" customFormat="1" ht="13" hidden="1">
      <c r="G364" s="6"/>
      <c r="H364" s="6"/>
      <c r="I364" s="6"/>
      <c r="J364" s="6"/>
      <c r="K364" s="6"/>
      <c r="L364" s="6"/>
      <c r="M364" s="6"/>
    </row>
    <row r="365" spans="7:13" s="4" customFormat="1" ht="13" hidden="1">
      <c r="G365" s="6"/>
      <c r="H365" s="6"/>
      <c r="I365" s="6"/>
      <c r="J365" s="6"/>
      <c r="K365" s="6"/>
      <c r="L365" s="6"/>
      <c r="M365" s="6"/>
    </row>
    <row r="366" spans="7:13" s="4" customFormat="1" ht="13" hidden="1">
      <c r="G366" s="6"/>
      <c r="H366" s="6"/>
      <c r="I366" s="6"/>
      <c r="J366" s="6"/>
      <c r="K366" s="6"/>
      <c r="L366" s="6"/>
      <c r="M366" s="6"/>
    </row>
    <row r="367" spans="7:13" s="4" customFormat="1" ht="13" hidden="1">
      <c r="G367" s="6"/>
      <c r="H367" s="6"/>
      <c r="I367" s="6"/>
      <c r="J367" s="6"/>
      <c r="K367" s="6"/>
      <c r="L367" s="6"/>
      <c r="M367" s="6"/>
    </row>
    <row r="368" spans="7:13" s="4" customFormat="1" ht="13" hidden="1">
      <c r="G368" s="6"/>
      <c r="H368" s="6"/>
      <c r="I368" s="6"/>
      <c r="J368" s="6"/>
      <c r="K368" s="6"/>
      <c r="L368" s="6"/>
      <c r="M368" s="6"/>
    </row>
    <row r="369" spans="7:13" s="4" customFormat="1" ht="13" hidden="1">
      <c r="G369" s="6"/>
      <c r="H369" s="6"/>
      <c r="I369" s="6"/>
      <c r="J369" s="6"/>
      <c r="K369" s="6"/>
      <c r="L369" s="6"/>
      <c r="M369" s="6"/>
    </row>
    <row r="370" spans="7:13" s="4" customFormat="1" ht="13" hidden="1">
      <c r="G370" s="6"/>
      <c r="H370" s="6"/>
      <c r="I370" s="6"/>
      <c r="J370" s="6"/>
      <c r="K370" s="6"/>
      <c r="L370" s="6"/>
      <c r="M370" s="6"/>
    </row>
    <row r="371" spans="7:13" s="4" customFormat="1" ht="13" hidden="1">
      <c r="G371" s="6"/>
      <c r="H371" s="6"/>
      <c r="I371" s="6"/>
      <c r="J371" s="6"/>
      <c r="K371" s="6"/>
      <c r="L371" s="6"/>
      <c r="M371" s="6"/>
    </row>
    <row r="372" spans="7:13" s="4" customFormat="1" ht="13" hidden="1">
      <c r="G372" s="6"/>
      <c r="H372" s="6"/>
      <c r="I372" s="6"/>
      <c r="J372" s="6"/>
      <c r="K372" s="6"/>
      <c r="L372" s="6"/>
      <c r="M372" s="6"/>
    </row>
    <row r="373" spans="7:13" s="4" customFormat="1" ht="13" hidden="1">
      <c r="G373" s="6"/>
      <c r="H373" s="6"/>
      <c r="I373" s="6"/>
      <c r="J373" s="6"/>
      <c r="K373" s="6"/>
      <c r="L373" s="6"/>
      <c r="M373" s="6"/>
    </row>
    <row r="374" spans="7:13" s="4" customFormat="1" ht="13" hidden="1">
      <c r="G374" s="6"/>
      <c r="H374" s="6"/>
      <c r="I374" s="6"/>
      <c r="J374" s="6"/>
      <c r="K374" s="6"/>
      <c r="L374" s="6"/>
      <c r="M374" s="6"/>
    </row>
    <row r="375" spans="7:13" s="4" customFormat="1" ht="13" hidden="1">
      <c r="G375" s="6"/>
      <c r="H375" s="6"/>
      <c r="I375" s="6"/>
      <c r="J375" s="6"/>
      <c r="K375" s="6"/>
      <c r="L375" s="6"/>
      <c r="M375" s="6"/>
    </row>
    <row r="376" spans="7:13" s="4" customFormat="1" ht="13" hidden="1">
      <c r="G376" s="6"/>
      <c r="H376" s="6"/>
      <c r="I376" s="6"/>
      <c r="J376" s="6"/>
      <c r="K376" s="6"/>
      <c r="L376" s="6"/>
      <c r="M376" s="6"/>
    </row>
    <row r="377" spans="7:13" s="4" customFormat="1" ht="13" hidden="1">
      <c r="G377" s="6"/>
      <c r="H377" s="6"/>
      <c r="I377" s="6"/>
      <c r="J377" s="6"/>
      <c r="K377" s="6"/>
      <c r="L377" s="6"/>
      <c r="M377" s="6"/>
    </row>
    <row r="378" spans="7:13" s="4" customFormat="1" ht="13" hidden="1">
      <c r="G378" s="6"/>
      <c r="H378" s="6"/>
      <c r="I378" s="6"/>
      <c r="J378" s="6"/>
      <c r="K378" s="6"/>
      <c r="L378" s="6"/>
      <c r="M378" s="6"/>
    </row>
    <row r="379" spans="7:13" s="4" customFormat="1" ht="13" hidden="1">
      <c r="G379" s="6"/>
      <c r="H379" s="6"/>
      <c r="I379" s="6"/>
      <c r="J379" s="6"/>
      <c r="K379" s="6"/>
      <c r="L379" s="6"/>
      <c r="M379" s="6"/>
    </row>
    <row r="380" spans="7:13" s="4" customFormat="1" ht="13" hidden="1">
      <c r="G380" s="6"/>
      <c r="H380" s="6"/>
      <c r="I380" s="6"/>
      <c r="J380" s="6"/>
      <c r="K380" s="6"/>
      <c r="L380" s="6"/>
      <c r="M380" s="6"/>
    </row>
    <row r="381" spans="7:13" s="4" customFormat="1" ht="13" hidden="1">
      <c r="G381" s="6"/>
      <c r="H381" s="6"/>
      <c r="I381" s="6"/>
      <c r="J381" s="6"/>
      <c r="K381" s="6"/>
      <c r="L381" s="6"/>
      <c r="M381" s="6"/>
    </row>
    <row r="382" spans="7:13" s="4" customFormat="1" ht="13" hidden="1">
      <c r="G382" s="6"/>
      <c r="H382" s="6"/>
      <c r="I382" s="6"/>
      <c r="J382" s="6"/>
      <c r="K382" s="6"/>
      <c r="L382" s="6"/>
      <c r="M382" s="6"/>
    </row>
    <row r="383" spans="7:13" s="4" customFormat="1" ht="13" hidden="1">
      <c r="G383" s="6"/>
      <c r="H383" s="6"/>
      <c r="I383" s="6"/>
      <c r="J383" s="6"/>
      <c r="K383" s="6"/>
      <c r="L383" s="6"/>
      <c r="M383" s="6"/>
    </row>
    <row r="384" spans="7:13" s="4" customFormat="1" ht="13" hidden="1">
      <c r="G384" s="6"/>
      <c r="H384" s="6"/>
      <c r="I384" s="6"/>
      <c r="J384" s="6"/>
      <c r="K384" s="6"/>
      <c r="L384" s="6"/>
      <c r="M384" s="6"/>
    </row>
    <row r="385" spans="7:13" s="4" customFormat="1" ht="13" hidden="1">
      <c r="G385" s="6"/>
      <c r="H385" s="6"/>
      <c r="I385" s="6"/>
      <c r="J385" s="6"/>
      <c r="K385" s="6"/>
      <c r="L385" s="6"/>
      <c r="M385" s="6"/>
    </row>
    <row r="386" spans="7:13" s="4" customFormat="1" ht="13" hidden="1">
      <c r="G386" s="6"/>
      <c r="H386" s="6"/>
      <c r="I386" s="6"/>
      <c r="J386" s="6"/>
      <c r="K386" s="6"/>
      <c r="L386" s="6"/>
      <c r="M386" s="6"/>
    </row>
    <row r="387" spans="7:13" s="4" customFormat="1" ht="13" hidden="1">
      <c r="G387" s="6"/>
      <c r="H387" s="6"/>
      <c r="I387" s="6"/>
      <c r="J387" s="6"/>
      <c r="K387" s="6"/>
      <c r="L387" s="6"/>
      <c r="M387" s="6"/>
    </row>
    <row r="388" spans="7:13" s="4" customFormat="1" ht="13" hidden="1">
      <c r="G388" s="6"/>
      <c r="H388" s="6"/>
      <c r="I388" s="6"/>
      <c r="J388" s="6"/>
      <c r="K388" s="6"/>
      <c r="L388" s="6"/>
      <c r="M388" s="6"/>
    </row>
    <row r="389" spans="7:13" s="4" customFormat="1" ht="13" hidden="1">
      <c r="G389" s="6"/>
      <c r="H389" s="6"/>
      <c r="I389" s="6"/>
      <c r="J389" s="6"/>
      <c r="K389" s="6"/>
      <c r="L389" s="6"/>
      <c r="M389" s="6"/>
    </row>
    <row r="390" spans="7:13" s="4" customFormat="1" ht="13" hidden="1">
      <c r="G390" s="6"/>
      <c r="H390" s="6"/>
      <c r="I390" s="6"/>
      <c r="J390" s="6"/>
      <c r="K390" s="6"/>
      <c r="L390" s="6"/>
      <c r="M390" s="6"/>
    </row>
    <row r="391" spans="7:13" s="4" customFormat="1" ht="13" hidden="1">
      <c r="G391" s="6"/>
      <c r="H391" s="6"/>
      <c r="I391" s="6"/>
      <c r="J391" s="6"/>
      <c r="K391" s="6"/>
      <c r="L391" s="6"/>
      <c r="M391" s="6"/>
    </row>
    <row r="392" spans="7:13" s="4" customFormat="1" ht="13" hidden="1">
      <c r="G392" s="6"/>
      <c r="H392" s="6"/>
      <c r="I392" s="6"/>
      <c r="J392" s="6"/>
      <c r="K392" s="6"/>
      <c r="L392" s="6"/>
      <c r="M392" s="6"/>
    </row>
    <row r="393" spans="7:13" s="4" customFormat="1" ht="13" hidden="1">
      <c r="G393" s="6"/>
      <c r="H393" s="6"/>
      <c r="I393" s="6"/>
      <c r="J393" s="6"/>
      <c r="K393" s="6"/>
      <c r="L393" s="6"/>
      <c r="M393" s="6"/>
    </row>
    <row r="394" spans="7:13" s="4" customFormat="1" ht="13" hidden="1">
      <c r="G394" s="6"/>
      <c r="H394" s="6"/>
      <c r="I394" s="6"/>
      <c r="J394" s="6"/>
      <c r="K394" s="6"/>
      <c r="L394" s="6"/>
      <c r="M394" s="6"/>
    </row>
    <row r="395" spans="7:13" s="4" customFormat="1" ht="13" hidden="1">
      <c r="G395" s="6"/>
      <c r="H395" s="6"/>
      <c r="I395" s="6"/>
      <c r="J395" s="6"/>
      <c r="K395" s="6"/>
      <c r="L395" s="6"/>
      <c r="M395" s="6"/>
    </row>
    <row r="396" spans="7:13" s="4" customFormat="1" ht="13" hidden="1">
      <c r="G396" s="6"/>
      <c r="H396" s="6"/>
      <c r="I396" s="6"/>
      <c r="J396" s="6"/>
      <c r="K396" s="6"/>
      <c r="L396" s="6"/>
      <c r="M396" s="6"/>
    </row>
    <row r="397" spans="7:13" s="4" customFormat="1" ht="13" hidden="1">
      <c r="G397" s="6"/>
      <c r="H397" s="6"/>
      <c r="I397" s="6"/>
      <c r="J397" s="6"/>
      <c r="K397" s="6"/>
      <c r="L397" s="6"/>
      <c r="M397" s="6"/>
    </row>
    <row r="398" spans="7:13" s="4" customFormat="1" ht="13" hidden="1">
      <c r="G398" s="6"/>
      <c r="H398" s="6"/>
      <c r="I398" s="6"/>
      <c r="J398" s="6"/>
      <c r="K398" s="6"/>
      <c r="L398" s="6"/>
      <c r="M398" s="6"/>
    </row>
    <row r="399" spans="7:13" s="4" customFormat="1" ht="13" hidden="1">
      <c r="G399" s="6"/>
      <c r="H399" s="6"/>
      <c r="I399" s="6"/>
      <c r="J399" s="6"/>
      <c r="K399" s="6"/>
      <c r="L399" s="6"/>
      <c r="M399" s="6"/>
    </row>
    <row r="400" spans="7:13" s="4" customFormat="1" ht="13" hidden="1">
      <c r="G400" s="6"/>
      <c r="H400" s="6"/>
      <c r="I400" s="6"/>
      <c r="J400" s="6"/>
      <c r="K400" s="6"/>
      <c r="L400" s="6"/>
      <c r="M400" s="6"/>
    </row>
    <row r="401" spans="7:13" s="4" customFormat="1" ht="13" hidden="1">
      <c r="G401" s="6"/>
      <c r="H401" s="6"/>
      <c r="I401" s="6"/>
      <c r="J401" s="6"/>
      <c r="K401" s="6"/>
      <c r="L401" s="6"/>
      <c r="M401" s="6"/>
    </row>
    <row r="402" spans="7:13" s="4" customFormat="1" ht="13" hidden="1">
      <c r="G402" s="6"/>
      <c r="H402" s="6"/>
      <c r="I402" s="6"/>
      <c r="J402" s="6"/>
      <c r="K402" s="6"/>
      <c r="L402" s="6"/>
      <c r="M402" s="6"/>
    </row>
    <row r="403" spans="7:13" s="4" customFormat="1" ht="13" hidden="1">
      <c r="G403" s="6"/>
      <c r="H403" s="6"/>
      <c r="I403" s="6"/>
      <c r="J403" s="6"/>
      <c r="K403" s="6"/>
      <c r="L403" s="6"/>
      <c r="M403" s="6"/>
    </row>
    <row r="404" spans="7:13" s="4" customFormat="1" ht="13" hidden="1">
      <c r="G404" s="6"/>
      <c r="H404" s="6"/>
      <c r="I404" s="6"/>
      <c r="J404" s="6"/>
      <c r="K404" s="6"/>
      <c r="L404" s="6"/>
      <c r="M404" s="6"/>
    </row>
    <row r="405" spans="7:13" s="4" customFormat="1" ht="13" hidden="1">
      <c r="G405" s="6"/>
      <c r="H405" s="6"/>
      <c r="I405" s="6"/>
      <c r="J405" s="6"/>
      <c r="K405" s="6"/>
      <c r="L405" s="6"/>
      <c r="M405" s="6"/>
    </row>
    <row r="406" spans="7:13" s="4" customFormat="1" ht="13" hidden="1">
      <c r="G406" s="6"/>
      <c r="H406" s="6"/>
      <c r="I406" s="6"/>
      <c r="J406" s="6"/>
      <c r="K406" s="6"/>
      <c r="L406" s="6"/>
      <c r="M406" s="6"/>
    </row>
    <row r="407" spans="7:13" s="4" customFormat="1" ht="13" hidden="1">
      <c r="G407" s="6"/>
      <c r="H407" s="6"/>
      <c r="I407" s="6"/>
      <c r="J407" s="6"/>
      <c r="K407" s="6"/>
      <c r="L407" s="6"/>
      <c r="M407" s="6"/>
    </row>
    <row r="408" spans="7:13" s="4" customFormat="1" ht="13" hidden="1">
      <c r="G408" s="6"/>
      <c r="H408" s="6"/>
      <c r="I408" s="6"/>
      <c r="J408" s="6"/>
      <c r="K408" s="6"/>
      <c r="L408" s="6"/>
      <c r="M408" s="6"/>
    </row>
    <row r="409" spans="7:13" s="4" customFormat="1" ht="13" hidden="1">
      <c r="G409" s="6"/>
      <c r="H409" s="6"/>
      <c r="I409" s="6"/>
      <c r="J409" s="6"/>
      <c r="K409" s="6"/>
      <c r="L409" s="6"/>
      <c r="M409" s="6"/>
    </row>
    <row r="410" spans="7:13" s="4" customFormat="1" ht="13" hidden="1">
      <c r="G410" s="6"/>
      <c r="H410" s="6"/>
      <c r="I410" s="6"/>
      <c r="J410" s="6"/>
      <c r="K410" s="6"/>
      <c r="L410" s="6"/>
      <c r="M410" s="6"/>
    </row>
    <row r="411" spans="7:13" s="4" customFormat="1" ht="13" hidden="1">
      <c r="G411" s="6"/>
      <c r="H411" s="6"/>
      <c r="I411" s="6"/>
      <c r="J411" s="6"/>
      <c r="K411" s="6"/>
      <c r="L411" s="6"/>
      <c r="M411" s="6"/>
    </row>
    <row r="412" spans="7:13" s="4" customFormat="1" ht="13" hidden="1">
      <c r="G412" s="6"/>
      <c r="H412" s="6"/>
      <c r="I412" s="6"/>
      <c r="J412" s="6"/>
      <c r="K412" s="6"/>
      <c r="L412" s="6"/>
      <c r="M412" s="6"/>
    </row>
    <row r="413" spans="7:13" s="4" customFormat="1" ht="13" hidden="1">
      <c r="G413" s="6"/>
      <c r="H413" s="6"/>
      <c r="I413" s="6"/>
      <c r="J413" s="6"/>
      <c r="K413" s="6"/>
      <c r="L413" s="6"/>
      <c r="M413" s="6"/>
    </row>
    <row r="414" spans="7:13" s="4" customFormat="1" ht="13" hidden="1">
      <c r="G414" s="6"/>
      <c r="H414" s="6"/>
      <c r="I414" s="6"/>
      <c r="J414" s="6"/>
      <c r="K414" s="6"/>
      <c r="L414" s="6"/>
      <c r="M414" s="6"/>
    </row>
    <row r="415" spans="7:13" s="4" customFormat="1" ht="13" hidden="1">
      <c r="G415" s="6"/>
      <c r="H415" s="6"/>
      <c r="I415" s="6"/>
      <c r="J415" s="6"/>
      <c r="K415" s="6"/>
      <c r="L415" s="6"/>
      <c r="M415" s="6"/>
    </row>
    <row r="416" spans="7:13" s="4" customFormat="1" ht="13" hidden="1">
      <c r="G416" s="6"/>
      <c r="H416" s="6"/>
      <c r="I416" s="6"/>
      <c r="J416" s="6"/>
      <c r="K416" s="6"/>
      <c r="L416" s="6"/>
      <c r="M416" s="6"/>
    </row>
    <row r="417" spans="3:13" s="4" customFormat="1" ht="13" hidden="1">
      <c r="G417" s="6"/>
      <c r="H417" s="6"/>
      <c r="I417" s="6"/>
      <c r="J417" s="6"/>
      <c r="K417" s="6"/>
      <c r="L417" s="6"/>
      <c r="M417" s="6"/>
    </row>
    <row r="418" spans="3:13" s="4" customFormat="1" ht="13" hidden="1">
      <c r="G418" s="6"/>
      <c r="H418" s="6"/>
      <c r="I418" s="6"/>
      <c r="J418" s="6"/>
      <c r="K418" s="6"/>
      <c r="L418" s="6"/>
      <c r="M418" s="6"/>
    </row>
    <row r="419" spans="3:13" s="4" customFormat="1" ht="13" hidden="1">
      <c r="G419" s="6"/>
      <c r="H419" s="6"/>
      <c r="I419" s="6"/>
      <c r="J419" s="6"/>
      <c r="K419" s="6"/>
      <c r="L419" s="6"/>
      <c r="M419" s="6"/>
    </row>
    <row r="420" spans="3:13" s="4" customFormat="1" ht="13" hidden="1">
      <c r="C420" s="8"/>
      <c r="G420" s="6"/>
      <c r="H420" s="6"/>
      <c r="I420" s="6"/>
      <c r="J420" s="6"/>
      <c r="K420" s="6"/>
      <c r="L420" s="6"/>
      <c r="M420" s="6"/>
    </row>
    <row r="421" spans="3:13" s="4" customFormat="1" ht="13" hidden="1">
      <c r="C421" s="8"/>
      <c r="G421" s="6"/>
      <c r="H421" s="6"/>
      <c r="I421" s="6"/>
      <c r="J421" s="6"/>
      <c r="K421" s="6"/>
      <c r="L421" s="6"/>
      <c r="M421" s="6"/>
    </row>
    <row r="422" spans="3:13" s="4" customFormat="1" ht="13" hidden="1">
      <c r="C422" s="8"/>
      <c r="G422" s="6"/>
      <c r="H422" s="6"/>
      <c r="I422" s="6"/>
      <c r="J422" s="6"/>
      <c r="K422" s="6"/>
      <c r="L422" s="6"/>
      <c r="M422" s="6"/>
    </row>
    <row r="423" spans="3:13" s="4" customFormat="1" ht="13" hidden="1">
      <c r="C423" s="8"/>
      <c r="G423" s="6"/>
      <c r="H423" s="6"/>
      <c r="I423" s="6"/>
      <c r="J423" s="6"/>
      <c r="K423" s="6"/>
      <c r="L423" s="6"/>
      <c r="M423" s="6"/>
    </row>
    <row r="424" spans="3:13" s="4" customFormat="1" ht="13" hidden="1">
      <c r="C424" s="8"/>
      <c r="G424" s="6"/>
      <c r="H424" s="6"/>
      <c r="I424" s="6"/>
      <c r="J424" s="6"/>
      <c r="K424" s="6"/>
      <c r="L424" s="6"/>
      <c r="M424" s="6"/>
    </row>
    <row r="425" spans="3:13" s="4" customFormat="1" ht="13" hidden="1">
      <c r="C425" s="8"/>
      <c r="G425" s="6"/>
      <c r="H425" s="6"/>
      <c r="I425" s="6"/>
      <c r="J425" s="6"/>
      <c r="K425" s="6"/>
      <c r="L425" s="6"/>
      <c r="M425" s="6"/>
    </row>
    <row r="426" spans="3:13" s="4" customFormat="1" ht="13" hidden="1">
      <c r="C426" s="8"/>
      <c r="G426" s="6"/>
      <c r="H426" s="6"/>
      <c r="I426" s="6"/>
      <c r="J426" s="6"/>
      <c r="K426" s="6"/>
      <c r="L426" s="6"/>
      <c r="M426" s="6"/>
    </row>
    <row r="427" spans="3:13" s="4" customFormat="1" ht="13" hidden="1">
      <c r="C427" s="8"/>
      <c r="G427" s="6"/>
      <c r="H427" s="6"/>
      <c r="I427" s="6"/>
      <c r="J427" s="6"/>
      <c r="K427" s="6"/>
      <c r="L427" s="6"/>
      <c r="M427" s="6"/>
    </row>
    <row r="428" spans="3:13" s="4" customFormat="1" ht="13" hidden="1">
      <c r="C428" s="8"/>
      <c r="G428" s="6"/>
      <c r="H428" s="6"/>
      <c r="I428" s="6"/>
      <c r="J428" s="6"/>
      <c r="K428" s="6"/>
      <c r="L428" s="6"/>
      <c r="M428" s="6"/>
    </row>
    <row r="429" spans="3:13" s="4" customFormat="1" ht="13" hidden="1">
      <c r="C429" s="8"/>
      <c r="G429" s="6"/>
      <c r="H429" s="6"/>
      <c r="I429" s="6"/>
      <c r="J429" s="6"/>
      <c r="K429" s="6"/>
      <c r="L429" s="6"/>
      <c r="M429" s="6"/>
    </row>
    <row r="430" spans="3:13" s="4" customFormat="1" ht="13" hidden="1">
      <c r="C430" s="8"/>
      <c r="G430" s="6"/>
      <c r="H430" s="6"/>
      <c r="I430" s="6"/>
      <c r="J430" s="6"/>
      <c r="K430" s="6"/>
      <c r="L430" s="6"/>
      <c r="M430" s="6"/>
    </row>
    <row r="431" spans="3:13" s="4" customFormat="1" ht="13" hidden="1">
      <c r="C431" s="8"/>
      <c r="G431" s="6"/>
      <c r="H431" s="6"/>
      <c r="I431" s="6"/>
      <c r="J431" s="6"/>
      <c r="K431" s="6"/>
      <c r="L431" s="6"/>
      <c r="M431" s="6"/>
    </row>
    <row r="432" spans="3:13" s="4" customFormat="1" ht="13" hidden="1">
      <c r="C432" s="8"/>
      <c r="G432" s="6"/>
      <c r="H432" s="6"/>
      <c r="I432" s="6"/>
      <c r="J432" s="6"/>
      <c r="K432" s="6"/>
      <c r="L432" s="6"/>
      <c r="M432" s="6"/>
    </row>
    <row r="433" spans="3:13" s="4" customFormat="1" ht="13" hidden="1">
      <c r="C433" s="8"/>
      <c r="G433" s="6"/>
      <c r="H433" s="6"/>
      <c r="I433" s="6"/>
      <c r="J433" s="6"/>
      <c r="K433" s="6"/>
      <c r="L433" s="6"/>
      <c r="M433" s="6"/>
    </row>
    <row r="434" spans="3:13" s="4" customFormat="1" ht="13" hidden="1">
      <c r="C434" s="8"/>
      <c r="G434" s="6"/>
      <c r="H434" s="6"/>
      <c r="I434" s="6"/>
      <c r="J434" s="6"/>
      <c r="K434" s="6"/>
      <c r="L434" s="6"/>
      <c r="M434" s="6"/>
    </row>
    <row r="435" spans="3:13" s="4" customFormat="1" ht="13" hidden="1">
      <c r="C435" s="8"/>
      <c r="G435" s="6"/>
      <c r="H435" s="6"/>
      <c r="I435" s="6"/>
      <c r="J435" s="6"/>
      <c r="K435" s="6"/>
      <c r="L435" s="6"/>
      <c r="M435" s="6"/>
    </row>
    <row r="436" spans="3:13" s="4" customFormat="1" ht="13" hidden="1">
      <c r="C436" s="8"/>
      <c r="G436" s="6"/>
      <c r="H436" s="6"/>
      <c r="I436" s="6"/>
      <c r="J436" s="6"/>
      <c r="K436" s="6"/>
      <c r="L436" s="6"/>
      <c r="M436" s="6"/>
    </row>
    <row r="437" spans="3:13" s="4" customFormat="1" ht="13" hidden="1">
      <c r="C437" s="8"/>
      <c r="G437" s="6"/>
      <c r="H437" s="6"/>
      <c r="I437" s="6"/>
      <c r="J437" s="6"/>
      <c r="K437" s="6"/>
      <c r="L437" s="6"/>
      <c r="M437" s="6"/>
    </row>
    <row r="438" spans="3:13" s="4" customFormat="1" ht="13" hidden="1">
      <c r="C438" s="8"/>
      <c r="G438" s="6"/>
      <c r="H438" s="6"/>
      <c r="I438" s="6"/>
      <c r="J438" s="6"/>
      <c r="K438" s="6"/>
      <c r="L438" s="6"/>
      <c r="M438" s="6"/>
    </row>
    <row r="439" spans="3:13" s="4" customFormat="1" ht="13" hidden="1">
      <c r="C439" s="8"/>
      <c r="G439" s="6"/>
      <c r="H439" s="6"/>
      <c r="I439" s="6"/>
      <c r="J439" s="6"/>
      <c r="K439" s="6"/>
      <c r="L439" s="6"/>
      <c r="M439" s="6"/>
    </row>
    <row r="440" spans="3:13" s="4" customFormat="1" ht="13" hidden="1">
      <c r="C440" s="8"/>
      <c r="G440" s="6"/>
      <c r="H440" s="6"/>
      <c r="I440" s="6"/>
      <c r="J440" s="6"/>
      <c r="K440" s="6"/>
      <c r="L440" s="6"/>
      <c r="M440" s="6"/>
    </row>
    <row r="441" spans="3:13" s="4" customFormat="1" ht="13" hidden="1">
      <c r="C441" s="8"/>
      <c r="G441" s="6"/>
      <c r="H441" s="6"/>
      <c r="I441" s="6"/>
      <c r="J441" s="6"/>
      <c r="K441" s="6"/>
      <c r="L441" s="6"/>
      <c r="M441" s="6"/>
    </row>
    <row r="442" spans="3:13" s="4" customFormat="1" ht="13" hidden="1">
      <c r="C442" s="8"/>
      <c r="G442" s="6"/>
      <c r="H442" s="6"/>
      <c r="I442" s="6"/>
      <c r="J442" s="6"/>
      <c r="K442" s="6"/>
      <c r="L442" s="6"/>
      <c r="M442" s="6"/>
    </row>
    <row r="443" spans="3:13" s="4" customFormat="1" ht="13" hidden="1">
      <c r="C443" s="8"/>
      <c r="G443" s="6"/>
      <c r="H443" s="6"/>
      <c r="I443" s="6"/>
      <c r="J443" s="6"/>
      <c r="K443" s="6"/>
      <c r="L443" s="6"/>
      <c r="M443" s="6"/>
    </row>
    <row r="444" spans="3:13" s="4" customFormat="1" ht="13" hidden="1">
      <c r="C444" s="8"/>
      <c r="G444" s="6"/>
      <c r="H444" s="6"/>
      <c r="I444" s="6"/>
      <c r="J444" s="6"/>
      <c r="K444" s="6"/>
      <c r="L444" s="6"/>
      <c r="M444" s="6"/>
    </row>
    <row r="445" spans="3:13" s="4" customFormat="1" ht="13" hidden="1">
      <c r="C445" s="8"/>
      <c r="G445" s="6"/>
      <c r="H445" s="6"/>
      <c r="I445" s="6"/>
      <c r="J445" s="6"/>
      <c r="K445" s="6"/>
      <c r="L445" s="6"/>
      <c r="M445" s="6"/>
    </row>
    <row r="446" spans="3:13" s="4" customFormat="1" ht="13" hidden="1">
      <c r="C446" s="8"/>
      <c r="G446" s="6"/>
      <c r="H446" s="6"/>
      <c r="I446" s="6"/>
      <c r="J446" s="6"/>
      <c r="K446" s="6"/>
      <c r="L446" s="6"/>
      <c r="M446" s="6"/>
    </row>
    <row r="447" spans="3:13" s="4" customFormat="1" ht="13" hidden="1">
      <c r="C447" s="8"/>
      <c r="G447" s="6"/>
      <c r="H447" s="6"/>
      <c r="I447" s="6"/>
      <c r="J447" s="6"/>
      <c r="K447" s="6"/>
      <c r="L447" s="6"/>
      <c r="M447" s="6"/>
    </row>
    <row r="448" spans="3:13" s="4" customFormat="1" ht="13" hidden="1">
      <c r="C448" s="8"/>
      <c r="G448" s="6"/>
      <c r="H448" s="6"/>
      <c r="I448" s="6"/>
      <c r="J448" s="6"/>
      <c r="K448" s="6"/>
      <c r="L448" s="6"/>
      <c r="M448" s="6"/>
    </row>
    <row r="449" spans="3:13" s="4" customFormat="1" ht="13" hidden="1">
      <c r="C449" s="8"/>
      <c r="G449" s="6"/>
      <c r="H449" s="6"/>
      <c r="I449" s="6"/>
      <c r="J449" s="6"/>
      <c r="K449" s="6"/>
      <c r="L449" s="6"/>
      <c r="M449" s="6"/>
    </row>
    <row r="450" spans="3:13" s="4" customFormat="1" ht="13" hidden="1">
      <c r="C450" s="8"/>
      <c r="G450" s="6"/>
      <c r="H450" s="6"/>
      <c r="I450" s="6"/>
      <c r="J450" s="6"/>
      <c r="K450" s="6"/>
      <c r="L450" s="6"/>
      <c r="M450" s="6"/>
    </row>
    <row r="451" spans="3:13" s="4" customFormat="1" ht="13" hidden="1">
      <c r="C451" s="8"/>
      <c r="G451" s="6"/>
      <c r="H451" s="6"/>
      <c r="I451" s="6"/>
      <c r="J451" s="6"/>
      <c r="K451" s="6"/>
      <c r="L451" s="6"/>
      <c r="M451" s="6"/>
    </row>
    <row r="452" spans="3:13" s="4" customFormat="1" ht="13" hidden="1">
      <c r="C452" s="8"/>
      <c r="G452" s="6"/>
      <c r="H452" s="6"/>
      <c r="I452" s="6"/>
      <c r="J452" s="6"/>
      <c r="K452" s="6"/>
      <c r="L452" s="6"/>
      <c r="M452" s="6"/>
    </row>
    <row r="453" spans="3:13" s="4" customFormat="1" ht="13" hidden="1">
      <c r="C453" s="8"/>
      <c r="G453" s="6"/>
      <c r="H453" s="6"/>
      <c r="I453" s="6"/>
      <c r="J453" s="6"/>
      <c r="K453" s="6"/>
      <c r="L453" s="6"/>
      <c r="M453" s="6"/>
    </row>
    <row r="454" spans="3:13" s="4" customFormat="1" ht="13" hidden="1">
      <c r="C454" s="8"/>
      <c r="G454" s="6"/>
      <c r="H454" s="6"/>
      <c r="I454" s="6"/>
      <c r="J454" s="6"/>
      <c r="K454" s="6"/>
      <c r="L454" s="6"/>
      <c r="M454" s="6"/>
    </row>
    <row r="455" spans="3:13" s="4" customFormat="1" ht="13" hidden="1">
      <c r="C455" s="8"/>
      <c r="G455" s="6"/>
      <c r="H455" s="6"/>
      <c r="I455" s="6"/>
      <c r="J455" s="6"/>
      <c r="K455" s="6"/>
      <c r="L455" s="6"/>
      <c r="M455" s="6"/>
    </row>
    <row r="456" spans="3:13" s="4" customFormat="1" ht="13" hidden="1">
      <c r="C456" s="8"/>
      <c r="G456" s="6"/>
      <c r="H456" s="6"/>
      <c r="I456" s="6"/>
      <c r="J456" s="6"/>
      <c r="K456" s="6"/>
      <c r="L456" s="6"/>
      <c r="M456" s="6"/>
    </row>
    <row r="457" spans="3:13" s="4" customFormat="1" ht="13" hidden="1">
      <c r="C457" s="8"/>
      <c r="G457" s="6"/>
      <c r="H457" s="6"/>
      <c r="I457" s="6"/>
      <c r="J457" s="6"/>
      <c r="K457" s="6"/>
      <c r="L457" s="6"/>
      <c r="M457" s="6"/>
    </row>
    <row r="458" spans="3:13" s="4" customFormat="1" ht="13" hidden="1">
      <c r="C458" s="8"/>
      <c r="G458" s="6"/>
      <c r="H458" s="6"/>
      <c r="I458" s="6"/>
      <c r="J458" s="6"/>
      <c r="K458" s="6"/>
      <c r="L458" s="6"/>
      <c r="M458" s="6"/>
    </row>
    <row r="459" spans="3:13" s="4" customFormat="1" ht="13" hidden="1">
      <c r="C459" s="8"/>
      <c r="G459" s="6"/>
      <c r="H459" s="6"/>
      <c r="I459" s="6"/>
      <c r="J459" s="6"/>
      <c r="K459" s="6"/>
      <c r="L459" s="6"/>
      <c r="M459" s="6"/>
    </row>
    <row r="460" spans="3:13" s="4" customFormat="1" ht="13" hidden="1">
      <c r="C460" s="8"/>
      <c r="G460" s="6"/>
      <c r="H460" s="6"/>
      <c r="I460" s="6"/>
      <c r="J460" s="6"/>
      <c r="K460" s="6"/>
      <c r="L460" s="6"/>
      <c r="M460" s="6"/>
    </row>
    <row r="461" spans="3:13" s="4" customFormat="1" ht="13" hidden="1">
      <c r="C461" s="8"/>
      <c r="G461" s="6"/>
      <c r="H461" s="6"/>
      <c r="I461" s="6"/>
      <c r="J461" s="6"/>
      <c r="K461" s="6"/>
      <c r="L461" s="6"/>
      <c r="M461" s="6"/>
    </row>
    <row r="462" spans="3:13" s="4" customFormat="1" ht="13" hidden="1">
      <c r="C462" s="8"/>
      <c r="G462" s="6"/>
      <c r="H462" s="6"/>
      <c r="I462" s="6"/>
      <c r="J462" s="6"/>
      <c r="K462" s="6"/>
      <c r="L462" s="6"/>
      <c r="M462" s="6"/>
    </row>
    <row r="463" spans="3:13" s="4" customFormat="1" ht="13" hidden="1">
      <c r="C463" s="8"/>
      <c r="G463" s="6"/>
      <c r="H463" s="6"/>
      <c r="I463" s="6"/>
      <c r="J463" s="6"/>
      <c r="K463" s="6"/>
      <c r="L463" s="6"/>
      <c r="M463" s="6"/>
    </row>
    <row r="464" spans="3:13" s="4" customFormat="1" ht="13" hidden="1">
      <c r="C464" s="8"/>
      <c r="G464" s="6"/>
      <c r="H464" s="6"/>
      <c r="I464" s="6"/>
      <c r="J464" s="6"/>
      <c r="K464" s="6"/>
      <c r="L464" s="6"/>
      <c r="M464" s="6"/>
    </row>
    <row r="465" spans="3:14" s="4" customFormat="1" ht="13" hidden="1">
      <c r="C465" s="8"/>
      <c r="G465" s="6"/>
      <c r="H465" s="6"/>
      <c r="I465" s="6"/>
      <c r="J465" s="6"/>
      <c r="K465" s="6"/>
      <c r="L465" s="6"/>
      <c r="M465" s="6"/>
    </row>
    <row r="466" spans="3:14" s="4" customFormat="1" ht="13" hidden="1">
      <c r="C466" s="8"/>
      <c r="G466" s="6"/>
      <c r="H466" s="6"/>
      <c r="I466" s="6"/>
      <c r="J466" s="6"/>
      <c r="K466" s="6"/>
      <c r="L466" s="6"/>
      <c r="M466" s="6"/>
    </row>
    <row r="467" spans="3:14" s="4" customFormat="1" ht="13" hidden="1">
      <c r="C467" s="8"/>
      <c r="G467" s="6"/>
      <c r="H467" s="6"/>
      <c r="I467" s="6"/>
      <c r="J467" s="6"/>
      <c r="K467" s="6"/>
      <c r="L467" s="6"/>
      <c r="M467" s="6"/>
    </row>
    <row r="468" spans="3:14" s="4" customFormat="1" ht="13" hidden="1"/>
    <row r="469" spans="3:14" s="4" customFormat="1" ht="13" hidden="1"/>
    <row r="470" spans="3:14">
      <c r="C470" s="85"/>
      <c r="D470" s="85"/>
      <c r="E470" s="85"/>
      <c r="F470" s="85"/>
      <c r="G470" s="85"/>
      <c r="H470" s="85"/>
      <c r="I470" s="85"/>
      <c r="J470" s="85"/>
      <c r="K470" s="85"/>
      <c r="L470" s="85"/>
      <c r="M470" s="85"/>
      <c r="N470" s="85"/>
    </row>
    <row r="480" spans="3:14">
      <c r="G480" s="90"/>
      <c r="H480" s="90"/>
      <c r="I480" s="90"/>
      <c r="J480" s="90"/>
      <c r="K480" s="90"/>
      <c r="L480" s="90"/>
      <c r="M480" s="90"/>
    </row>
  </sheetData>
  <sheetProtection algorithmName="SHA-512" hashValue="yCTkbsRWcTDLxz5ipCfJgdDKb8S0j6wCZoSX8fMju4oXHrOJXdnIRHMOe907q1eiwfvKYKtfFqLskAprR2RDnQ==" saltValue="VZVKSA/1Cdogv2cRgj7/ug==" spinCount="100000" sheet="1" objects="1" scenarios="1" formatCells="0" formatColumns="0" formatRows="0"/>
  <autoFilter ref="A1:M469" xr:uid="{3DF94C84-F504-41B1-93E2-C5358545E3CB}">
    <filterColumn colId="1">
      <filters>
        <filter val="Textile and Apparel - Bedding"/>
      </filters>
    </filterColumn>
    <filterColumn colId="4">
      <filters>
        <filter val="High (refined)"/>
      </filters>
    </filterColumn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1">
    <mergeCell ref="G1:M1"/>
  </mergeCells>
  <conditionalFormatting sqref="G3:M17 G33:M50 K51:M51 G52:M52 K53:M53 G54:M71">
    <cfRule type="cellIs" dxfId="8" priority="60" operator="lessThan">
      <formula>30</formula>
    </cfRule>
  </conditionalFormatting>
  <conditionalFormatting sqref="G20:M28">
    <cfRule type="cellIs" dxfId="7" priority="15" operator="lessThan">
      <formula>30</formula>
    </cfRule>
  </conditionalFormatting>
  <conditionalFormatting sqref="G30:M30">
    <cfRule type="cellIs" dxfId="6" priority="4" operator="lessThan">
      <formula>30</formula>
    </cfRule>
  </conditionalFormatting>
  <conditionalFormatting sqref="G72:M72">
    <cfRule type="cellIs" dxfId="5" priority="55" operator="lessThan">
      <formula>1</formula>
    </cfRule>
    <cfRule type="cellIs" dxfId="4" priority="56" operator="greaterThan">
      <formula>10</formula>
    </cfRule>
    <cfRule type="cellIs" dxfId="3" priority="73" operator="between">
      <formula>1</formula>
      <formula>10</formula>
    </cfRule>
  </conditionalFormatting>
  <conditionalFormatting sqref="K40:M40">
    <cfRule type="cellIs" dxfId="2" priority="2" operator="lessThan">
      <formula>30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E971E-A516-4D2C-81C0-E493C04AA1F8}">
  <dimension ref="A1:O36"/>
  <sheetViews>
    <sheetView zoomScale="90" zoomScaleNormal="90" workbookViewId="0">
      <selection activeCell="D11" sqref="D11"/>
    </sheetView>
  </sheetViews>
  <sheetFormatPr defaultColWidth="8.9140625" defaultRowHeight="14"/>
  <cols>
    <col min="1" max="1" width="31.33203125" style="29" customWidth="1"/>
    <col min="2" max="2" width="9" style="29" bestFit="1" customWidth="1"/>
    <col min="3" max="3" width="13.75" style="29" customWidth="1"/>
    <col min="4" max="6" width="14.58203125" style="29" bestFit="1" customWidth="1"/>
    <col min="7" max="7" width="12.33203125" style="29" bestFit="1" customWidth="1"/>
    <col min="8" max="8" width="14.6640625" style="29" customWidth="1"/>
    <col min="9" max="9" width="13.25" style="29" customWidth="1"/>
    <col min="10" max="10" width="11.58203125" style="29" bestFit="1" customWidth="1"/>
    <col min="11" max="11" width="14.6640625" style="29" customWidth="1"/>
    <col min="12" max="12" width="13.25" style="29" customWidth="1"/>
    <col min="13" max="13" width="11.58203125" style="29" bestFit="1" customWidth="1"/>
    <col min="14" max="14" width="14.08203125" style="29" customWidth="1"/>
    <col min="15" max="15" width="11.58203125" style="29" bestFit="1" customWidth="1"/>
    <col min="16" max="16384" width="8.9140625" style="29"/>
  </cols>
  <sheetData>
    <row r="1" spans="1:15" ht="43.65" customHeight="1">
      <c r="A1" s="183" t="s">
        <v>76</v>
      </c>
      <c r="B1" s="182" t="s">
        <v>77</v>
      </c>
      <c r="C1" s="178" t="s">
        <v>78</v>
      </c>
      <c r="D1" s="175" t="s">
        <v>128</v>
      </c>
      <c r="E1" s="175"/>
      <c r="F1" s="175" t="s">
        <v>129</v>
      </c>
      <c r="G1" s="175"/>
      <c r="H1" s="172" t="s">
        <v>34</v>
      </c>
      <c r="I1" s="173"/>
      <c r="J1" s="174"/>
      <c r="K1" s="172" t="s">
        <v>79</v>
      </c>
      <c r="L1" s="173"/>
      <c r="M1" s="174"/>
      <c r="N1" s="107" t="s">
        <v>32</v>
      </c>
    </row>
    <row r="2" spans="1:15" ht="56">
      <c r="A2" s="183"/>
      <c r="B2" s="182"/>
      <c r="C2" s="178"/>
      <c r="D2" s="130" t="s">
        <v>80</v>
      </c>
      <c r="E2" s="130" t="s">
        <v>81</v>
      </c>
      <c r="F2" s="130" t="s">
        <v>80</v>
      </c>
      <c r="G2" s="130" t="s">
        <v>81</v>
      </c>
      <c r="H2" s="114" t="s">
        <v>114</v>
      </c>
      <c r="I2" s="114" t="s">
        <v>113</v>
      </c>
      <c r="J2" s="114" t="s">
        <v>130</v>
      </c>
      <c r="K2" s="114" t="s">
        <v>114</v>
      </c>
      <c r="L2" s="114" t="s">
        <v>113</v>
      </c>
      <c r="M2" s="114" t="s">
        <v>131</v>
      </c>
      <c r="N2" s="106" t="s">
        <v>82</v>
      </c>
    </row>
    <row r="3" spans="1:15" s="85" customFormat="1">
      <c r="A3" s="177" t="s">
        <v>121</v>
      </c>
      <c r="B3" s="115">
        <v>0.25</v>
      </c>
      <c r="C3" s="115" t="s">
        <v>126</v>
      </c>
      <c r="D3" s="34">
        <v>39.6177336812463</v>
      </c>
      <c r="E3" s="34">
        <v>13.877568559378719</v>
      </c>
      <c r="F3" s="34">
        <f>D3*7/365</f>
        <v>0.75979215279102486</v>
      </c>
      <c r="G3" s="34">
        <f>E3*7/365</f>
        <v>0.26614515045383846</v>
      </c>
      <c r="H3" s="36">
        <f>Hazard!$I$3/'Supp Analysis'!E3</f>
        <v>7.9985193029353931</v>
      </c>
      <c r="I3" s="36">
        <f>Hazard!$C$3/'Supp Analysis'!D3</f>
        <v>2.8017756112218923</v>
      </c>
      <c r="J3" s="36">
        <f>Hazard!$C$3/'Supp Analysis'!D3</f>
        <v>2.8017756112218923</v>
      </c>
      <c r="K3" s="36">
        <f>Hazard!$D$3/((E3*4)/30)</f>
        <v>31.075328372890883</v>
      </c>
      <c r="L3" s="36">
        <f>Hazard!$D$3/((D3*4)/30)</f>
        <v>10.885276867922894</v>
      </c>
      <c r="M3" s="36">
        <f>Hazard!$D$3/((D3*4)/30)</f>
        <v>10.885276867922894</v>
      </c>
      <c r="N3" s="34" t="s">
        <v>132</v>
      </c>
    </row>
    <row r="4" spans="1:15" s="85" customFormat="1">
      <c r="A4" s="177"/>
      <c r="B4" s="115">
        <v>0.14000000000000001</v>
      </c>
      <c r="C4" s="115" t="s">
        <v>22</v>
      </c>
      <c r="D4" s="34">
        <v>22.185931571904579</v>
      </c>
      <c r="E4" s="34">
        <v>7.7714387042158526</v>
      </c>
      <c r="F4" s="34">
        <f t="shared" ref="F4:G5" si="0">D4*7/365</f>
        <v>0.42548361918721112</v>
      </c>
      <c r="G4" s="34">
        <f t="shared" si="0"/>
        <v>0.14904129021783827</v>
      </c>
      <c r="H4" s="36">
        <f>Hazard!$I$3/'Supp Analysis'!E4</f>
        <v>14.28306961229517</v>
      </c>
      <c r="I4" s="36">
        <f>Hazard!$C$3/'Supp Analysis'!D4</f>
        <v>5.0031705741203218</v>
      </c>
      <c r="J4" s="36">
        <f>Hazard!$C$3/'Supp Analysis'!D4</f>
        <v>5.0031705741203218</v>
      </c>
      <c r="K4" s="36">
        <f>Hazard!$D$3/((E4*4)/30)</f>
        <v>55.491655588308937</v>
      </c>
      <c r="L4" s="36">
        <f>Hazard!$D$3/((D4*4)/30)</f>
        <v>19.437993784589089</v>
      </c>
      <c r="M4" s="36">
        <f>Hazard!$D$3/((D4*4)/30)</f>
        <v>19.437993784589089</v>
      </c>
      <c r="N4" s="34" t="s">
        <v>132</v>
      </c>
    </row>
    <row r="5" spans="1:15" s="85" customFormat="1">
      <c r="A5" s="177"/>
      <c r="B5" s="115">
        <v>7.0000000000000007E-2</v>
      </c>
      <c r="C5" s="115" t="s">
        <v>22</v>
      </c>
      <c r="D5" s="34">
        <v>11.092965358807369</v>
      </c>
      <c r="E5" s="34">
        <v>3.885719086899277</v>
      </c>
      <c r="F5" s="34">
        <f t="shared" si="0"/>
        <v>0.21274180140178517</v>
      </c>
      <c r="G5" s="34">
        <f t="shared" si="0"/>
        <v>7.4520640022725862E-2</v>
      </c>
      <c r="H5" s="36">
        <f>Hazard!$I$3/'Supp Analysis'!E5</f>
        <v>28.566141174290522</v>
      </c>
      <c r="I5" s="36">
        <f>Hazard!$C$3/'Supp Analysis'!D5</f>
        <v>10.00634153354409</v>
      </c>
      <c r="J5" s="36">
        <f>Hazard!$C$3/'Supp Analysis'!D5</f>
        <v>10.00634153354409</v>
      </c>
      <c r="K5" s="36">
        <f>Hazard!$D$3/((E5*4)/30)</f>
        <v>110.98331875146656</v>
      </c>
      <c r="L5" s="36">
        <f>Hazard!$D$3/((D5*4)/30)</f>
        <v>38.875989066134132</v>
      </c>
      <c r="M5" s="36">
        <f>Hazard!$D$3/((D5*4)/30)</f>
        <v>38.875989066134132</v>
      </c>
      <c r="N5" s="34" t="s">
        <v>132</v>
      </c>
    </row>
    <row r="6" spans="1:15" s="85" customFormat="1">
      <c r="A6" s="177"/>
      <c r="B6" s="131">
        <v>0.14000000000000001</v>
      </c>
      <c r="C6" s="131" t="s">
        <v>127</v>
      </c>
      <c r="D6" s="34">
        <v>11.15737803833254</v>
      </c>
      <c r="E6" s="34">
        <v>4.2459214575843749</v>
      </c>
      <c r="F6" s="34">
        <f>D6*'Inhalation - Intermediate'!$H$10/30</f>
        <v>1.4876504051110053</v>
      </c>
      <c r="G6" s="34">
        <f>E6*'Inhalation - Intermediate'!$H$10/30</f>
        <v>0.56612286101124998</v>
      </c>
      <c r="H6" s="36">
        <f>Hazard!$I$3/'Supp Analysis'!E6</f>
        <v>26.142735118598036</v>
      </c>
      <c r="I6" s="36">
        <f>Hazard!$C$3/'Supp Analysis'!D6</f>
        <v>9.9485739049663717</v>
      </c>
      <c r="J6" s="36">
        <f>Hazard!$C$3/'Supp Analysis'!D6</f>
        <v>9.9485739049663717</v>
      </c>
      <c r="K6" s="36">
        <f>Hazard!$D$3/((E6*4)/30)</f>
        <v>101.56805873779642</v>
      </c>
      <c r="L6" s="36">
        <f>Hazard!$D$3/((D6*4)/30)</f>
        <v>38.651554022673409</v>
      </c>
      <c r="M6" s="36">
        <f>Hazard!$D$3/((D6*4)/30)</f>
        <v>38.651554022673409</v>
      </c>
      <c r="N6" s="34" t="s">
        <v>132</v>
      </c>
    </row>
    <row r="7" spans="1:15" s="85" customFormat="1">
      <c r="A7" s="177"/>
      <c r="B7" s="115">
        <v>7.0000000000000007E-2</v>
      </c>
      <c r="C7" s="115" t="s">
        <v>24</v>
      </c>
      <c r="D7" s="34">
        <v>5.5962718268488203</v>
      </c>
      <c r="E7" s="34">
        <v>2.1229605738312411</v>
      </c>
      <c r="F7" s="34">
        <f>D7*'Inhalation - Intermediate'!$H$10/30</f>
        <v>0.74616957691317609</v>
      </c>
      <c r="G7" s="34">
        <f>E7*'Inhalation - Intermediate'!$H$10/30</f>
        <v>0.2830614098441655</v>
      </c>
      <c r="H7" s="36">
        <f>Hazard!$I$3/'Supp Analysis'!E7</f>
        <v>52.285474053661645</v>
      </c>
      <c r="I7" s="36">
        <f>Hazard!$C$3/'Supp Analysis'!D7</f>
        <v>19.834633383507835</v>
      </c>
      <c r="J7" s="36">
        <f>Hazard!$C$3/'Supp Analysis'!D7</f>
        <v>19.834633383507835</v>
      </c>
      <c r="K7" s="36">
        <f>Hazard!$D$3/((E7*4)/30)</f>
        <v>203.13613230307735</v>
      </c>
      <c r="L7" s="36">
        <f>Hazard!$D$3/((D7*4)/30)</f>
        <v>77.060231050790577</v>
      </c>
      <c r="M7" s="36">
        <f>Hazard!$D$3/((D7*4)/30)</f>
        <v>77.060231050790577</v>
      </c>
      <c r="N7" s="34" t="s">
        <v>132</v>
      </c>
    </row>
    <row r="8" spans="1:15" s="85" customFormat="1">
      <c r="A8" s="177" t="s">
        <v>120</v>
      </c>
      <c r="B8" s="115">
        <v>0.2</v>
      </c>
      <c r="C8" s="115" t="s">
        <v>126</v>
      </c>
      <c r="D8" s="34">
        <v>10.29326626849414</v>
      </c>
      <c r="E8" s="34">
        <v>3.17935750696945</v>
      </c>
      <c r="F8" s="34">
        <f>D8*3/365</f>
        <v>8.4602188508171014E-2</v>
      </c>
      <c r="G8" s="34">
        <f>E8*3/365</f>
        <v>2.6131705536735206E-2</v>
      </c>
      <c r="H8" s="36">
        <f>Hazard!$I$3/'Supp Analysis'!E8</f>
        <v>34.912714206149381</v>
      </c>
      <c r="I8" s="36">
        <f>Hazard!$C$3/'Supp Analysis'!D8</f>
        <v>10.783749016553791</v>
      </c>
      <c r="J8" s="36">
        <f>Hazard!$C$3/'Supp Analysis'!D8</f>
        <v>10.783749016553791</v>
      </c>
      <c r="K8" s="132" t="s">
        <v>84</v>
      </c>
      <c r="L8" s="132" t="s">
        <v>84</v>
      </c>
      <c r="M8" s="132" t="s">
        <v>84</v>
      </c>
      <c r="N8" s="34" t="s">
        <v>132</v>
      </c>
    </row>
    <row r="9" spans="1:15" s="85" customFormat="1">
      <c r="A9" s="177"/>
      <c r="B9" s="115">
        <v>0.08</v>
      </c>
      <c r="C9" s="115" t="s">
        <v>22</v>
      </c>
      <c r="D9" s="34">
        <v>4.1173064548840266</v>
      </c>
      <c r="E9" s="34">
        <v>1.271742981977104</v>
      </c>
      <c r="F9" s="34">
        <f t="shared" ref="F9:G10" si="1">D9*3/365</f>
        <v>3.3840874971649532E-2</v>
      </c>
      <c r="G9" s="34">
        <f t="shared" si="1"/>
        <v>1.0452682043647431E-2</v>
      </c>
      <c r="H9" s="36">
        <f>Hazard!$I$3/'Supp Analysis'!E9</f>
        <v>87.281786943643937</v>
      </c>
      <c r="I9" s="36">
        <f>Hazard!$C$3/'Supp Analysis'!D9</f>
        <v>26.959372885234156</v>
      </c>
      <c r="J9" s="36">
        <f>Hazard!$C$3/'Supp Analysis'!D9</f>
        <v>26.959372885234156</v>
      </c>
      <c r="K9" s="132" t="s">
        <v>84</v>
      </c>
      <c r="L9" s="132" t="s">
        <v>84</v>
      </c>
      <c r="M9" s="132" t="s">
        <v>84</v>
      </c>
      <c r="N9" s="34" t="s">
        <v>132</v>
      </c>
    </row>
    <row r="10" spans="1:15" s="85" customFormat="1">
      <c r="A10" s="177"/>
      <c r="B10" s="115">
        <v>5.0000000000000001E-4</v>
      </c>
      <c r="C10" s="115" t="s">
        <v>22</v>
      </c>
      <c r="D10" s="34">
        <v>2.5733163363931159E-2</v>
      </c>
      <c r="E10" s="34">
        <v>7.948393605750689E-3</v>
      </c>
      <c r="F10" s="34">
        <f t="shared" si="1"/>
        <v>2.1150545230628348E-4</v>
      </c>
      <c r="G10" s="34">
        <f t="shared" si="1"/>
        <v>6.5329262513019363E-5</v>
      </c>
      <c r="H10" s="36">
        <f>Hazard!$I$3/'Supp Analysis'!E10</f>
        <v>13965.085966514182</v>
      </c>
      <c r="I10" s="36">
        <f>Hazard!$C$3/'Supp Analysis'!D10</f>
        <v>4313.4999933814179</v>
      </c>
      <c r="J10" s="36">
        <f>Hazard!$C$3/'Supp Analysis'!D10</f>
        <v>4313.4999933814179</v>
      </c>
      <c r="K10" s="132" t="s">
        <v>84</v>
      </c>
      <c r="L10" s="132" t="s">
        <v>84</v>
      </c>
      <c r="M10" s="132" t="s">
        <v>84</v>
      </c>
      <c r="N10" s="34" t="s">
        <v>132</v>
      </c>
    </row>
    <row r="11" spans="1:15" s="85" customFormat="1">
      <c r="A11" s="177" t="s">
        <v>125</v>
      </c>
      <c r="B11" s="115">
        <v>0.05</v>
      </c>
      <c r="C11" s="115" t="s">
        <v>83</v>
      </c>
      <c r="D11" s="34" t="s">
        <v>132</v>
      </c>
      <c r="E11" s="34" t="s">
        <v>132</v>
      </c>
      <c r="F11" s="34">
        <v>2.0977683219999999</v>
      </c>
      <c r="G11" s="34">
        <v>2.0977683219999999</v>
      </c>
      <c r="H11" s="132" t="s">
        <v>84</v>
      </c>
      <c r="I11" s="132" t="s">
        <v>84</v>
      </c>
      <c r="J11" s="132" t="s">
        <v>84</v>
      </c>
      <c r="K11" s="36"/>
      <c r="L11" s="36"/>
      <c r="M11" s="36"/>
      <c r="N11" s="36">
        <f>Hazard!$D$3/'Supp Analysis'!F11</f>
        <v>27.410081178640279</v>
      </c>
    </row>
    <row r="12" spans="1:15">
      <c r="A12" s="177"/>
      <c r="B12" s="115">
        <v>0.03</v>
      </c>
      <c r="C12" s="115" t="s">
        <v>22</v>
      </c>
      <c r="D12" s="34" t="s">
        <v>132</v>
      </c>
      <c r="E12" s="34" t="s">
        <v>132</v>
      </c>
      <c r="F12" s="34">
        <v>1.2586609927936989</v>
      </c>
      <c r="G12" s="34">
        <v>1.2586609927936989</v>
      </c>
      <c r="H12" s="132" t="s">
        <v>84</v>
      </c>
      <c r="I12" s="132" t="s">
        <v>84</v>
      </c>
      <c r="J12" s="132" t="s">
        <v>84</v>
      </c>
      <c r="K12" s="36"/>
      <c r="L12" s="36"/>
      <c r="M12" s="36"/>
      <c r="N12" s="36">
        <f>Hazard!$D$3/'Supp Analysis'!F12</f>
        <v>45.683468645813946</v>
      </c>
      <c r="O12" s="85"/>
    </row>
    <row r="13" spans="1:15">
      <c r="A13" s="177"/>
      <c r="B13" s="115">
        <v>0.01</v>
      </c>
      <c r="C13" s="115" t="s">
        <v>22</v>
      </c>
      <c r="D13" s="34" t="s">
        <v>132</v>
      </c>
      <c r="E13" s="34" t="s">
        <v>132</v>
      </c>
      <c r="F13" s="34">
        <v>0.41955366427505508</v>
      </c>
      <c r="G13" s="34">
        <v>0.41955366427505508</v>
      </c>
      <c r="H13" s="132" t="s">
        <v>84</v>
      </c>
      <c r="I13" s="132" t="s">
        <v>84</v>
      </c>
      <c r="J13" s="132" t="s">
        <v>84</v>
      </c>
      <c r="K13" s="36"/>
      <c r="L13" s="36"/>
      <c r="M13" s="36"/>
      <c r="N13" s="36">
        <f>Hazard!$D$3/'Supp Analysis'!F13</f>
        <v>137.0504059340156</v>
      </c>
      <c r="O13" s="85"/>
    </row>
    <row r="14" spans="1:15">
      <c r="A14" s="118" t="s">
        <v>27</v>
      </c>
      <c r="B14" s="115"/>
      <c r="C14" s="115"/>
      <c r="D14" s="34"/>
      <c r="E14" s="34"/>
      <c r="F14" s="34"/>
      <c r="G14" s="34"/>
      <c r="H14" s="132"/>
      <c r="I14" s="132"/>
      <c r="J14" s="132"/>
      <c r="K14" s="36"/>
      <c r="L14" s="36"/>
      <c r="M14" s="36"/>
      <c r="N14" s="36"/>
      <c r="O14" s="85"/>
    </row>
    <row r="15" spans="1:15">
      <c r="A15" s="118" t="s">
        <v>27</v>
      </c>
      <c r="B15" s="115"/>
      <c r="C15" s="115"/>
      <c r="D15" s="34"/>
      <c r="E15" s="34"/>
      <c r="F15" s="34"/>
      <c r="G15" s="34"/>
      <c r="H15" s="132"/>
      <c r="I15" s="132"/>
      <c r="J15" s="132"/>
      <c r="K15" s="36"/>
      <c r="L15" s="36"/>
      <c r="M15" s="36"/>
      <c r="N15" s="36"/>
      <c r="O15" s="85"/>
    </row>
    <row r="16" spans="1:15">
      <c r="A16" s="118" t="s">
        <v>27</v>
      </c>
      <c r="B16" s="115"/>
      <c r="C16" s="115"/>
      <c r="D16" s="34"/>
      <c r="E16" s="34"/>
      <c r="F16" s="34"/>
      <c r="G16" s="34"/>
      <c r="H16" s="132"/>
      <c r="I16" s="132"/>
      <c r="J16" s="132"/>
      <c r="K16" s="36"/>
      <c r="L16" s="36"/>
      <c r="M16" s="36"/>
      <c r="N16" s="36"/>
      <c r="O16" s="85"/>
    </row>
    <row r="18" spans="1:15">
      <c r="A18" s="111"/>
      <c r="B18" s="111"/>
      <c r="C18" s="112"/>
      <c r="D18" s="179" t="s">
        <v>85</v>
      </c>
      <c r="E18" s="180"/>
      <c r="F18" s="181"/>
      <c r="G18" s="179" t="s">
        <v>86</v>
      </c>
      <c r="H18" s="180"/>
      <c r="I18" s="181"/>
      <c r="J18" s="169" t="s">
        <v>87</v>
      </c>
      <c r="K18" s="170"/>
      <c r="L18" s="171"/>
      <c r="M18" s="169" t="s">
        <v>88</v>
      </c>
      <c r="N18" s="170"/>
      <c r="O18" s="171"/>
    </row>
    <row r="19" spans="1:15" ht="28.5" thickBot="1">
      <c r="A19" s="109"/>
      <c r="B19" s="109"/>
      <c r="C19" s="110"/>
      <c r="D19" s="57" t="s">
        <v>96</v>
      </c>
      <c r="E19" s="74" t="s">
        <v>19</v>
      </c>
      <c r="F19" s="74" t="s">
        <v>20</v>
      </c>
      <c r="G19" s="57" t="s">
        <v>96</v>
      </c>
      <c r="H19" s="74" t="s">
        <v>19</v>
      </c>
      <c r="I19" s="71" t="s">
        <v>20</v>
      </c>
      <c r="J19" s="105" t="s">
        <v>96</v>
      </c>
      <c r="K19" s="105" t="s">
        <v>19</v>
      </c>
      <c r="L19" s="113" t="s">
        <v>20</v>
      </c>
      <c r="M19" s="105" t="s">
        <v>96</v>
      </c>
      <c r="N19" s="105" t="s">
        <v>19</v>
      </c>
      <c r="O19" s="113" t="s">
        <v>20</v>
      </c>
    </row>
    <row r="20" spans="1:15" ht="14.5" thickTop="1">
      <c r="A20" s="176" t="s">
        <v>120</v>
      </c>
      <c r="B20" s="123">
        <v>0.2</v>
      </c>
      <c r="C20" s="123" t="s">
        <v>83</v>
      </c>
      <c r="D20" s="124">
        <v>21.692076301615803</v>
      </c>
      <c r="E20" s="124">
        <v>20.298890363128493</v>
      </c>
      <c r="F20" s="124">
        <v>22.196852112676055</v>
      </c>
      <c r="G20" s="124">
        <v>0.17829103809547237</v>
      </c>
      <c r="H20" s="124">
        <v>0.16684019476543965</v>
      </c>
      <c r="I20" s="124">
        <v>0.18243988037815936</v>
      </c>
      <c r="J20" s="125">
        <f>Hazard!$C$6/'Supp Analysis'!D20</f>
        <v>19.269709095060851</v>
      </c>
      <c r="K20" s="125">
        <f>Hazard!$C$6/'Supp Analysis'!E20</f>
        <v>20.592258617213265</v>
      </c>
      <c r="L20" s="125">
        <f>Hazard!$C$6/'Supp Analysis'!F20</f>
        <v>18.83149907374888</v>
      </c>
      <c r="M20" s="126">
        <f>Hazard!$C$6/'Supp Analysis'!G20</f>
        <v>2344.4812732324035</v>
      </c>
      <c r="N20" s="126">
        <f>Hazard!$C$6/'Supp Analysis'!H20</f>
        <v>2505.3914650942806</v>
      </c>
      <c r="O20" s="127">
        <f>Hazard!$C$6/'Supp Analysis'!I20</f>
        <v>2291.165720639447</v>
      </c>
    </row>
    <row r="21" spans="1:15">
      <c r="A21" s="177"/>
      <c r="B21" s="115">
        <v>0.08</v>
      </c>
      <c r="C21" s="115" t="s">
        <v>22</v>
      </c>
      <c r="D21" s="116">
        <v>8.9786266795774647</v>
      </c>
      <c r="E21" s="116">
        <v>8.2109011518854746</v>
      </c>
      <c r="F21" s="116">
        <v>8.774444864003593</v>
      </c>
      <c r="G21" s="116">
        <v>7.3796931612965452E-2</v>
      </c>
      <c r="H21" s="116">
        <v>6.748685878262034E-2</v>
      </c>
      <c r="I21" s="116">
        <v>7.2118724909618584E-2</v>
      </c>
      <c r="J21" s="117">
        <f>Hazard!$C$6/'Supp Analysis'!D21</f>
        <v>46.555003890602912</v>
      </c>
      <c r="K21" s="117">
        <f>Hazard!$C$6/'Supp Analysis'!E21</f>
        <v>50.907932304606348</v>
      </c>
      <c r="L21" s="117">
        <f>Hazard!$C$6/'Supp Analysis'!F21</f>
        <v>47.638341396936589</v>
      </c>
      <c r="M21" s="128">
        <f>Hazard!$C$6/'Supp Analysis'!G21</f>
        <v>5664.1921400233559</v>
      </c>
      <c r="N21" s="128">
        <f>Hazard!$C$6/'Supp Analysis'!H21</f>
        <v>6193.7984303937719</v>
      </c>
      <c r="O21" s="129">
        <f>Hazard!$C$6/'Supp Analysis'!I21</f>
        <v>5795.9982032939506</v>
      </c>
    </row>
    <row r="22" spans="1:15">
      <c r="A22" s="177"/>
      <c r="B22" s="115">
        <v>5.0000000000000001E-4</v>
      </c>
      <c r="C22" s="115" t="s">
        <v>22</v>
      </c>
      <c r="D22" s="116">
        <v>5.5492130281690151E-2</v>
      </c>
      <c r="E22" s="116">
        <v>5.0747225907821242E-2</v>
      </c>
      <c r="F22" s="116">
        <v>5.4230190754039516E-2</v>
      </c>
      <c r="G22" s="116">
        <v>4.5609970094539852E-4</v>
      </c>
      <c r="H22" s="116">
        <v>4.1710048691359923E-4</v>
      </c>
      <c r="I22" s="116">
        <v>4.4572759523868097E-4</v>
      </c>
      <c r="J22" s="117">
        <f>Hazard!$C$6/'Supp Analysis'!D22</f>
        <v>7532.5996294995502</v>
      </c>
      <c r="K22" s="117">
        <f>Hazard!$C$6/'Supp Analysis'!E22</f>
        <v>8236.9034468853042</v>
      </c>
      <c r="L22" s="117">
        <f>Hazard!$C$6/'Supp Analysis'!F22</f>
        <v>7707.8836380243392</v>
      </c>
      <c r="M22" s="128">
        <f>Hazard!$C$6/'Supp Analysis'!G22</f>
        <v>916466.28825577861</v>
      </c>
      <c r="N22" s="128">
        <f>Hazard!$C$6/'Supp Analysis'!H22</f>
        <v>1002156.5860377121</v>
      </c>
      <c r="O22" s="129">
        <f>Hazard!$C$6/'Supp Analysis'!I22</f>
        <v>937792.50929296121</v>
      </c>
    </row>
    <row r="23" spans="1:15">
      <c r="A23" s="118" t="s">
        <v>27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63"/>
    </row>
    <row r="24" spans="1:15" s="84" customFormat="1">
      <c r="A24" s="118" t="s">
        <v>27</v>
      </c>
      <c r="B24" s="119"/>
      <c r="C24" s="119"/>
      <c r="D24" s="120"/>
      <c r="E24" s="120"/>
      <c r="F24" s="120"/>
      <c r="G24" s="120"/>
      <c r="H24" s="120"/>
      <c r="I24" s="119"/>
      <c r="J24" s="119"/>
      <c r="K24" s="119"/>
      <c r="L24" s="119"/>
      <c r="M24" s="119"/>
      <c r="N24" s="119"/>
      <c r="O24" s="121"/>
    </row>
    <row r="25" spans="1:15" s="84" customFormat="1">
      <c r="A25" s="118" t="s">
        <v>27</v>
      </c>
      <c r="B25" s="121"/>
      <c r="C25" s="121"/>
      <c r="D25" s="122"/>
      <c r="E25" s="122"/>
      <c r="F25" s="122"/>
      <c r="G25" s="121"/>
      <c r="H25" s="121"/>
      <c r="I25" s="121"/>
      <c r="J25" s="121"/>
      <c r="K25" s="121"/>
      <c r="L25" s="121"/>
      <c r="M25" s="121"/>
      <c r="N25" s="121"/>
      <c r="O25" s="121"/>
    </row>
    <row r="26" spans="1:15" s="84" customFormat="1">
      <c r="A26" s="99"/>
      <c r="B26" s="101"/>
      <c r="C26" s="101"/>
      <c r="D26" s="102"/>
      <c r="E26" s="102"/>
      <c r="F26" s="102"/>
    </row>
    <row r="27" spans="1:15" s="84" customFormat="1">
      <c r="A27" s="99"/>
      <c r="B27" s="100"/>
      <c r="C27" s="101"/>
      <c r="D27" s="102"/>
      <c r="E27" s="102"/>
      <c r="F27" s="102"/>
    </row>
    <row r="28" spans="1:15" s="84" customFormat="1">
      <c r="A28" s="99"/>
      <c r="B28" s="100"/>
      <c r="C28" s="101"/>
      <c r="D28" s="102"/>
      <c r="E28" s="102"/>
      <c r="F28" s="102"/>
    </row>
    <row r="29" spans="1:15" s="84" customFormat="1">
      <c r="A29" s="99"/>
      <c r="B29" s="101"/>
      <c r="C29" s="101"/>
    </row>
    <row r="30" spans="1:15" s="84" customFormat="1">
      <c r="A30" s="99"/>
      <c r="B30" s="100"/>
      <c r="C30" s="101"/>
    </row>
    <row r="31" spans="1:15" s="84" customFormat="1">
      <c r="A31" s="99"/>
      <c r="B31" s="100"/>
      <c r="C31" s="101"/>
    </row>
    <row r="32" spans="1:15" s="84" customFormat="1">
      <c r="A32" s="103"/>
      <c r="B32" s="104"/>
      <c r="C32" s="104"/>
    </row>
    <row r="33" spans="1:13" s="84" customFormat="1"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3" s="84" customFormat="1">
      <c r="A34" s="168"/>
      <c r="C34" s="101"/>
    </row>
    <row r="35" spans="1:13" s="84" customFormat="1">
      <c r="A35" s="168"/>
      <c r="C35" s="101"/>
    </row>
    <row r="36" spans="1:13">
      <c r="A36" s="168"/>
      <c r="C36" s="98"/>
    </row>
  </sheetData>
  <sheetProtection algorithmName="SHA-512" hashValue="Uy+L5UqObqxAt4jbqgHCzI2mZDQlF8EXN25XqoFFATPxJPBMopOsIK29uAuFkLiWaWz4iKMn8gCF3/J2pNhmrA==" saltValue="JwCYaac8jfQ4PmBEEEqe/Q==" spinCount="100000" sheet="1" objects="1" scenarios="1" formatCells="0" formatColumns="0" formatRows="0"/>
  <mergeCells count="16">
    <mergeCell ref="A34:A36"/>
    <mergeCell ref="M18:O18"/>
    <mergeCell ref="K1:M1"/>
    <mergeCell ref="D1:E1"/>
    <mergeCell ref="F1:G1"/>
    <mergeCell ref="H1:J1"/>
    <mergeCell ref="A20:A22"/>
    <mergeCell ref="C1:C2"/>
    <mergeCell ref="D18:F18"/>
    <mergeCell ref="G18:I18"/>
    <mergeCell ref="J18:L18"/>
    <mergeCell ref="A8:A10"/>
    <mergeCell ref="A3:A7"/>
    <mergeCell ref="B1:B2"/>
    <mergeCell ref="A1:A2"/>
    <mergeCell ref="A11:A13"/>
  </mergeCells>
  <conditionalFormatting sqref="H3:M16">
    <cfRule type="cellIs" dxfId="1" priority="3" operator="lessThan">
      <formula>30</formula>
    </cfRule>
  </conditionalFormatting>
  <conditionalFormatting sqref="J20:O22">
    <cfRule type="cellIs" dxfId="0" priority="2" operator="lessThan">
      <formula>30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9B4C9-842F-4DCE-8594-A7B2B2BB49C6}">
  <dimension ref="A1:K12"/>
  <sheetViews>
    <sheetView zoomScaleNormal="100" workbookViewId="0">
      <selection activeCell="B1" sqref="B1"/>
    </sheetView>
  </sheetViews>
  <sheetFormatPr defaultRowHeight="14"/>
  <cols>
    <col min="1" max="1" width="21" customWidth="1"/>
    <col min="2" max="2" width="10.33203125" customWidth="1"/>
    <col min="3" max="3" width="11.9140625" customWidth="1"/>
    <col min="4" max="4" width="17.25" customWidth="1"/>
    <col min="5" max="5" width="13.08203125" customWidth="1"/>
    <col min="7" max="7" width="21.9140625" customWidth="1"/>
    <col min="8" max="8" width="11.6640625" customWidth="1"/>
    <col min="9" max="9" width="11.33203125" customWidth="1"/>
    <col min="10" max="10" width="17.33203125" customWidth="1"/>
    <col min="11" max="11" width="13.08203125" customWidth="1"/>
  </cols>
  <sheetData>
    <row r="1" spans="1:11" ht="15.65">
      <c r="A1" s="1" t="s">
        <v>0</v>
      </c>
      <c r="G1" s="1" t="s">
        <v>1</v>
      </c>
    </row>
    <row r="2" spans="1:11" ht="63" thickBot="1">
      <c r="A2" s="20" t="s">
        <v>2</v>
      </c>
      <c r="B2" s="20" t="s">
        <v>3</v>
      </c>
      <c r="C2" s="20" t="s">
        <v>90</v>
      </c>
      <c r="D2" s="20" t="s">
        <v>89</v>
      </c>
      <c r="E2" s="20" t="s">
        <v>4</v>
      </c>
      <c r="G2" s="16" t="s">
        <v>2</v>
      </c>
      <c r="H2" s="16" t="s">
        <v>3</v>
      </c>
      <c r="I2" s="16" t="s">
        <v>91</v>
      </c>
      <c r="J2" s="16" t="s">
        <v>89</v>
      </c>
      <c r="K2" s="16" t="s">
        <v>4</v>
      </c>
    </row>
    <row r="3" spans="1:11" ht="30" customHeight="1" thickTop="1">
      <c r="A3" s="147" t="s">
        <v>5</v>
      </c>
      <c r="B3" s="18" t="s">
        <v>6</v>
      </c>
      <c r="C3" s="18">
        <v>111</v>
      </c>
      <c r="D3" s="18">
        <v>57.5</v>
      </c>
      <c r="E3" s="18">
        <v>30</v>
      </c>
      <c r="G3" s="145" t="s">
        <v>5</v>
      </c>
      <c r="H3" s="19" t="s">
        <v>6</v>
      </c>
      <c r="I3" s="19">
        <v>111</v>
      </c>
      <c r="J3" s="19">
        <v>57.5</v>
      </c>
      <c r="K3" s="19">
        <v>30</v>
      </c>
    </row>
    <row r="4" spans="1:11" ht="20.399999999999999" customHeight="1">
      <c r="A4" s="148"/>
      <c r="B4" s="3" t="s">
        <v>7</v>
      </c>
      <c r="C4" s="3">
        <v>9.18</v>
      </c>
      <c r="D4" s="3">
        <v>4.74</v>
      </c>
      <c r="E4" s="3"/>
      <c r="G4" s="146"/>
      <c r="H4" s="17" t="s">
        <v>7</v>
      </c>
      <c r="I4" s="17">
        <v>9.18</v>
      </c>
      <c r="J4" s="17">
        <v>4.74</v>
      </c>
      <c r="K4" s="17"/>
    </row>
    <row r="5" spans="1:11" ht="30" customHeight="1">
      <c r="A5" s="3" t="s">
        <v>8</v>
      </c>
      <c r="B5" s="3" t="s">
        <v>9</v>
      </c>
      <c r="C5" s="3">
        <v>8.93</v>
      </c>
      <c r="D5" s="3">
        <v>3.6</v>
      </c>
      <c r="E5" s="3">
        <v>30</v>
      </c>
      <c r="G5" s="17" t="s">
        <v>8</v>
      </c>
      <c r="H5" s="17" t="s">
        <v>9</v>
      </c>
      <c r="I5" s="17">
        <v>8.93</v>
      </c>
      <c r="J5" s="17">
        <v>3.6</v>
      </c>
      <c r="K5" s="17">
        <v>30</v>
      </c>
    </row>
    <row r="6" spans="1:11" ht="21" customHeight="1">
      <c r="A6" s="3" t="s">
        <v>10</v>
      </c>
      <c r="B6" s="3" t="s">
        <v>9</v>
      </c>
      <c r="C6" s="3">
        <v>418</v>
      </c>
      <c r="D6" s="3">
        <v>339</v>
      </c>
      <c r="E6" s="3">
        <v>30</v>
      </c>
      <c r="G6" s="17" t="s">
        <v>10</v>
      </c>
      <c r="H6" s="17" t="s">
        <v>9</v>
      </c>
      <c r="I6" s="17">
        <v>418</v>
      </c>
      <c r="J6" s="17">
        <v>339</v>
      </c>
      <c r="K6" s="17">
        <v>30</v>
      </c>
    </row>
    <row r="7" spans="1:11" ht="31.25">
      <c r="A7" s="3" t="s">
        <v>11</v>
      </c>
      <c r="B7" s="3" t="s">
        <v>9</v>
      </c>
      <c r="C7" s="3">
        <v>229</v>
      </c>
      <c r="D7" s="3">
        <v>186</v>
      </c>
      <c r="E7" s="3">
        <v>30</v>
      </c>
      <c r="G7" s="17" t="s">
        <v>11</v>
      </c>
      <c r="H7" s="17" t="s">
        <v>9</v>
      </c>
      <c r="I7" s="17">
        <v>229</v>
      </c>
      <c r="J7" s="17">
        <v>186</v>
      </c>
      <c r="K7" s="17">
        <v>30</v>
      </c>
    </row>
    <row r="8" spans="1:11" ht="15.65">
      <c r="A8" s="23"/>
      <c r="B8" s="22"/>
    </row>
    <row r="9" spans="1:11" ht="14.4">
      <c r="A9" s="21"/>
      <c r="B9" s="21"/>
    </row>
    <row r="12" spans="1:11" ht="15.65">
      <c r="A12" s="2"/>
    </row>
  </sheetData>
  <sheetProtection algorithmName="SHA-512" hashValue="x17UoJz6OEvYgW03U113vpo7TKBADzr9x61T9IWlHvr+ZPMx5QPuPne6LcLLazhJxkV1ft4lEb9qdv2DmMvpdw==" saltValue="oZXZSMSihulODfjPZdrwPQ==" spinCount="100000" sheet="1" objects="1" scenarios="1" formatCells="0" formatColumns="0" formatRows="0"/>
  <mergeCells count="2">
    <mergeCell ref="G3:G4"/>
    <mergeCell ref="A3:A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38AD1-AA66-405B-9E52-38E6556DA1BD}">
  <dimension ref="A1:S45"/>
  <sheetViews>
    <sheetView zoomScale="87" zoomScaleNormal="87" workbookViewId="0">
      <selection activeCell="M2" sqref="M2"/>
    </sheetView>
  </sheetViews>
  <sheetFormatPr defaultColWidth="8.9140625" defaultRowHeight="14"/>
  <cols>
    <col min="1" max="1" width="36" style="29" customWidth="1"/>
    <col min="2" max="2" width="11.4140625" style="29" customWidth="1"/>
    <col min="3" max="9" width="12.58203125" style="29" customWidth="1"/>
    <col min="10" max="10" width="11.9140625" style="29" bestFit="1" customWidth="1"/>
    <col min="11" max="11" width="36.4140625" style="29" customWidth="1"/>
    <col min="12" max="12" width="11.9140625" style="29" bestFit="1" customWidth="1"/>
    <col min="13" max="14" width="10.58203125" style="29" customWidth="1"/>
    <col min="15" max="15" width="11.4140625" style="29" customWidth="1"/>
    <col min="16" max="19" width="10.58203125" style="29" customWidth="1"/>
    <col min="20" max="16384" width="8.9140625" style="29"/>
  </cols>
  <sheetData>
    <row r="1" spans="1:19" ht="14.4" customHeight="1">
      <c r="A1" s="150" t="s">
        <v>12</v>
      </c>
      <c r="B1" s="150" t="s">
        <v>13</v>
      </c>
      <c r="C1" s="149" t="s">
        <v>107</v>
      </c>
      <c r="D1" s="149"/>
      <c r="E1" s="149"/>
      <c r="F1" s="149"/>
      <c r="G1" s="149"/>
      <c r="H1" s="149"/>
      <c r="I1" s="149"/>
      <c r="K1" s="150" t="s">
        <v>12</v>
      </c>
      <c r="L1" s="150" t="s">
        <v>13</v>
      </c>
      <c r="M1" s="149" t="s">
        <v>108</v>
      </c>
      <c r="N1" s="149"/>
      <c r="O1" s="149"/>
      <c r="P1" s="149"/>
      <c r="Q1" s="149"/>
      <c r="R1" s="149"/>
      <c r="S1" s="149"/>
    </row>
    <row r="2" spans="1:19" s="30" customFormat="1" ht="27.65" customHeight="1" thickBot="1">
      <c r="A2" s="151"/>
      <c r="B2" s="151"/>
      <c r="C2" s="57" t="s">
        <v>14</v>
      </c>
      <c r="D2" s="57" t="s">
        <v>15</v>
      </c>
      <c r="E2" s="57" t="s">
        <v>16</v>
      </c>
      <c r="F2" s="57" t="s">
        <v>97</v>
      </c>
      <c r="G2" s="57" t="s">
        <v>96</v>
      </c>
      <c r="H2" s="57" t="s">
        <v>19</v>
      </c>
      <c r="I2" s="57" t="s">
        <v>20</v>
      </c>
      <c r="K2" s="151"/>
      <c r="L2" s="151"/>
      <c r="M2" s="57" t="s">
        <v>14</v>
      </c>
      <c r="N2" s="57" t="s">
        <v>15</v>
      </c>
      <c r="O2" s="57" t="s">
        <v>16</v>
      </c>
      <c r="P2" s="57" t="s">
        <v>97</v>
      </c>
      <c r="Q2" s="57" t="s">
        <v>96</v>
      </c>
      <c r="R2" s="57" t="s">
        <v>19</v>
      </c>
      <c r="S2" s="57" t="s">
        <v>20</v>
      </c>
    </row>
    <row r="3" spans="1:19" ht="14.5" thickTop="1">
      <c r="A3" s="58" t="s">
        <v>98</v>
      </c>
      <c r="B3" s="59" t="s">
        <v>22</v>
      </c>
      <c r="C3" s="52" t="s">
        <v>23</v>
      </c>
      <c r="D3" s="52" t="s">
        <v>23</v>
      </c>
      <c r="E3" s="52" t="s">
        <v>23</v>
      </c>
      <c r="F3" s="52" t="s">
        <v>23</v>
      </c>
      <c r="G3" s="61">
        <v>2.6480264325680108E-2</v>
      </c>
      <c r="H3" s="56">
        <v>2.4216045572817018E-2</v>
      </c>
      <c r="I3" s="56">
        <v>2.5878079978357643E-2</v>
      </c>
      <c r="K3" s="58" t="s">
        <v>98</v>
      </c>
      <c r="L3" s="38" t="s">
        <v>22</v>
      </c>
      <c r="M3" s="52" t="s">
        <v>23</v>
      </c>
      <c r="N3" s="52" t="s">
        <v>23</v>
      </c>
      <c r="O3" s="52" t="s">
        <v>23</v>
      </c>
      <c r="P3" s="66" t="s">
        <v>23</v>
      </c>
      <c r="Q3" s="64">
        <f>Hazard!$D$6/G3</f>
        <v>12801.987013069336</v>
      </c>
      <c r="R3" s="58">
        <f>Hazard!$D$6/H3</f>
        <v>13998.982574617141</v>
      </c>
      <c r="S3" s="58">
        <f>Hazard!$D$6/I3</f>
        <v>13099.889956423061</v>
      </c>
    </row>
    <row r="4" spans="1:19">
      <c r="A4" s="58" t="s">
        <v>98</v>
      </c>
      <c r="B4" s="60" t="s">
        <v>24</v>
      </c>
      <c r="C4" s="34" t="s">
        <v>23</v>
      </c>
      <c r="D4" s="34" t="s">
        <v>23</v>
      </c>
      <c r="E4" s="34" t="s">
        <v>23</v>
      </c>
      <c r="F4" s="34" t="s">
        <v>23</v>
      </c>
      <c r="G4" s="62">
        <v>3.2272822146922628E-3</v>
      </c>
      <c r="H4" s="33">
        <v>2.9513305541870741E-3</v>
      </c>
      <c r="I4" s="33">
        <v>3.1538909973623376E-3</v>
      </c>
      <c r="K4" s="58" t="s">
        <v>98</v>
      </c>
      <c r="L4" s="31" t="s">
        <v>24</v>
      </c>
      <c r="M4" s="34" t="s">
        <v>23</v>
      </c>
      <c r="N4" s="34" t="s">
        <v>23</v>
      </c>
      <c r="O4" s="34" t="s">
        <v>23</v>
      </c>
      <c r="P4" s="34" t="s">
        <v>23</v>
      </c>
      <c r="Q4" s="65">
        <f>Hazard!$D$6/G4</f>
        <v>105041.9447226202</v>
      </c>
      <c r="R4" s="36">
        <f>Hazard!$D$6/H4</f>
        <v>114863.44676608936</v>
      </c>
      <c r="S4" s="36">
        <f>Hazard!$D$6/I4</f>
        <v>107486.27656552257</v>
      </c>
    </row>
    <row r="5" spans="1:19">
      <c r="A5" s="58" t="s">
        <v>98</v>
      </c>
      <c r="B5" s="60" t="s">
        <v>25</v>
      </c>
      <c r="C5" s="34" t="s">
        <v>23</v>
      </c>
      <c r="D5" s="34" t="s">
        <v>23</v>
      </c>
      <c r="E5" s="34" t="s">
        <v>23</v>
      </c>
      <c r="F5" s="34" t="s">
        <v>23</v>
      </c>
      <c r="G5" s="62">
        <v>5.2960528651360217E-5</v>
      </c>
      <c r="H5" s="33">
        <v>4.8432091145634043E-5</v>
      </c>
      <c r="I5" s="33">
        <v>5.175615995671529E-5</v>
      </c>
      <c r="K5" s="58" t="s">
        <v>98</v>
      </c>
      <c r="L5" s="31" t="s">
        <v>25</v>
      </c>
      <c r="M5" s="34" t="s">
        <v>23</v>
      </c>
      <c r="N5" s="34" t="s">
        <v>23</v>
      </c>
      <c r="O5" s="34" t="s">
        <v>23</v>
      </c>
      <c r="P5" s="34" t="s">
        <v>23</v>
      </c>
      <c r="Q5" s="65">
        <f>Hazard!$D$6/G5</f>
        <v>6400993.5065346686</v>
      </c>
      <c r="R5" s="36">
        <f>Hazard!$D$6/H5</f>
        <v>6999491.28730857</v>
      </c>
      <c r="S5" s="36">
        <f>Hazard!$D$6/I5</f>
        <v>6549944.9782115305</v>
      </c>
    </row>
    <row r="6" spans="1:19">
      <c r="A6" s="63" t="s">
        <v>99</v>
      </c>
      <c r="B6" s="60" t="s">
        <v>22</v>
      </c>
      <c r="C6" s="34" t="s">
        <v>23</v>
      </c>
      <c r="D6" s="34" t="s">
        <v>23</v>
      </c>
      <c r="E6" s="34" t="s">
        <v>23</v>
      </c>
      <c r="F6" s="34" t="s">
        <v>23</v>
      </c>
      <c r="G6" s="62">
        <v>6.5496265262809744E-2</v>
      </c>
      <c r="H6" s="33">
        <v>5.9895948354087188E-2</v>
      </c>
      <c r="I6" s="33">
        <v>6.4006822964792542E-2</v>
      </c>
      <c r="K6" s="63" t="s">
        <v>99</v>
      </c>
      <c r="L6" s="31" t="s">
        <v>22</v>
      </c>
      <c r="M6" s="34" t="s">
        <v>23</v>
      </c>
      <c r="N6" s="34" t="s">
        <v>23</v>
      </c>
      <c r="O6" s="34" t="s">
        <v>23</v>
      </c>
      <c r="P6" s="34" t="s">
        <v>23</v>
      </c>
      <c r="Q6" s="65">
        <f>Hazard!$D$6/G6</f>
        <v>5175.8676413033863</v>
      </c>
      <c r="R6" s="36">
        <f>Hazard!$D$6/H6</f>
        <v>5659.8152181501819</v>
      </c>
      <c r="S6" s="36">
        <f>Hazard!$D$6/I6</f>
        <v>5296.3103665756016</v>
      </c>
    </row>
    <row r="7" spans="1:19">
      <c r="A7" s="63" t="s">
        <v>99</v>
      </c>
      <c r="B7" s="60" t="s">
        <v>24</v>
      </c>
      <c r="C7" s="34" t="s">
        <v>23</v>
      </c>
      <c r="D7" s="34" t="s">
        <v>23</v>
      </c>
      <c r="E7" s="34" t="s">
        <v>23</v>
      </c>
      <c r="F7" s="34" t="s">
        <v>23</v>
      </c>
      <c r="G7" s="62">
        <v>7.8562770182740299E-3</v>
      </c>
      <c r="H7" s="33">
        <v>7.1845190050727585E-3</v>
      </c>
      <c r="I7" s="33">
        <v>7.6776184146268673E-3</v>
      </c>
      <c r="K7" s="63" t="s">
        <v>99</v>
      </c>
      <c r="L7" s="31" t="s">
        <v>24</v>
      </c>
      <c r="M7" s="34" t="s">
        <v>23</v>
      </c>
      <c r="N7" s="34" t="s">
        <v>23</v>
      </c>
      <c r="O7" s="34" t="s">
        <v>23</v>
      </c>
      <c r="P7" s="34" t="s">
        <v>23</v>
      </c>
      <c r="Q7" s="65">
        <f>Hazard!$D$6/G7</f>
        <v>43150.209598194131</v>
      </c>
      <c r="R7" s="36">
        <f>Hazard!$D$6/H7</f>
        <v>47184.787145895636</v>
      </c>
      <c r="S7" s="36">
        <f>Hazard!$D$6/I7</f>
        <v>44154.317353694038</v>
      </c>
    </row>
    <row r="8" spans="1:19">
      <c r="A8" s="63" t="s">
        <v>99</v>
      </c>
      <c r="B8" s="60" t="s">
        <v>25</v>
      </c>
      <c r="C8" s="34" t="s">
        <v>23</v>
      </c>
      <c r="D8" s="34" t="s">
        <v>23</v>
      </c>
      <c r="E8" s="34" t="s">
        <v>23</v>
      </c>
      <c r="F8" s="34" t="s">
        <v>23</v>
      </c>
      <c r="G8" s="62">
        <v>6.5496265262809735E-5</v>
      </c>
      <c r="H8" s="33">
        <v>5.9895948354087197E-5</v>
      </c>
      <c r="I8" s="33">
        <v>6.4006822964792542E-5</v>
      </c>
      <c r="K8" s="63" t="s">
        <v>99</v>
      </c>
      <c r="L8" s="31" t="s">
        <v>25</v>
      </c>
      <c r="M8" s="34" t="s">
        <v>23</v>
      </c>
      <c r="N8" s="34" t="s">
        <v>23</v>
      </c>
      <c r="O8" s="34" t="s">
        <v>23</v>
      </c>
      <c r="P8" s="34" t="s">
        <v>23</v>
      </c>
      <c r="Q8" s="65">
        <f>Hazard!$D$6/G8</f>
        <v>5175867.6413033875</v>
      </c>
      <c r="R8" s="36">
        <f>Hazard!$D$6/H8</f>
        <v>5659815.2181501808</v>
      </c>
      <c r="S8" s="36">
        <f>Hazard!$D$6/I8</f>
        <v>5296310.3665756015</v>
      </c>
    </row>
    <row r="9" spans="1:19">
      <c r="A9" s="63" t="s">
        <v>100</v>
      </c>
      <c r="B9" s="60" t="s">
        <v>22</v>
      </c>
      <c r="C9" s="34" t="s">
        <v>23</v>
      </c>
      <c r="D9" s="34" t="s">
        <v>23</v>
      </c>
      <c r="E9" s="34" t="s">
        <v>23</v>
      </c>
      <c r="F9" s="34" t="s">
        <v>23</v>
      </c>
      <c r="G9" s="62">
        <v>0.29345938645572062</v>
      </c>
      <c r="H9" s="33">
        <v>0.26836687839595935</v>
      </c>
      <c r="I9" s="33">
        <v>0.28678586360394492</v>
      </c>
      <c r="K9" s="63" t="s">
        <v>100</v>
      </c>
      <c r="L9" s="31" t="s">
        <v>22</v>
      </c>
      <c r="M9" s="34" t="s">
        <v>23</v>
      </c>
      <c r="N9" s="34" t="s">
        <v>23</v>
      </c>
      <c r="O9" s="34" t="s">
        <v>23</v>
      </c>
      <c r="P9" s="34" t="s">
        <v>23</v>
      </c>
      <c r="Q9" s="65">
        <f>Hazard!$D$6/G9</f>
        <v>1155.1854043392505</v>
      </c>
      <c r="R9" s="36">
        <f>Hazard!$D$6/H9</f>
        <v>1263.1961217651669</v>
      </c>
      <c r="S9" s="36">
        <f>Hazard!$D$6/I9</f>
        <v>1182.0666323642909</v>
      </c>
    </row>
    <row r="10" spans="1:19">
      <c r="A10" s="63" t="s">
        <v>100</v>
      </c>
      <c r="B10" s="60" t="s">
        <v>24</v>
      </c>
      <c r="C10" s="34" t="s">
        <v>23</v>
      </c>
      <c r="D10" s="34" t="s">
        <v>23</v>
      </c>
      <c r="E10" s="34" t="s">
        <v>23</v>
      </c>
      <c r="F10" s="34" t="s">
        <v>23</v>
      </c>
      <c r="G10" s="62">
        <v>8.8037815936716182E-2</v>
      </c>
      <c r="H10" s="33">
        <v>8.0510063518787783E-2</v>
      </c>
      <c r="I10" s="33">
        <v>8.6035759081183466E-2</v>
      </c>
      <c r="K10" s="63" t="s">
        <v>100</v>
      </c>
      <c r="L10" s="31" t="s">
        <v>24</v>
      </c>
      <c r="M10" s="34" t="s">
        <v>23</v>
      </c>
      <c r="N10" s="34" t="s">
        <v>23</v>
      </c>
      <c r="O10" s="34" t="s">
        <v>23</v>
      </c>
      <c r="P10" s="34" t="s">
        <v>23</v>
      </c>
      <c r="Q10" s="65">
        <f>Hazard!$D$6/G10</f>
        <v>3850.6180144641685</v>
      </c>
      <c r="R10" s="36">
        <f>Hazard!$D$6/H10</f>
        <v>4210.653739217224</v>
      </c>
      <c r="S10" s="36">
        <f>Hazard!$D$6/I10</f>
        <v>3940.2221078809698</v>
      </c>
    </row>
    <row r="11" spans="1:19">
      <c r="A11" s="63" t="s">
        <v>100</v>
      </c>
      <c r="B11" s="60" t="s">
        <v>25</v>
      </c>
      <c r="C11" s="34" t="s">
        <v>23</v>
      </c>
      <c r="D11" s="34" t="s">
        <v>23</v>
      </c>
      <c r="E11" s="34" t="s">
        <v>23</v>
      </c>
      <c r="F11" s="34" t="s">
        <v>23</v>
      </c>
      <c r="G11" s="62">
        <v>1.1738375458228827E-2</v>
      </c>
      <c r="H11" s="33">
        <v>1.0734675135838376E-2</v>
      </c>
      <c r="I11" s="33">
        <v>1.1471434544157798E-2</v>
      </c>
      <c r="K11" s="63" t="s">
        <v>100</v>
      </c>
      <c r="L11" s="31" t="s">
        <v>25</v>
      </c>
      <c r="M11" s="34" t="s">
        <v>23</v>
      </c>
      <c r="N11" s="34" t="s">
        <v>23</v>
      </c>
      <c r="O11" s="34" t="s">
        <v>23</v>
      </c>
      <c r="P11" s="34" t="s">
        <v>23</v>
      </c>
      <c r="Q11" s="65">
        <f>Hazard!$D$6/G11</f>
        <v>28879.635108481256</v>
      </c>
      <c r="R11" s="36">
        <f>Hazard!$D$6/H11</f>
        <v>31579.903044129165</v>
      </c>
      <c r="S11" s="36">
        <f>Hazard!$D$6/I11</f>
        <v>29551.665809107268</v>
      </c>
    </row>
    <row r="12" spans="1:19">
      <c r="A12" s="63" t="s">
        <v>101</v>
      </c>
      <c r="B12" s="60" t="s">
        <v>22</v>
      </c>
      <c r="C12" s="34" t="s">
        <v>23</v>
      </c>
      <c r="D12" s="34" t="s">
        <v>23</v>
      </c>
      <c r="E12" s="34" t="s">
        <v>23</v>
      </c>
      <c r="F12" s="34" t="s">
        <v>23</v>
      </c>
      <c r="G12" s="62">
        <v>0.18243988037815936</v>
      </c>
      <c r="H12" s="33">
        <v>0.16684019476543965</v>
      </c>
      <c r="I12" s="33">
        <v>0.17829103809547237</v>
      </c>
      <c r="K12" s="63" t="s">
        <v>101</v>
      </c>
      <c r="L12" s="31" t="s">
        <v>22</v>
      </c>
      <c r="M12" s="34" t="s">
        <v>23</v>
      </c>
      <c r="N12" s="34" t="s">
        <v>23</v>
      </c>
      <c r="O12" s="34" t="s">
        <v>23</v>
      </c>
      <c r="P12" s="34" t="s">
        <v>23</v>
      </c>
      <c r="Q12" s="65">
        <f>Hazard!$D$6/G12</f>
        <v>1858.1463619540013</v>
      </c>
      <c r="R12" s="36">
        <f>Hazard!$D$6/H12</f>
        <v>2031.8844657104335</v>
      </c>
      <c r="S12" s="36">
        <f>Hazard!$D$6/I12</f>
        <v>1901.3855302052268</v>
      </c>
    </row>
    <row r="13" spans="1:19">
      <c r="A13" s="63" t="s">
        <v>101</v>
      </c>
      <c r="B13" s="60" t="s">
        <v>24</v>
      </c>
      <c r="C13" s="34" t="s">
        <v>23</v>
      </c>
      <c r="D13" s="34" t="s">
        <v>23</v>
      </c>
      <c r="E13" s="34" t="s">
        <v>23</v>
      </c>
      <c r="F13" s="34" t="s">
        <v>23</v>
      </c>
      <c r="G13" s="62">
        <v>3.6906067468165153E-2</v>
      </c>
      <c r="H13" s="33">
        <v>3.3750381066092065E-2</v>
      </c>
      <c r="I13" s="33">
        <v>3.6066791248063265E-2</v>
      </c>
      <c r="K13" s="63" t="s">
        <v>101</v>
      </c>
      <c r="L13" s="31" t="s">
        <v>24</v>
      </c>
      <c r="M13" s="34" t="s">
        <v>23</v>
      </c>
      <c r="N13" s="34" t="s">
        <v>23</v>
      </c>
      <c r="O13" s="34" t="s">
        <v>23</v>
      </c>
      <c r="P13" s="34" t="s">
        <v>23</v>
      </c>
      <c r="Q13" s="65">
        <f>Hazard!$D$6/G13</f>
        <v>9185.4815009054655</v>
      </c>
      <c r="R13" s="36">
        <f>Hazard!$D$6/H13</f>
        <v>10044.331035437775</v>
      </c>
      <c r="S13" s="36">
        <f>Hazard!$D$6/I13</f>
        <v>9399.2281616736236</v>
      </c>
    </row>
    <row r="14" spans="1:19">
      <c r="A14" s="63" t="s">
        <v>101</v>
      </c>
      <c r="B14" s="60" t="s">
        <v>25</v>
      </c>
      <c r="C14" s="34" t="s">
        <v>23</v>
      </c>
      <c r="D14" s="34" t="s">
        <v>23</v>
      </c>
      <c r="E14" s="34" t="s">
        <v>23</v>
      </c>
      <c r="F14" s="34" t="s">
        <v>23</v>
      </c>
      <c r="G14" s="62">
        <v>9.1219940189079702E-5</v>
      </c>
      <c r="H14" s="33">
        <v>8.342009738271986E-5</v>
      </c>
      <c r="I14" s="33">
        <v>8.9145519047736189E-5</v>
      </c>
      <c r="K14" s="63" t="s">
        <v>101</v>
      </c>
      <c r="L14" s="31" t="s">
        <v>25</v>
      </c>
      <c r="M14" s="34" t="s">
        <v>23</v>
      </c>
      <c r="N14" s="34" t="s">
        <v>23</v>
      </c>
      <c r="O14" s="34" t="s">
        <v>23</v>
      </c>
      <c r="P14" s="34" t="s">
        <v>23</v>
      </c>
      <c r="Q14" s="65">
        <f>Hazard!$D$6/G14</f>
        <v>3716292.7239080016</v>
      </c>
      <c r="R14" s="36">
        <f>Hazard!$D$6/H14</f>
        <v>4063768.931420865</v>
      </c>
      <c r="S14" s="36">
        <f>Hazard!$D$6/I14</f>
        <v>3802771.060410453</v>
      </c>
    </row>
    <row r="15" spans="1:19">
      <c r="A15" s="63" t="s">
        <v>102</v>
      </c>
      <c r="B15" s="60" t="s">
        <v>22</v>
      </c>
      <c r="C15" s="34" t="s">
        <v>23</v>
      </c>
      <c r="D15" s="34" t="s">
        <v>23</v>
      </c>
      <c r="E15" s="34" t="s">
        <v>23</v>
      </c>
      <c r="F15" s="34" t="s">
        <v>23</v>
      </c>
      <c r="G15" s="62">
        <v>0.26531289793555857</v>
      </c>
      <c r="H15" s="33">
        <v>0.24262708062294336</v>
      </c>
      <c r="I15" s="33">
        <v>0.25927945082511505</v>
      </c>
      <c r="K15" s="63" t="s">
        <v>102</v>
      </c>
      <c r="L15" s="31" t="s">
        <v>22</v>
      </c>
      <c r="M15" s="34" t="s">
        <v>23</v>
      </c>
      <c r="N15" s="34" t="s">
        <v>23</v>
      </c>
      <c r="O15" s="34" t="s">
        <v>23</v>
      </c>
      <c r="P15" s="34" t="s">
        <v>23</v>
      </c>
      <c r="Q15" s="65">
        <f>Hazard!$D$6/G15</f>
        <v>1277.7365994560098</v>
      </c>
      <c r="R15" s="36">
        <f>Hazard!$D$6/H15</f>
        <v>1397.2059472076235</v>
      </c>
      <c r="S15" s="36">
        <f>Hazard!$D$6/I15</f>
        <v>1307.4696005456165</v>
      </c>
    </row>
    <row r="16" spans="1:19">
      <c r="A16" s="63" t="s">
        <v>102</v>
      </c>
      <c r="B16" s="60" t="s">
        <v>24</v>
      </c>
      <c r="C16" s="34" t="s">
        <v>23</v>
      </c>
      <c r="D16" s="34" t="s">
        <v>23</v>
      </c>
      <c r="E16" s="34" t="s">
        <v>23</v>
      </c>
      <c r="F16" s="34" t="s">
        <v>23</v>
      </c>
      <c r="G16" s="62">
        <v>7.2961046932278603E-2</v>
      </c>
      <c r="H16" s="33">
        <v>6.6722447171309401E-2</v>
      </c>
      <c r="I16" s="33">
        <v>7.130184897690664E-2</v>
      </c>
      <c r="K16" s="63" t="s">
        <v>102</v>
      </c>
      <c r="L16" s="31" t="s">
        <v>24</v>
      </c>
      <c r="M16" s="34" t="s">
        <v>23</v>
      </c>
      <c r="N16" s="34" t="s">
        <v>23</v>
      </c>
      <c r="O16" s="34" t="s">
        <v>23</v>
      </c>
      <c r="P16" s="34" t="s">
        <v>23</v>
      </c>
      <c r="Q16" s="65">
        <f>Hazard!$D$6/G16</f>
        <v>4646.3149071127627</v>
      </c>
      <c r="R16" s="36">
        <f>Hazard!$D$6/H16</f>
        <v>5080.7488989368139</v>
      </c>
      <c r="S16" s="36">
        <f>Hazard!$D$6/I16</f>
        <v>4754.434911074969</v>
      </c>
    </row>
    <row r="17" spans="1:19">
      <c r="A17" s="63" t="s">
        <v>102</v>
      </c>
      <c r="B17" s="60" t="s">
        <v>25</v>
      </c>
      <c r="C17" s="34" t="s">
        <v>23</v>
      </c>
      <c r="D17" s="34" t="s">
        <v>23</v>
      </c>
      <c r="E17" s="34" t="s">
        <v>23</v>
      </c>
      <c r="F17" s="34" t="s">
        <v>23</v>
      </c>
      <c r="G17" s="62">
        <v>1.4857522284391279E-2</v>
      </c>
      <c r="H17" s="33">
        <v>1.3587116514884827E-2</v>
      </c>
      <c r="I17" s="33">
        <v>1.4519649246206443E-2</v>
      </c>
      <c r="K17" s="63" t="s">
        <v>102</v>
      </c>
      <c r="L17" s="31" t="s">
        <v>25</v>
      </c>
      <c r="M17" s="34" t="s">
        <v>23</v>
      </c>
      <c r="N17" s="34" t="s">
        <v>23</v>
      </c>
      <c r="O17" s="34" t="s">
        <v>23</v>
      </c>
      <c r="P17" s="34" t="s">
        <v>23</v>
      </c>
      <c r="Q17" s="65">
        <f>Hazard!$D$6/G17</f>
        <v>22816.724990285889</v>
      </c>
      <c r="R17" s="36">
        <f>Hazard!$D$6/H17</f>
        <v>24950.106200136135</v>
      </c>
      <c r="S17" s="36">
        <f>Hazard!$D$6/I17</f>
        <v>23347.671438314581</v>
      </c>
    </row>
    <row r="18" spans="1:19">
      <c r="A18" s="63" t="s">
        <v>103</v>
      </c>
      <c r="B18" s="60" t="s">
        <v>22</v>
      </c>
      <c r="C18" s="34" t="s">
        <v>23</v>
      </c>
      <c r="D18" s="34" t="s">
        <v>23</v>
      </c>
      <c r="E18" s="34" t="s">
        <v>23</v>
      </c>
      <c r="F18" s="34" t="s">
        <v>23</v>
      </c>
      <c r="G18" s="62">
        <v>1.4672969322786033E-4</v>
      </c>
      <c r="H18" s="33">
        <v>1.3418343919797965E-4</v>
      </c>
      <c r="I18" s="33">
        <v>1.4339293180197241E-4</v>
      </c>
      <c r="K18" s="63" t="s">
        <v>103</v>
      </c>
      <c r="L18" s="31" t="s">
        <v>22</v>
      </c>
      <c r="M18" s="34" t="s">
        <v>23</v>
      </c>
      <c r="N18" s="34" t="s">
        <v>23</v>
      </c>
      <c r="O18" s="34" t="s">
        <v>23</v>
      </c>
      <c r="P18" s="34" t="s">
        <v>23</v>
      </c>
      <c r="Q18" s="65">
        <f>Hazard!$D$6/G18</f>
        <v>2310370.8086785008</v>
      </c>
      <c r="R18" s="36">
        <f>Hazard!$D$6/H18</f>
        <v>2526392.2435303344</v>
      </c>
      <c r="S18" s="36">
        <f>Hazard!$D$6/I18</f>
        <v>2364133.2647285825</v>
      </c>
    </row>
    <row r="19" spans="1:19">
      <c r="A19" s="63" t="s">
        <v>103</v>
      </c>
      <c r="B19" s="60" t="s">
        <v>24</v>
      </c>
      <c r="C19" s="34" t="s">
        <v>23</v>
      </c>
      <c r="D19" s="34" t="s">
        <v>23</v>
      </c>
      <c r="E19" s="34" t="s">
        <v>23</v>
      </c>
      <c r="F19" s="34" t="s">
        <v>23</v>
      </c>
      <c r="G19" s="62">
        <v>4.4018907968358096E-5</v>
      </c>
      <c r="H19" s="33">
        <v>4.0255031759393895E-5</v>
      </c>
      <c r="I19" s="33">
        <v>4.3017879540591737E-5</v>
      </c>
      <c r="K19" s="63" t="s">
        <v>103</v>
      </c>
      <c r="L19" s="31" t="s">
        <v>24</v>
      </c>
      <c r="M19" s="34" t="s">
        <v>23</v>
      </c>
      <c r="N19" s="34" t="s">
        <v>23</v>
      </c>
      <c r="O19" s="34" t="s">
        <v>23</v>
      </c>
      <c r="P19" s="34" t="s">
        <v>23</v>
      </c>
      <c r="Q19" s="65">
        <f>Hazard!$D$6/G19</f>
        <v>7701236.0289283358</v>
      </c>
      <c r="R19" s="36">
        <f>Hazard!$D$6/H19</f>
        <v>8421307.4784344472</v>
      </c>
      <c r="S19" s="36">
        <f>Hazard!$D$6/I19</f>
        <v>7880444.2157619391</v>
      </c>
    </row>
    <row r="20" spans="1:19" ht="15" customHeight="1">
      <c r="A20" s="63" t="s">
        <v>103</v>
      </c>
      <c r="B20" s="60" t="s">
        <v>25</v>
      </c>
      <c r="C20" s="35" t="s">
        <v>23</v>
      </c>
      <c r="D20" s="34" t="s">
        <v>23</v>
      </c>
      <c r="E20" s="35" t="s">
        <v>23</v>
      </c>
      <c r="F20" s="35" t="s">
        <v>23</v>
      </c>
      <c r="G20" s="33">
        <v>5.8691877291144133E-6</v>
      </c>
      <c r="H20" s="33">
        <v>5.3673375679191873E-6</v>
      </c>
      <c r="I20" s="33">
        <v>5.7357172720788977E-6</v>
      </c>
      <c r="K20" s="63" t="s">
        <v>103</v>
      </c>
      <c r="L20" s="31" t="s">
        <v>25</v>
      </c>
      <c r="M20" s="34" t="s">
        <v>23</v>
      </c>
      <c r="N20" s="34" t="s">
        <v>23</v>
      </c>
      <c r="O20" s="34" t="s">
        <v>23</v>
      </c>
      <c r="P20" s="34" t="s">
        <v>23</v>
      </c>
      <c r="Q20" s="65">
        <f>Hazard!$D$6/G20</f>
        <v>57759270.216962516</v>
      </c>
      <c r="R20" s="36">
        <f>Hazard!$D$6/H20</f>
        <v>63159806.088258341</v>
      </c>
      <c r="S20" s="36">
        <f>Hazard!$D$6/I20</f>
        <v>59103331.618214548</v>
      </c>
    </row>
    <row r="21" spans="1:19">
      <c r="A21" s="58" t="s">
        <v>104</v>
      </c>
      <c r="B21" s="38" t="s">
        <v>22</v>
      </c>
      <c r="C21" s="39">
        <v>0.13375754603145057</v>
      </c>
      <c r="D21" s="39">
        <v>0.11438078627320854</v>
      </c>
      <c r="E21" s="39">
        <v>9.8858588358490582E-2</v>
      </c>
      <c r="F21" s="40">
        <v>7.9701901170205827E-2</v>
      </c>
      <c r="G21" s="41">
        <v>6.2995537461786558E-2</v>
      </c>
      <c r="H21" s="39">
        <v>5.7609047526739322E-2</v>
      </c>
      <c r="I21" s="39">
        <v>6.1562963898921283E-2</v>
      </c>
      <c r="K21" s="58" t="s">
        <v>104</v>
      </c>
      <c r="L21" s="38" t="s">
        <v>22</v>
      </c>
      <c r="M21" s="42">
        <f>Hazard!$J$7/C21</f>
        <v>1390.5757508160743</v>
      </c>
      <c r="N21" s="42">
        <f>Hazard!$J$7/D21</f>
        <v>1626.1472408112556</v>
      </c>
      <c r="O21" s="42">
        <f>Hazard!$J$7/E21</f>
        <v>1881.4753790081322</v>
      </c>
      <c r="P21" s="42">
        <f>Hazard!$J$7/F21</f>
        <v>2333.6959002118579</v>
      </c>
      <c r="Q21" s="67">
        <f>Hazard!$D$7/G21</f>
        <v>2952.5900959703476</v>
      </c>
      <c r="R21" s="42">
        <f>Hazard!$D$7/H21</f>
        <v>3228.6595245940812</v>
      </c>
      <c r="S21" s="42">
        <f>Hazard!$D$7/I21</f>
        <v>3021.2970302305266</v>
      </c>
    </row>
    <row r="22" spans="1:19">
      <c r="A22" s="58" t="s">
        <v>104</v>
      </c>
      <c r="B22" s="31" t="s">
        <v>24</v>
      </c>
      <c r="C22" s="43">
        <v>1.8916173566742096E-2</v>
      </c>
      <c r="D22" s="43">
        <v>1.6175885922246985E-2</v>
      </c>
      <c r="E22" s="43">
        <v>1.3980715641363637E-2</v>
      </c>
      <c r="F22" s="44">
        <v>1.1271550958182512E-2</v>
      </c>
      <c r="G22" s="45">
        <v>8.9089143447440913E-3</v>
      </c>
      <c r="H22" s="43">
        <v>8.1471496327710953E-3</v>
      </c>
      <c r="I22" s="43">
        <v>8.7063178485739714E-3</v>
      </c>
      <c r="K22" s="58" t="s">
        <v>104</v>
      </c>
      <c r="L22" s="31" t="s">
        <v>24</v>
      </c>
      <c r="M22" s="36">
        <f>Hazard!$J$7/C22</f>
        <v>9832.8554315562087</v>
      </c>
      <c r="N22" s="36">
        <f>Hazard!$J$7/D22</f>
        <v>11498.597411854325</v>
      </c>
      <c r="O22" s="36">
        <f>Hazard!$J$7/E22</f>
        <v>13304.039991321797</v>
      </c>
      <c r="P22" s="36">
        <f>Hazard!$J$7/F22</f>
        <v>16501.721962670494</v>
      </c>
      <c r="Q22" s="65">
        <f>Hazard!$D$7/G22</f>
        <v>20877.964789248723</v>
      </c>
      <c r="R22" s="36">
        <f>Hazard!$D$7/H22</f>
        <v>22830.070439830095</v>
      </c>
      <c r="S22" s="36">
        <f>Hazard!$D$7/I22</f>
        <v>21363.79618054783</v>
      </c>
    </row>
    <row r="23" spans="1:19">
      <c r="A23" s="58" t="s">
        <v>104</v>
      </c>
      <c r="B23" s="31" t="s">
        <v>25</v>
      </c>
      <c r="C23" s="43">
        <v>2.6751509206290116E-4</v>
      </c>
      <c r="D23" s="43">
        <v>2.2876157254641706E-4</v>
      </c>
      <c r="E23" s="43">
        <v>1.9771717671698122E-4</v>
      </c>
      <c r="F23" s="44">
        <v>1.5940380234041163E-4</v>
      </c>
      <c r="G23" s="45">
        <v>1.2599107492357309E-4</v>
      </c>
      <c r="H23" s="43">
        <v>1.1521809505347863E-4</v>
      </c>
      <c r="I23" s="43">
        <v>1.2312592779784257E-4</v>
      </c>
      <c r="K23" s="58" t="s">
        <v>104</v>
      </c>
      <c r="L23" s="31" t="s">
        <v>25</v>
      </c>
      <c r="M23" s="36">
        <f>Hazard!$J$7/C23</f>
        <v>695287.8754080371</v>
      </c>
      <c r="N23" s="36">
        <f>Hazard!$J$7/D23</f>
        <v>813073.62040562788</v>
      </c>
      <c r="O23" s="36">
        <f>Hazard!$J$7/E23</f>
        <v>940737.6895040659</v>
      </c>
      <c r="P23" s="36">
        <f>Hazard!$J$7/F23</f>
        <v>1166847.950105929</v>
      </c>
      <c r="Q23" s="65">
        <f>Hazard!$D$7/G23</f>
        <v>1476295.047985174</v>
      </c>
      <c r="R23" s="36">
        <f>Hazard!$D$7/H23</f>
        <v>1614329.7622970408</v>
      </c>
      <c r="S23" s="36">
        <f>Hazard!$D$7/I23</f>
        <v>1510648.5151152634</v>
      </c>
    </row>
    <row r="24" spans="1:19">
      <c r="A24" s="63" t="s">
        <v>26</v>
      </c>
      <c r="B24" s="31" t="s">
        <v>22</v>
      </c>
      <c r="C24" s="46">
        <v>5.376575169479711</v>
      </c>
      <c r="D24" s="46">
        <v>4.7731202170647009</v>
      </c>
      <c r="E24" s="46">
        <v>4.3112053573487614</v>
      </c>
      <c r="F24" s="46">
        <v>3.5833951182730024</v>
      </c>
      <c r="G24" s="46">
        <v>2.9535671617455588</v>
      </c>
      <c r="H24" s="46">
        <v>2.7114578827900626</v>
      </c>
      <c r="I24" s="46">
        <v>2.5943826171397144</v>
      </c>
      <c r="K24" s="63" t="s">
        <v>26</v>
      </c>
      <c r="L24" s="31" t="s">
        <v>22</v>
      </c>
      <c r="M24" s="36">
        <f>Hazard!$J$7/C24</f>
        <v>34.59451307513276</v>
      </c>
      <c r="N24" s="36">
        <f>Hazard!$J$7/D24</f>
        <v>38.968220271305753</v>
      </c>
      <c r="O24" s="36">
        <f>Hazard!$J$7/E24</f>
        <v>43.143386728945664</v>
      </c>
      <c r="P24" s="36">
        <f>Hazard!$J$7/F24</f>
        <v>51.906081763498541</v>
      </c>
      <c r="Q24" s="65">
        <f>Hazard!$D$7/G24</f>
        <v>62.974697988609122</v>
      </c>
      <c r="R24" s="36">
        <f>Hazard!$D$7/H24</f>
        <v>68.597783200160904</v>
      </c>
      <c r="S24" s="36">
        <f>Hazard!$D$7/I24</f>
        <v>71.693357321775252</v>
      </c>
    </row>
    <row r="25" spans="1:19">
      <c r="A25" s="63" t="s">
        <v>26</v>
      </c>
      <c r="B25" s="31" t="s">
        <v>24</v>
      </c>
      <c r="C25" s="46">
        <v>0.76036255237966288</v>
      </c>
      <c r="D25" s="46">
        <v>0.6750211345810111</v>
      </c>
      <c r="E25" s="46">
        <v>0.6096965086538163</v>
      </c>
      <c r="F25" s="46">
        <v>0.506768597560322</v>
      </c>
      <c r="G25" s="46">
        <v>0.41769747375203775</v>
      </c>
      <c r="H25" s="46">
        <v>0.38345805116451437</v>
      </c>
      <c r="I25" s="46">
        <v>0.36690110831439887</v>
      </c>
      <c r="K25" s="63" t="s">
        <v>26</v>
      </c>
      <c r="L25" s="31" t="s">
        <v>24</v>
      </c>
      <c r="M25" s="36">
        <f>Hazard!$J$7/C25</f>
        <v>244.6201478727306</v>
      </c>
      <c r="N25" s="36">
        <f>Hazard!$J$7/D25</f>
        <v>275.54692804611386</v>
      </c>
      <c r="O25" s="36">
        <f>Hazard!$J$7/E25</f>
        <v>305.06981319391184</v>
      </c>
      <c r="P25" s="36">
        <f>Hazard!$J$7/F25</f>
        <v>367.03142399793217</v>
      </c>
      <c r="Q25" s="65">
        <f>Hazard!$D$7/G25</f>
        <v>445.29835990920355</v>
      </c>
      <c r="R25" s="36">
        <f>Hazard!$D$7/H25</f>
        <v>485.05957675198408</v>
      </c>
      <c r="S25" s="36">
        <f>Hazard!$D$7/I25</f>
        <v>506.94859128257508</v>
      </c>
    </row>
    <row r="26" spans="1:19">
      <c r="A26" s="63" t="s">
        <v>26</v>
      </c>
      <c r="B26" s="31" t="s">
        <v>25</v>
      </c>
      <c r="C26" s="46">
        <v>1.6129725508439131E-3</v>
      </c>
      <c r="D26" s="46">
        <v>1.4319360651194098E-3</v>
      </c>
      <c r="E26" s="46">
        <v>1.2933616072046282E-3</v>
      </c>
      <c r="F26" s="46">
        <v>1.0750185354819004E-3</v>
      </c>
      <c r="G26" s="46">
        <v>8.8607014852366741E-4</v>
      </c>
      <c r="H26" s="46">
        <v>8.1343736483701864E-4</v>
      </c>
      <c r="I26" s="46">
        <v>7.7831478514191416E-4</v>
      </c>
      <c r="K26" s="63" t="s">
        <v>26</v>
      </c>
      <c r="L26" s="31" t="s">
        <v>25</v>
      </c>
      <c r="M26" s="36">
        <f>Hazard!$J$7/C26</f>
        <v>115315.04358377589</v>
      </c>
      <c r="N26" s="36">
        <f>Hazard!$J$7/D26</f>
        <v>129894.06757101922</v>
      </c>
      <c r="O26" s="36">
        <f>Hazard!$J$7/E26</f>
        <v>143811.28909648556</v>
      </c>
      <c r="P26" s="36">
        <f>Hazard!$J$7/F26</f>
        <v>173020.27254499518</v>
      </c>
      <c r="Q26" s="65">
        <f>Hazard!$D$7/G26</f>
        <v>209915.65996203048</v>
      </c>
      <c r="R26" s="36">
        <f>Hazard!$D$7/H26</f>
        <v>228659.27733386972</v>
      </c>
      <c r="S26" s="36">
        <f>Hazard!$D$7/I26</f>
        <v>238977.8577392509</v>
      </c>
    </row>
    <row r="27" spans="1:19">
      <c r="A27" s="63" t="s">
        <v>27</v>
      </c>
      <c r="B27" s="31" t="s">
        <v>22</v>
      </c>
      <c r="C27" s="46">
        <v>5.2918994024624544</v>
      </c>
      <c r="D27" s="46">
        <v>4.6979482715965526</v>
      </c>
      <c r="E27" s="46">
        <v>4.2433081162807564</v>
      </c>
      <c r="F27" s="46">
        <v>3.5269601721221386</v>
      </c>
      <c r="G27" s="46">
        <v>2.6623094618000636</v>
      </c>
      <c r="H27" s="46">
        <v>2.4440751069151494</v>
      </c>
      <c r="I27" s="46">
        <v>2.2232738905492981</v>
      </c>
      <c r="K27" s="63" t="s">
        <v>27</v>
      </c>
      <c r="L27" s="31" t="s">
        <v>22</v>
      </c>
      <c r="M27" s="36">
        <f>Hazard!$J$7/C27</f>
        <v>35.14806043241289</v>
      </c>
      <c r="N27" s="36">
        <f>Hazard!$J$7/D27</f>
        <v>39.59175138741783</v>
      </c>
      <c r="O27" s="36">
        <f>Hazard!$J$7/E27</f>
        <v>43.833724750355458</v>
      </c>
      <c r="P27" s="36">
        <f>Hazard!$J$7/F27</f>
        <v>52.736631808372692</v>
      </c>
      <c r="Q27" s="65">
        <f>Hazard!$D$7/G27</f>
        <v>69.864154663012044</v>
      </c>
      <c r="R27" s="36">
        <f>Hazard!$D$7/H27</f>
        <v>76.102407603489965</v>
      </c>
      <c r="S27" s="36">
        <f>Hazard!$D$7/I27</f>
        <v>83.660407649570104</v>
      </c>
    </row>
    <row r="28" spans="1:19">
      <c r="A28" s="63" t="s">
        <v>27</v>
      </c>
      <c r="B28" s="31" t="s">
        <v>28</v>
      </c>
      <c r="C28" s="47">
        <v>2.6459497012312272</v>
      </c>
      <c r="D28" s="47">
        <v>2.3489741357982763</v>
      </c>
      <c r="E28" s="47">
        <v>2.1216540581403782</v>
      </c>
      <c r="F28" s="47">
        <v>1.7634800860610693</v>
      </c>
      <c r="G28" s="47">
        <v>1.3311547309000318</v>
      </c>
      <c r="H28" s="47">
        <v>1.2220375534575747</v>
      </c>
      <c r="I28" s="47">
        <v>1.1116369452746491</v>
      </c>
      <c r="K28" s="63" t="s">
        <v>27</v>
      </c>
      <c r="L28" s="31" t="s">
        <v>28</v>
      </c>
      <c r="M28" s="36">
        <f>Hazard!$J$7/C28</f>
        <v>70.296120864825781</v>
      </c>
      <c r="N28" s="36">
        <f>Hazard!$J$7/D28</f>
        <v>79.183502774835659</v>
      </c>
      <c r="O28" s="36">
        <f>Hazard!$J$7/E28</f>
        <v>87.667449500710916</v>
      </c>
      <c r="P28" s="36">
        <f>Hazard!$J$7/F28</f>
        <v>105.47326361674538</v>
      </c>
      <c r="Q28" s="65">
        <f>Hazard!$D$7/G28</f>
        <v>139.72830932602409</v>
      </c>
      <c r="R28" s="36">
        <f>Hazard!$D$7/H28</f>
        <v>152.20481520697993</v>
      </c>
      <c r="S28" s="36">
        <f>Hazard!$D$7/I28</f>
        <v>167.32081529914021</v>
      </c>
    </row>
    <row r="29" spans="1:19">
      <c r="A29" s="63" t="s">
        <v>27</v>
      </c>
      <c r="B29" s="31" t="s">
        <v>24</v>
      </c>
      <c r="C29" s="46">
        <v>0.46961750114970974</v>
      </c>
      <c r="D29" s="46">
        <v>0.41690866738909521</v>
      </c>
      <c r="E29" s="46">
        <v>0.3765626673191827</v>
      </c>
      <c r="F29" s="46">
        <v>0.31299200848674863</v>
      </c>
      <c r="G29" s="46">
        <v>0.22632641887210905</v>
      </c>
      <c r="H29" s="46">
        <v>0.20777403015672208</v>
      </c>
      <c r="I29" s="46">
        <v>0.18665211168467916</v>
      </c>
      <c r="K29" s="63" t="s">
        <v>27</v>
      </c>
      <c r="L29" s="31" t="s">
        <v>24</v>
      </c>
      <c r="M29" s="36">
        <f>Hazard!$J$7/C29</f>
        <v>396.06701101351183</v>
      </c>
      <c r="N29" s="36">
        <f>Hazard!$J$7/D29</f>
        <v>446.14088060301401</v>
      </c>
      <c r="O29" s="36">
        <f>Hazard!$J$7/E29</f>
        <v>493.9416892390513</v>
      </c>
      <c r="P29" s="36">
        <f>Hazard!$J$7/F29</f>
        <v>594.26437403073442</v>
      </c>
      <c r="Q29" s="65">
        <f>Hazard!$D$7/G29</f>
        <v>821.82186651883353</v>
      </c>
      <c r="R29" s="36">
        <f>Hazard!$D$7/H29</f>
        <v>895.20331227007478</v>
      </c>
      <c r="S29" s="36">
        <f>Hazard!$D$7/I29</f>
        <v>996.5062721295069</v>
      </c>
    </row>
    <row r="30" spans="1:19">
      <c r="A30" s="63" t="s">
        <v>27</v>
      </c>
      <c r="B30" s="31" t="s">
        <v>25</v>
      </c>
      <c r="C30" s="46">
        <v>4.1286213224000601E-4</v>
      </c>
      <c r="D30" s="46">
        <v>1.7644744377969269E-4</v>
      </c>
      <c r="E30" s="46">
        <v>1.3815239863880171E-4</v>
      </c>
      <c r="F30" s="46">
        <v>1.0615705955338187E-4</v>
      </c>
      <c r="G30" s="46">
        <v>7.11949958844313E-5</v>
      </c>
      <c r="H30" s="46">
        <v>6.4829058996464939E-5</v>
      </c>
      <c r="I30" s="46">
        <v>6.2239259915753848E-5</v>
      </c>
      <c r="K30" s="63" t="s">
        <v>27</v>
      </c>
      <c r="L30" s="31" t="s">
        <v>25</v>
      </c>
      <c r="M30" s="36">
        <f>Hazard!$J$7/C30</f>
        <v>450513.58668049029</v>
      </c>
      <c r="N30" s="36">
        <f>Hazard!$J$7/D30</f>
        <v>1054138.2522505361</v>
      </c>
      <c r="O30" s="36">
        <f>Hazard!$J$7/E30</f>
        <v>1346339.2733867434</v>
      </c>
      <c r="P30" s="36">
        <f>Hazard!$J$7/F30</f>
        <v>1752120.8743208311</v>
      </c>
      <c r="Q30" s="65">
        <f>Hazard!$D$7/G30</f>
        <v>2612543.1666844706</v>
      </c>
      <c r="R30" s="36">
        <f>Hazard!$D$7/H30</f>
        <v>2869083.7547116391</v>
      </c>
      <c r="S30" s="36">
        <f>Hazard!$D$7/I30</f>
        <v>2988467.4119159975</v>
      </c>
    </row>
    <row r="31" spans="1:19">
      <c r="A31" s="63" t="s">
        <v>66</v>
      </c>
      <c r="B31" s="31" t="s">
        <v>22</v>
      </c>
      <c r="C31" s="43">
        <v>0.28374124323719774</v>
      </c>
      <c r="D31" s="43">
        <v>0.24263712562412976</v>
      </c>
      <c r="E31" s="43">
        <v>0.20970972926579404</v>
      </c>
      <c r="F31" s="43">
        <v>0.1690724538343806</v>
      </c>
      <c r="G31" s="34" t="s">
        <v>23</v>
      </c>
      <c r="H31" s="34" t="s">
        <v>23</v>
      </c>
      <c r="I31" s="34" t="s">
        <v>23</v>
      </c>
      <c r="K31" s="63" t="s">
        <v>66</v>
      </c>
      <c r="L31" s="31" t="s">
        <v>22</v>
      </c>
      <c r="M31" s="36">
        <f>Hazard!$J$7/C31</f>
        <v>655.52683803711443</v>
      </c>
      <c r="N31" s="36">
        <f>Hazard!$J$7/D31</f>
        <v>766.57683576475199</v>
      </c>
      <c r="O31" s="36">
        <f>Hazard!$J$7/E31</f>
        <v>886.94025141893428</v>
      </c>
      <c r="P31" s="36">
        <f>Hazard!$J$7/F31</f>
        <v>1100.1200714943266</v>
      </c>
      <c r="Q31" s="68" t="s">
        <v>23</v>
      </c>
      <c r="R31" s="34" t="s">
        <v>23</v>
      </c>
      <c r="S31" s="34" t="s">
        <v>23</v>
      </c>
    </row>
    <row r="32" spans="1:19">
      <c r="A32" s="63" t="s">
        <v>66</v>
      </c>
      <c r="B32" s="31" t="s">
        <v>24</v>
      </c>
      <c r="C32" s="43">
        <v>3.4111025719833807E-2</v>
      </c>
      <c r="D32" s="43">
        <v>2.9169538902147858E-2</v>
      </c>
      <c r="E32" s="43">
        <v>2.5211047527217891E-2</v>
      </c>
      <c r="F32" s="43">
        <v>2.032568390644135E-2</v>
      </c>
      <c r="G32" s="34" t="s">
        <v>23</v>
      </c>
      <c r="H32" s="34" t="s">
        <v>23</v>
      </c>
      <c r="I32" s="34" t="s">
        <v>23</v>
      </c>
      <c r="K32" s="63" t="s">
        <v>66</v>
      </c>
      <c r="L32" s="31" t="s">
        <v>24</v>
      </c>
      <c r="M32" s="36">
        <f>Hazard!$J$7/C32</f>
        <v>5452.7823797409455</v>
      </c>
      <c r="N32" s="36">
        <f>Hazard!$J$7/D32</f>
        <v>6376.5149193463649</v>
      </c>
      <c r="O32" s="36">
        <f>Hazard!$J$7/E32</f>
        <v>7377.7180340957302</v>
      </c>
      <c r="P32" s="36">
        <f>Hazard!$J$7/F32</f>
        <v>9150.9835957379673</v>
      </c>
      <c r="Q32" s="68" t="s">
        <v>23</v>
      </c>
      <c r="R32" s="34" t="s">
        <v>23</v>
      </c>
      <c r="S32" s="34" t="s">
        <v>23</v>
      </c>
    </row>
    <row r="33" spans="1:19">
      <c r="A33" s="63" t="s">
        <v>66</v>
      </c>
      <c r="B33" s="31" t="s">
        <v>25</v>
      </c>
      <c r="C33" s="43">
        <v>2.3751869598212759E-3</v>
      </c>
      <c r="D33" s="43">
        <v>2.0311059829577756E-3</v>
      </c>
      <c r="E33" s="43">
        <v>1.7554720230903134E-3</v>
      </c>
      <c r="F33" s="43">
        <v>1.4152989640519049E-3</v>
      </c>
      <c r="G33" s="34" t="s">
        <v>23</v>
      </c>
      <c r="H33" s="34" t="s">
        <v>23</v>
      </c>
      <c r="I33" s="34" t="s">
        <v>23</v>
      </c>
      <c r="K33" s="63" t="s">
        <v>66</v>
      </c>
      <c r="L33" s="31" t="s">
        <v>25</v>
      </c>
      <c r="M33" s="36">
        <f>Hazard!$J$7/C33</f>
        <v>78309.624945901451</v>
      </c>
      <c r="N33" s="36">
        <f>Hazard!$J$7/D33</f>
        <v>91575.723551923948</v>
      </c>
      <c r="O33" s="36">
        <f>Hazard!$J$7/E33</f>
        <v>105954.40858839075</v>
      </c>
      <c r="P33" s="36">
        <f>Hazard!$J$7/F33</f>
        <v>131420.99635789645</v>
      </c>
      <c r="Q33" s="68" t="s">
        <v>23</v>
      </c>
      <c r="R33" s="34" t="s">
        <v>23</v>
      </c>
      <c r="S33" s="34" t="s">
        <v>23</v>
      </c>
    </row>
    <row r="34" spans="1:19">
      <c r="A34" s="63" t="s">
        <v>105</v>
      </c>
      <c r="B34" s="31" t="s">
        <v>22</v>
      </c>
      <c r="C34" s="47">
        <v>0.37555003308830354</v>
      </c>
      <c r="D34" s="47">
        <v>0.32114605376708549</v>
      </c>
      <c r="E34" s="47">
        <v>0.27756449808345435</v>
      </c>
      <c r="F34" s="47">
        <v>0.2237784148240394</v>
      </c>
      <c r="G34" s="47">
        <v>0.17687208595040074</v>
      </c>
      <c r="H34" s="47">
        <v>0.17284986017774054</v>
      </c>
      <c r="I34" s="47">
        <v>0.16174847959430655</v>
      </c>
      <c r="K34" s="63" t="s">
        <v>105</v>
      </c>
      <c r="L34" s="31" t="s">
        <v>22</v>
      </c>
      <c r="M34" s="36">
        <f>Hazard!$J$7/C34</f>
        <v>495.27355508517712</v>
      </c>
      <c r="N34" s="36">
        <f>Hazard!$J$7/D34</f>
        <v>579.17572960400889</v>
      </c>
      <c r="O34" s="36">
        <f>Hazard!$J$7/E34</f>
        <v>670.11451855084158</v>
      </c>
      <c r="P34" s="36">
        <f>Hazard!$J$7/F34</f>
        <v>831.17936171929193</v>
      </c>
      <c r="Q34" s="65">
        <f>Hazard!$D$7/G34</f>
        <v>1051.6074314414934</v>
      </c>
      <c r="R34" s="36">
        <f>Hazard!$D$7/H34</f>
        <v>1076.0783943286806</v>
      </c>
      <c r="S34" s="36">
        <f>Hazard!$D$7/I34</f>
        <v>1149.933529307481</v>
      </c>
    </row>
    <row r="35" spans="1:19">
      <c r="A35" s="63" t="s">
        <v>105</v>
      </c>
      <c r="B35" s="31" t="s">
        <v>24</v>
      </c>
      <c r="C35" s="47">
        <v>0.15933238504294303</v>
      </c>
      <c r="D35" s="47">
        <v>0.13625073142200345</v>
      </c>
      <c r="E35" s="47">
        <v>0.11776064328687061</v>
      </c>
      <c r="F35" s="47">
        <v>9.4941140763152701E-2</v>
      </c>
      <c r="G35" s="47">
        <v>7.5040470826882921E-2</v>
      </c>
      <c r="H35" s="47">
        <v>7.3333984955296139E-2</v>
      </c>
      <c r="I35" s="47">
        <v>6.8624068060648843E-2</v>
      </c>
      <c r="K35" s="63" t="s">
        <v>105</v>
      </c>
      <c r="L35" s="31" t="s">
        <v>24</v>
      </c>
      <c r="M35" s="36">
        <f>Hazard!$J$7/C35</f>
        <v>1167.3709644769929</v>
      </c>
      <c r="N35" s="36">
        <f>Hazard!$J$7/D35</f>
        <v>1365.1302863388698</v>
      </c>
      <c r="O35" s="36">
        <f>Hazard!$J$7/E35</f>
        <v>1579.4750674628622</v>
      </c>
      <c r="P35" s="36">
        <f>Hazard!$J$7/F35</f>
        <v>1959.1085435133919</v>
      </c>
      <c r="Q35" s="65">
        <f>Hazard!$D$7/G35</f>
        <v>2478.6624863948255</v>
      </c>
      <c r="R35" s="36">
        <f>Hazard!$D$7/H35</f>
        <v>2536.341099060473</v>
      </c>
      <c r="S35" s="36">
        <f>Hazard!$D$7/I35</f>
        <v>2710.419321623664</v>
      </c>
    </row>
    <row r="36" spans="1:19">
      <c r="A36" s="63" t="s">
        <v>105</v>
      </c>
      <c r="B36" s="31" t="s">
        <v>25</v>
      </c>
      <c r="C36" s="47">
        <v>3.7555003308830354E-2</v>
      </c>
      <c r="D36" s="47">
        <v>3.2114605376708551E-2</v>
      </c>
      <c r="E36" s="47">
        <v>2.7756449808345435E-2</v>
      </c>
      <c r="F36" s="47">
        <v>2.2377841482403942E-2</v>
      </c>
      <c r="G36" s="47">
        <v>1.7687208595040072E-2</v>
      </c>
      <c r="H36" s="47">
        <v>1.7284986017774052E-2</v>
      </c>
      <c r="I36" s="47">
        <v>1.6174847959430656E-2</v>
      </c>
      <c r="K36" s="63" t="s">
        <v>105</v>
      </c>
      <c r="L36" s="31" t="s">
        <v>25</v>
      </c>
      <c r="M36" s="36">
        <f>Hazard!$J$7/C36</f>
        <v>4952.7355508517712</v>
      </c>
      <c r="N36" s="36">
        <f>Hazard!$J$7/D36</f>
        <v>5791.7572960400885</v>
      </c>
      <c r="O36" s="36">
        <f>Hazard!$J$7/E36</f>
        <v>6701.145185508416</v>
      </c>
      <c r="P36" s="36">
        <f>Hazard!$J$7/F36</f>
        <v>8311.7936171929177</v>
      </c>
      <c r="Q36" s="65">
        <f>Hazard!$D$7/G36</f>
        <v>10516.074314414936</v>
      </c>
      <c r="R36" s="36">
        <f>Hazard!$D$7/H36</f>
        <v>10760.783943286808</v>
      </c>
      <c r="S36" s="36">
        <f>Hazard!$D$7/I36</f>
        <v>11499.33529307481</v>
      </c>
    </row>
    <row r="39" spans="1:19">
      <c r="C39" s="48"/>
      <c r="D39" s="48"/>
      <c r="E39" s="48"/>
      <c r="F39" s="49"/>
      <c r="G39" s="49"/>
      <c r="H39" s="49"/>
      <c r="I39" s="49"/>
    </row>
    <row r="40" spans="1:19">
      <c r="E40" s="48"/>
      <c r="F40" s="48"/>
      <c r="G40" s="48"/>
      <c r="H40" s="48"/>
      <c r="I40" s="48"/>
    </row>
    <row r="41" spans="1:19">
      <c r="E41" s="48"/>
      <c r="F41" s="48"/>
      <c r="G41" s="48"/>
      <c r="H41" s="48"/>
      <c r="I41" s="48"/>
    </row>
    <row r="43" spans="1:19">
      <c r="H43" s="48"/>
      <c r="I43" s="48"/>
    </row>
    <row r="44" spans="1:19">
      <c r="I44" s="48"/>
      <c r="J44" s="48"/>
      <c r="K44" s="48"/>
    </row>
    <row r="45" spans="1:19">
      <c r="I45" s="48"/>
      <c r="J45" s="48"/>
      <c r="K45" s="48"/>
    </row>
  </sheetData>
  <sheetProtection algorithmName="SHA-512" hashValue="wMYrZSnjmR/FUoI+YG7fH51bnLO9JPr4evgVf3mA0oM9W8yMDcWXFRqoFYJTm2XMGknYXRBKX5Or+C00qdet/Q==" saltValue="WhSmY/VvQlTLI7vzB8vr8Q==" spinCount="100000" sheet="1" objects="1" scenarios="1" formatCells="0" formatColumns="0" formatRows="0"/>
  <mergeCells count="6">
    <mergeCell ref="C1:I1"/>
    <mergeCell ref="M1:S1"/>
    <mergeCell ref="A1:A2"/>
    <mergeCell ref="B1:B2"/>
    <mergeCell ref="K1:K2"/>
    <mergeCell ref="L1:L2"/>
  </mergeCells>
  <conditionalFormatting sqref="G3:I20">
    <cfRule type="cellIs" dxfId="31" priority="5" operator="equal">
      <formula>0</formula>
    </cfRule>
  </conditionalFormatting>
  <conditionalFormatting sqref="M3:S36">
    <cfRule type="cellIs" dxfId="30" priority="1" operator="between">
      <formula>30</formula>
      <formula>40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87" operator="lessThan" id="{0076E3C6-F233-4572-8818-B35213C5B04D}">
            <xm:f>Hazard!$K$7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M21:P36</xm:sqref>
        </x14:conditionalFormatting>
        <x14:conditionalFormatting xmlns:xm="http://schemas.microsoft.com/office/excel/2006/main">
          <x14:cfRule type="cellIs" priority="74" operator="lessThan" id="{AF59BC59-F76D-4811-BC8E-9CB115B7C9B2}">
            <xm:f>Hazard!$E$6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Q3:S20</xm:sqref>
        </x14:conditionalFormatting>
        <x14:conditionalFormatting xmlns:xm="http://schemas.microsoft.com/office/excel/2006/main">
          <x14:cfRule type="cellIs" priority="75" operator="lessThan" id="{66876C2E-908C-4887-98D7-C98B6CD381ED}">
            <xm:f>Hazard!$E$7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Q21:S30 Q34:S36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ADFC8-430D-4222-96B2-35249A8B1569}">
  <dimension ref="A1:T42"/>
  <sheetViews>
    <sheetView zoomScale="90" zoomScaleNormal="90" workbookViewId="0">
      <selection activeCell="U19" sqref="U19"/>
    </sheetView>
  </sheetViews>
  <sheetFormatPr defaultColWidth="8.9140625" defaultRowHeight="14"/>
  <cols>
    <col min="1" max="1" width="35.58203125" style="29" customWidth="1"/>
    <col min="2" max="2" width="12.4140625" style="29" customWidth="1"/>
    <col min="3" max="3" width="1.25" style="29" hidden="1" customWidth="1"/>
    <col min="4" max="10" width="12.33203125" style="29" bestFit="1" customWidth="1"/>
    <col min="11" max="11" width="8.9140625" style="29"/>
    <col min="12" max="12" width="39.6640625" style="29" customWidth="1"/>
    <col min="13" max="13" width="12.58203125" style="29" customWidth="1"/>
    <col min="14" max="15" width="10.58203125" style="29" customWidth="1"/>
    <col min="16" max="16" width="13.08203125" style="29" customWidth="1"/>
    <col min="17" max="20" width="10.58203125" style="29" customWidth="1"/>
    <col min="21" max="16384" width="8.9140625" style="29"/>
  </cols>
  <sheetData>
    <row r="1" spans="1:20">
      <c r="A1" s="150" t="s">
        <v>12</v>
      </c>
      <c r="B1" s="152" t="s">
        <v>13</v>
      </c>
      <c r="C1" s="70"/>
      <c r="D1" s="150" t="s">
        <v>106</v>
      </c>
      <c r="E1" s="150"/>
      <c r="F1" s="150"/>
      <c r="G1" s="150"/>
      <c r="H1" s="150"/>
      <c r="I1" s="150"/>
      <c r="J1" s="150"/>
      <c r="K1" s="50"/>
      <c r="L1" s="150" t="s">
        <v>12</v>
      </c>
      <c r="M1" s="150" t="s">
        <v>13</v>
      </c>
      <c r="N1" s="149" t="s">
        <v>30</v>
      </c>
      <c r="O1" s="149"/>
      <c r="P1" s="149"/>
      <c r="Q1" s="149"/>
      <c r="R1" s="149"/>
      <c r="S1" s="149"/>
      <c r="T1" s="149"/>
    </row>
    <row r="2" spans="1:20" s="51" customFormat="1" ht="42.5" thickBot="1">
      <c r="A2" s="151"/>
      <c r="B2" s="153"/>
      <c r="C2" s="69"/>
      <c r="D2" s="57" t="s">
        <v>14</v>
      </c>
      <c r="E2" s="57" t="s">
        <v>15</v>
      </c>
      <c r="F2" s="57" t="s">
        <v>16</v>
      </c>
      <c r="G2" s="57" t="s">
        <v>97</v>
      </c>
      <c r="H2" s="57" t="s">
        <v>96</v>
      </c>
      <c r="I2" s="57" t="s">
        <v>19</v>
      </c>
      <c r="J2" s="57" t="s">
        <v>20</v>
      </c>
      <c r="L2" s="151"/>
      <c r="M2" s="151"/>
      <c r="N2" s="57" t="s">
        <v>14</v>
      </c>
      <c r="O2" s="57" t="s">
        <v>15</v>
      </c>
      <c r="P2" s="74" t="s">
        <v>16</v>
      </c>
      <c r="Q2" s="57" t="s">
        <v>97</v>
      </c>
      <c r="R2" s="57" t="s">
        <v>96</v>
      </c>
      <c r="S2" s="57" t="s">
        <v>19</v>
      </c>
      <c r="T2" s="71" t="s">
        <v>20</v>
      </c>
    </row>
    <row r="3" spans="1:20" ht="14.5" thickTop="1">
      <c r="A3" s="58" t="s">
        <v>98</v>
      </c>
      <c r="B3" s="38" t="s">
        <v>22</v>
      </c>
      <c r="C3" s="52" t="s">
        <v>31</v>
      </c>
      <c r="D3" s="52" t="s">
        <v>23</v>
      </c>
      <c r="E3" s="52" t="s">
        <v>23</v>
      </c>
      <c r="F3" s="52" t="s">
        <v>23</v>
      </c>
      <c r="G3" s="66" t="s">
        <v>23</v>
      </c>
      <c r="H3" s="72">
        <v>3.2217654929577466</v>
      </c>
      <c r="I3" s="39">
        <v>2.9462855446927376</v>
      </c>
      <c r="J3" s="39">
        <v>3.1484997307001801</v>
      </c>
      <c r="L3" s="58" t="s">
        <v>98</v>
      </c>
      <c r="M3" s="38" t="s">
        <v>22</v>
      </c>
      <c r="N3" s="52" t="s">
        <v>23</v>
      </c>
      <c r="O3" s="52" t="s">
        <v>23</v>
      </c>
      <c r="P3" s="52" t="s">
        <v>23</v>
      </c>
      <c r="Q3" s="66" t="s">
        <v>23</v>
      </c>
      <c r="R3" s="75">
        <f>Hazard!$C$6/H3</f>
        <v>129.74252809947831</v>
      </c>
      <c r="S3" s="58">
        <f>Hazard!$C$6/I3</f>
        <v>141.8735535504901</v>
      </c>
      <c r="T3" s="58">
        <f>Hazard!$C$6/J3</f>
        <v>132.76164387889051</v>
      </c>
    </row>
    <row r="4" spans="1:20">
      <c r="A4" s="58" t="s">
        <v>98</v>
      </c>
      <c r="B4" s="31" t="s">
        <v>24</v>
      </c>
      <c r="C4" s="34" t="s">
        <v>31</v>
      </c>
      <c r="D4" s="34" t="s">
        <v>23</v>
      </c>
      <c r="E4" s="34" t="s">
        <v>23</v>
      </c>
      <c r="F4" s="34" t="s">
        <v>23</v>
      </c>
      <c r="G4" s="34" t="s">
        <v>23</v>
      </c>
      <c r="H4" s="73">
        <v>0.39265266945422533</v>
      </c>
      <c r="I4" s="43">
        <v>0.35907855075942735</v>
      </c>
      <c r="J4" s="43">
        <v>0.38372340467908445</v>
      </c>
      <c r="L4" s="58" t="s">
        <v>98</v>
      </c>
      <c r="M4" s="31" t="s">
        <v>24</v>
      </c>
      <c r="N4" s="34" t="s">
        <v>23</v>
      </c>
      <c r="O4" s="34" t="s">
        <v>23</v>
      </c>
      <c r="P4" s="34" t="s">
        <v>23</v>
      </c>
      <c r="Q4" s="34" t="s">
        <v>23</v>
      </c>
      <c r="R4" s="65">
        <f>Hazard!$C$6/H4</f>
        <v>1064.5540767136681</v>
      </c>
      <c r="S4" s="36">
        <f>Hazard!$C$6/I4</f>
        <v>1164.0906957988932</v>
      </c>
      <c r="T4" s="36">
        <f>Hazard!$C$6/J4</f>
        <v>1089.3263087498708</v>
      </c>
    </row>
    <row r="5" spans="1:20">
      <c r="A5" s="58" t="s">
        <v>98</v>
      </c>
      <c r="B5" s="31" t="s">
        <v>25</v>
      </c>
      <c r="C5" s="34" t="s">
        <v>31</v>
      </c>
      <c r="D5" s="34" t="s">
        <v>23</v>
      </c>
      <c r="E5" s="34" t="s">
        <v>23</v>
      </c>
      <c r="F5" s="34" t="s">
        <v>23</v>
      </c>
      <c r="G5" s="34" t="s">
        <v>23</v>
      </c>
      <c r="H5" s="73">
        <v>6.4435309859154927E-3</v>
      </c>
      <c r="I5" s="43">
        <v>5.8925710893854757E-3</v>
      </c>
      <c r="J5" s="43">
        <v>6.2969994614003599E-3</v>
      </c>
      <c r="L5" s="58" t="s">
        <v>98</v>
      </c>
      <c r="M5" s="31" t="s">
        <v>25</v>
      </c>
      <c r="N5" s="34" t="s">
        <v>23</v>
      </c>
      <c r="O5" s="34" t="s">
        <v>23</v>
      </c>
      <c r="P5" s="34" t="s">
        <v>23</v>
      </c>
      <c r="Q5" s="34" t="s">
        <v>23</v>
      </c>
      <c r="R5" s="65">
        <f>Hazard!$C$6/H5</f>
        <v>64871.264049739155</v>
      </c>
      <c r="S5" s="36">
        <f>Hazard!$C$6/I5</f>
        <v>70936.776775245045</v>
      </c>
      <c r="T5" s="36">
        <f>Hazard!$C$6/J5</f>
        <v>66380.821939445261</v>
      </c>
    </row>
    <row r="6" spans="1:20">
      <c r="A6" s="63" t="s">
        <v>99</v>
      </c>
      <c r="B6" s="31" t="s">
        <v>22</v>
      </c>
      <c r="C6" s="34" t="s">
        <v>31</v>
      </c>
      <c r="D6" s="34" t="s">
        <v>23</v>
      </c>
      <c r="E6" s="34" t="s">
        <v>23</v>
      </c>
      <c r="F6" s="34" t="s">
        <v>23</v>
      </c>
      <c r="G6" s="34" t="s">
        <v>23</v>
      </c>
      <c r="H6" s="73">
        <v>1.9921780684104631</v>
      </c>
      <c r="I6" s="43">
        <v>1.8218350957701519</v>
      </c>
      <c r="J6" s="43">
        <v>1.9468741985124398</v>
      </c>
      <c r="L6" s="63" t="s">
        <v>99</v>
      </c>
      <c r="M6" s="31" t="s">
        <v>22</v>
      </c>
      <c r="N6" s="34" t="s">
        <v>23</v>
      </c>
      <c r="O6" s="34" t="s">
        <v>23</v>
      </c>
      <c r="P6" s="34" t="s">
        <v>23</v>
      </c>
      <c r="Q6" s="34" t="s">
        <v>23</v>
      </c>
      <c r="R6" s="65">
        <f>Hazard!$C$6/H6</f>
        <v>209.82060119430869</v>
      </c>
      <c r="S6" s="36">
        <f>Hazard!$C$6/I6</f>
        <v>229.43898762873329</v>
      </c>
      <c r="T6" s="36">
        <f>Hazard!$C$6/J6</f>
        <v>214.70313814800352</v>
      </c>
    </row>
    <row r="7" spans="1:20">
      <c r="A7" s="63" t="s">
        <v>99</v>
      </c>
      <c r="B7" s="31" t="s">
        <v>24</v>
      </c>
      <c r="C7" s="34" t="s">
        <v>31</v>
      </c>
      <c r="D7" s="34" t="s">
        <v>23</v>
      </c>
      <c r="E7" s="34" t="s">
        <v>23</v>
      </c>
      <c r="F7" s="34" t="s">
        <v>23</v>
      </c>
      <c r="G7" s="34" t="s">
        <v>23</v>
      </c>
      <c r="H7" s="73">
        <v>0.23896175930583508</v>
      </c>
      <c r="I7" s="43">
        <v>0.21852911973762976</v>
      </c>
      <c r="J7" s="43">
        <v>0.2335275601115672</v>
      </c>
      <c r="L7" s="63" t="s">
        <v>99</v>
      </c>
      <c r="M7" s="31" t="s">
        <v>24</v>
      </c>
      <c r="N7" s="34" t="s">
        <v>23</v>
      </c>
      <c r="O7" s="34" t="s">
        <v>23</v>
      </c>
      <c r="P7" s="34" t="s">
        <v>23</v>
      </c>
      <c r="Q7" s="34" t="s">
        <v>23</v>
      </c>
      <c r="R7" s="65">
        <f>Hazard!$C$6/H7</f>
        <v>1749.2338573931527</v>
      </c>
      <c r="S7" s="36">
        <f>Hazard!$C$6/I7</f>
        <v>1912.7885588056126</v>
      </c>
      <c r="T7" s="36">
        <f>Hazard!$C$6/J7</f>
        <v>1789.9386256607211</v>
      </c>
    </row>
    <row r="8" spans="1:20">
      <c r="A8" s="63" t="s">
        <v>99</v>
      </c>
      <c r="B8" s="31" t="s">
        <v>25</v>
      </c>
      <c r="C8" s="34" t="s">
        <v>31</v>
      </c>
      <c r="D8" s="34" t="s">
        <v>23</v>
      </c>
      <c r="E8" s="34" t="s">
        <v>23</v>
      </c>
      <c r="F8" s="34" t="s">
        <v>23</v>
      </c>
      <c r="G8" s="34" t="s">
        <v>23</v>
      </c>
      <c r="H8" s="73">
        <v>1.9921780684104629E-3</v>
      </c>
      <c r="I8" s="43">
        <v>1.8218350957701522E-3</v>
      </c>
      <c r="J8" s="43">
        <v>1.9468741985124397E-3</v>
      </c>
      <c r="L8" s="63" t="s">
        <v>99</v>
      </c>
      <c r="M8" s="31" t="s">
        <v>25</v>
      </c>
      <c r="N8" s="34" t="s">
        <v>23</v>
      </c>
      <c r="O8" s="34" t="s">
        <v>23</v>
      </c>
      <c r="P8" s="34" t="s">
        <v>23</v>
      </c>
      <c r="Q8" s="34" t="s">
        <v>23</v>
      </c>
      <c r="R8" s="65">
        <f>Hazard!$C$6/H8</f>
        <v>209820.60119430872</v>
      </c>
      <c r="S8" s="36">
        <f>Hazard!$C$6/I8</f>
        <v>229438.98762873324</v>
      </c>
      <c r="T8" s="36">
        <f>Hazard!$C$6/J8</f>
        <v>214703.13814800355</v>
      </c>
    </row>
    <row r="9" spans="1:20">
      <c r="A9" s="63" t="s">
        <v>100</v>
      </c>
      <c r="B9" s="31" t="s">
        <v>22</v>
      </c>
      <c r="C9" s="34" t="s">
        <v>31</v>
      </c>
      <c r="D9" s="34" t="s">
        <v>23</v>
      </c>
      <c r="E9" s="34" t="s">
        <v>23</v>
      </c>
      <c r="F9" s="34" t="s">
        <v>23</v>
      </c>
      <c r="G9" s="34" t="s">
        <v>23</v>
      </c>
      <c r="H9" s="73">
        <v>1.0299295774647887</v>
      </c>
      <c r="I9" s="43">
        <v>0.94186452513966501</v>
      </c>
      <c r="J9" s="43">
        <v>1.0065080789946144</v>
      </c>
      <c r="L9" s="63" t="s">
        <v>100</v>
      </c>
      <c r="M9" s="31" t="s">
        <v>22</v>
      </c>
      <c r="N9" s="34" t="s">
        <v>23</v>
      </c>
      <c r="O9" s="34" t="s">
        <v>23</v>
      </c>
      <c r="P9" s="34" t="s">
        <v>23</v>
      </c>
      <c r="Q9" s="34" t="s">
        <v>23</v>
      </c>
      <c r="R9" s="65">
        <f>Hazard!$C$6/H9</f>
        <v>405.85299145299143</v>
      </c>
      <c r="S9" s="36">
        <f>Hazard!$C$6/I9</f>
        <v>443.8005560704355</v>
      </c>
      <c r="T9" s="36">
        <f>Hazard!$C$6/J9</f>
        <v>415.29721293199538</v>
      </c>
    </row>
    <row r="10" spans="1:20">
      <c r="A10" s="63" t="s">
        <v>100</v>
      </c>
      <c r="B10" s="31" t="s">
        <v>24</v>
      </c>
      <c r="C10" s="34" t="s">
        <v>31</v>
      </c>
      <c r="D10" s="34" t="s">
        <v>23</v>
      </c>
      <c r="E10" s="34" t="s">
        <v>23</v>
      </c>
      <c r="F10" s="34" t="s">
        <v>23</v>
      </c>
      <c r="G10" s="34" t="s">
        <v>23</v>
      </c>
      <c r="H10" s="73">
        <v>0.30897887323943662</v>
      </c>
      <c r="I10" s="43">
        <v>0.28255935754189943</v>
      </c>
      <c r="J10" s="43">
        <v>0.30195242369838426</v>
      </c>
      <c r="L10" s="63" t="s">
        <v>100</v>
      </c>
      <c r="M10" s="31" t="s">
        <v>24</v>
      </c>
      <c r="N10" s="34" t="s">
        <v>23</v>
      </c>
      <c r="O10" s="34" t="s">
        <v>23</v>
      </c>
      <c r="P10" s="34" t="s">
        <v>23</v>
      </c>
      <c r="Q10" s="34" t="s">
        <v>23</v>
      </c>
      <c r="R10" s="65">
        <f>Hazard!$C$6/H10</f>
        <v>1352.8433048433048</v>
      </c>
      <c r="S10" s="36">
        <f>Hazard!$C$6/I10</f>
        <v>1479.3351869014521</v>
      </c>
      <c r="T10" s="36">
        <f>Hazard!$C$6/J10</f>
        <v>1384.3240431066515</v>
      </c>
    </row>
    <row r="11" spans="1:20">
      <c r="A11" s="63" t="s">
        <v>100</v>
      </c>
      <c r="B11" s="31" t="s">
        <v>25</v>
      </c>
      <c r="C11" s="34" t="s">
        <v>31</v>
      </c>
      <c r="D11" s="34" t="s">
        <v>23</v>
      </c>
      <c r="E11" s="34" t="s">
        <v>23</v>
      </c>
      <c r="F11" s="34" t="s">
        <v>23</v>
      </c>
      <c r="G11" s="34" t="s">
        <v>23</v>
      </c>
      <c r="H11" s="73">
        <v>4.1197183098591557E-2</v>
      </c>
      <c r="I11" s="43">
        <v>3.7674581005586606E-2</v>
      </c>
      <c r="J11" s="43">
        <v>4.0260323159784575E-2</v>
      </c>
      <c r="L11" s="63" t="s">
        <v>100</v>
      </c>
      <c r="M11" s="31" t="s">
        <v>25</v>
      </c>
      <c r="N11" s="34" t="s">
        <v>23</v>
      </c>
      <c r="O11" s="34" t="s">
        <v>23</v>
      </c>
      <c r="P11" s="34" t="s">
        <v>23</v>
      </c>
      <c r="Q11" s="34" t="s">
        <v>23</v>
      </c>
      <c r="R11" s="65">
        <f>Hazard!$C$6/H11</f>
        <v>10146.324786324785</v>
      </c>
      <c r="S11" s="36">
        <f>Hazard!$C$6/I11</f>
        <v>11095.013901760885</v>
      </c>
      <c r="T11" s="36">
        <f>Hazard!$C$6/J11</f>
        <v>10382.430323299885</v>
      </c>
    </row>
    <row r="12" spans="1:20">
      <c r="A12" s="63" t="s">
        <v>101</v>
      </c>
      <c r="B12" s="31" t="s">
        <v>22</v>
      </c>
      <c r="C12" s="34" t="s">
        <v>31</v>
      </c>
      <c r="D12" s="34" t="s">
        <v>23</v>
      </c>
      <c r="E12" s="34" t="s">
        <v>23</v>
      </c>
      <c r="F12" s="34" t="s">
        <v>23</v>
      </c>
      <c r="G12" s="34" t="s">
        <v>23</v>
      </c>
      <c r="H12" s="73">
        <v>22.196852112676055</v>
      </c>
      <c r="I12" s="43">
        <v>20.298890363128493</v>
      </c>
      <c r="J12" s="43">
        <v>21.692076301615803</v>
      </c>
      <c r="L12" s="63" t="s">
        <v>101</v>
      </c>
      <c r="M12" s="31" t="s">
        <v>22</v>
      </c>
      <c r="N12" s="34" t="s">
        <v>23</v>
      </c>
      <c r="O12" s="34" t="s">
        <v>23</v>
      </c>
      <c r="P12" s="34" t="s">
        <v>23</v>
      </c>
      <c r="Q12" s="34" t="s">
        <v>23</v>
      </c>
      <c r="R12" s="65">
        <f>Hazard!$C$6/H12</f>
        <v>18.83149907374888</v>
      </c>
      <c r="S12" s="36">
        <f>Hazard!$C$6/I12</f>
        <v>20.592258617213265</v>
      </c>
      <c r="T12" s="36">
        <f>Hazard!$C$6/J12</f>
        <v>19.269709095060851</v>
      </c>
    </row>
    <row r="13" spans="1:20">
      <c r="A13" s="63" t="s">
        <v>101</v>
      </c>
      <c r="B13" s="31" t="s">
        <v>24</v>
      </c>
      <c r="C13" s="34" t="s">
        <v>31</v>
      </c>
      <c r="D13" s="34" t="s">
        <v>23</v>
      </c>
      <c r="E13" s="34" t="s">
        <v>23</v>
      </c>
      <c r="F13" s="34" t="s">
        <v>23</v>
      </c>
      <c r="G13" s="34" t="s">
        <v>23</v>
      </c>
      <c r="H13" s="73">
        <v>4.49023820862676</v>
      </c>
      <c r="I13" s="43">
        <v>4.106296363041201</v>
      </c>
      <c r="J13" s="43">
        <v>4.3881262685143634</v>
      </c>
      <c r="L13" s="63" t="s">
        <v>101</v>
      </c>
      <c r="M13" s="31" t="s">
        <v>24</v>
      </c>
      <c r="N13" s="34" t="s">
        <v>23</v>
      </c>
      <c r="O13" s="34" t="s">
        <v>23</v>
      </c>
      <c r="P13" s="34" t="s">
        <v>23</v>
      </c>
      <c r="Q13" s="34" t="s">
        <v>23</v>
      </c>
      <c r="R13" s="65">
        <f>Hazard!$C$6/H13</f>
        <v>93.090829612764807</v>
      </c>
      <c r="S13" s="36">
        <f>Hazard!$C$6/I13</f>
        <v>101.79489326737763</v>
      </c>
      <c r="T13" s="36">
        <f>Hazard!$C$6/J13</f>
        <v>95.25705834839556</v>
      </c>
    </row>
    <row r="14" spans="1:20">
      <c r="A14" s="63" t="s">
        <v>101</v>
      </c>
      <c r="B14" s="31" t="s">
        <v>25</v>
      </c>
      <c r="C14" s="34" t="s">
        <v>31</v>
      </c>
      <c r="D14" s="34" t="s">
        <v>23</v>
      </c>
      <c r="E14" s="34" t="s">
        <v>23</v>
      </c>
      <c r="F14" s="34" t="s">
        <v>23</v>
      </c>
      <c r="G14" s="34" t="s">
        <v>23</v>
      </c>
      <c r="H14" s="73">
        <v>1.109842605633803E-2</v>
      </c>
      <c r="I14" s="43">
        <v>1.014944518156425E-2</v>
      </c>
      <c r="J14" s="43">
        <v>1.0846038150807903E-2</v>
      </c>
      <c r="L14" s="63" t="s">
        <v>101</v>
      </c>
      <c r="M14" s="31" t="s">
        <v>25</v>
      </c>
      <c r="N14" s="34" t="s">
        <v>23</v>
      </c>
      <c r="O14" s="34" t="s">
        <v>23</v>
      </c>
      <c r="P14" s="34" t="s">
        <v>23</v>
      </c>
      <c r="Q14" s="34" t="s">
        <v>23</v>
      </c>
      <c r="R14" s="65">
        <f>Hazard!$C$6/H14</f>
        <v>37662.998147497754</v>
      </c>
      <c r="S14" s="36">
        <f>Hazard!$C$6/I14</f>
        <v>41184.517234426516</v>
      </c>
      <c r="T14" s="36">
        <f>Hazard!$C$6/J14</f>
        <v>38539.418190121694</v>
      </c>
    </row>
    <row r="15" spans="1:20">
      <c r="A15" s="63" t="s">
        <v>102</v>
      </c>
      <c r="B15" s="31" t="s">
        <v>22</v>
      </c>
      <c r="C15" s="34" t="s">
        <v>31</v>
      </c>
      <c r="D15" s="34" t="s">
        <v>23</v>
      </c>
      <c r="E15" s="34" t="s">
        <v>23</v>
      </c>
      <c r="F15" s="34" t="s">
        <v>23</v>
      </c>
      <c r="G15" s="34" t="s">
        <v>23</v>
      </c>
      <c r="H15" s="73">
        <v>13.834172535211268</v>
      </c>
      <c r="I15" s="43">
        <v>12.651269203910617</v>
      </c>
      <c r="J15" s="43">
        <v>13.519571364452428</v>
      </c>
      <c r="L15" s="63" t="s">
        <v>102</v>
      </c>
      <c r="M15" s="31" t="s">
        <v>22</v>
      </c>
      <c r="N15" s="34" t="s">
        <v>23</v>
      </c>
      <c r="O15" s="34" t="s">
        <v>23</v>
      </c>
      <c r="P15" s="34" t="s">
        <v>23</v>
      </c>
      <c r="Q15" s="34" t="s">
        <v>23</v>
      </c>
      <c r="R15" s="65">
        <f>Hazard!$C$6/H15</f>
        <v>30.21503446889146</v>
      </c>
      <c r="S15" s="36">
        <f>Hazard!$C$6/I15</f>
        <v>33.040163264472511</v>
      </c>
      <c r="T15" s="36">
        <f>Hazard!$C$6/J15</f>
        <v>30.918139986232465</v>
      </c>
    </row>
    <row r="16" spans="1:20">
      <c r="A16" s="63" t="s">
        <v>102</v>
      </c>
      <c r="B16" s="31" t="s">
        <v>24</v>
      </c>
      <c r="C16" s="34" t="s">
        <v>31</v>
      </c>
      <c r="D16" s="34" t="s">
        <v>23</v>
      </c>
      <c r="E16" s="34" t="s">
        <v>23</v>
      </c>
      <c r="F16" s="34" t="s">
        <v>23</v>
      </c>
      <c r="G16" s="34" t="s">
        <v>23</v>
      </c>
      <c r="H16" s="73">
        <v>3.8043974471830988</v>
      </c>
      <c r="I16" s="43">
        <v>3.4790990310754193</v>
      </c>
      <c r="J16" s="43">
        <v>3.7178821252244174</v>
      </c>
      <c r="L16" s="63" t="s">
        <v>102</v>
      </c>
      <c r="M16" s="31" t="s">
        <v>24</v>
      </c>
      <c r="N16" s="34" t="s">
        <v>23</v>
      </c>
      <c r="O16" s="34" t="s">
        <v>23</v>
      </c>
      <c r="P16" s="34" t="s">
        <v>23</v>
      </c>
      <c r="Q16" s="34" t="s">
        <v>23</v>
      </c>
      <c r="R16" s="65">
        <f>Hazard!$C$6/H16</f>
        <v>109.87285261415076</v>
      </c>
      <c r="S16" s="36">
        <f>Hazard!$C$6/I16</f>
        <v>120.14604823444552</v>
      </c>
      <c r="T16" s="36">
        <f>Hazard!$C$6/J16</f>
        <v>112.42959994993625</v>
      </c>
    </row>
    <row r="17" spans="1:20">
      <c r="A17" s="63" t="s">
        <v>102</v>
      </c>
      <c r="B17" s="31" t="s">
        <v>25</v>
      </c>
      <c r="C17" s="34" t="s">
        <v>31</v>
      </c>
      <c r="D17" s="34" t="s">
        <v>23</v>
      </c>
      <c r="E17" s="34" t="s">
        <v>23</v>
      </c>
      <c r="F17" s="34" t="s">
        <v>23</v>
      </c>
      <c r="G17" s="34" t="s">
        <v>23</v>
      </c>
      <c r="H17" s="73">
        <v>0.774713661971831</v>
      </c>
      <c r="I17" s="43">
        <v>0.70847107541899457</v>
      </c>
      <c r="J17" s="43">
        <v>0.757095996409336</v>
      </c>
      <c r="L17" s="63" t="s">
        <v>102</v>
      </c>
      <c r="M17" s="31" t="s">
        <v>25</v>
      </c>
      <c r="N17" s="34" t="s">
        <v>23</v>
      </c>
      <c r="O17" s="34" t="s">
        <v>23</v>
      </c>
      <c r="P17" s="34" t="s">
        <v>23</v>
      </c>
      <c r="Q17" s="34" t="s">
        <v>23</v>
      </c>
      <c r="R17" s="65">
        <f>Hazard!$C$6/H17</f>
        <v>539.55418694449031</v>
      </c>
      <c r="S17" s="36">
        <f>Hazard!$C$6/I17</f>
        <v>590.00291543700916</v>
      </c>
      <c r="T17" s="36">
        <f>Hazard!$C$6/J17</f>
        <v>552.10964261129402</v>
      </c>
    </row>
    <row r="18" spans="1:20">
      <c r="A18" s="63" t="s">
        <v>103</v>
      </c>
      <c r="B18" s="31" t="s">
        <v>22</v>
      </c>
      <c r="C18" s="34" t="s">
        <v>31</v>
      </c>
      <c r="D18" s="34" t="s">
        <v>23</v>
      </c>
      <c r="E18" s="34" t="s">
        <v>23</v>
      </c>
      <c r="F18" s="34" t="s">
        <v>23</v>
      </c>
      <c r="G18" s="34" t="s">
        <v>23</v>
      </c>
      <c r="H18" s="73">
        <v>1.0299295774647888E-3</v>
      </c>
      <c r="I18" s="43">
        <v>9.4186452513966487E-4</v>
      </c>
      <c r="J18" s="43">
        <v>1.0065080789946142E-3</v>
      </c>
      <c r="L18" s="63" t="s">
        <v>103</v>
      </c>
      <c r="M18" s="31" t="s">
        <v>22</v>
      </c>
      <c r="N18" s="34" t="s">
        <v>23</v>
      </c>
      <c r="O18" s="34" t="s">
        <v>23</v>
      </c>
      <c r="P18" s="34" t="s">
        <v>23</v>
      </c>
      <c r="Q18" s="34" t="s">
        <v>23</v>
      </c>
      <c r="R18" s="65">
        <f>Hazard!$C$6/H18</f>
        <v>405852.99145299144</v>
      </c>
      <c r="S18" s="36">
        <f>Hazard!$C$6/I18</f>
        <v>443800.55607043556</v>
      </c>
      <c r="T18" s="36">
        <f>Hazard!$C$6/J18</f>
        <v>415297.21293199545</v>
      </c>
    </row>
    <row r="19" spans="1:20">
      <c r="A19" s="63" t="s">
        <v>103</v>
      </c>
      <c r="B19" s="31" t="s">
        <v>24</v>
      </c>
      <c r="C19" s="34" t="s">
        <v>31</v>
      </c>
      <c r="D19" s="34" t="s">
        <v>23</v>
      </c>
      <c r="E19" s="34" t="s">
        <v>23</v>
      </c>
      <c r="F19" s="34" t="s">
        <v>23</v>
      </c>
      <c r="G19" s="34" t="s">
        <v>23</v>
      </c>
      <c r="H19" s="73">
        <v>3.0897887323943666E-4</v>
      </c>
      <c r="I19" s="43">
        <v>2.8255935754189945E-4</v>
      </c>
      <c r="J19" s="43">
        <v>3.0195242369838429E-4</v>
      </c>
      <c r="L19" s="63" t="s">
        <v>103</v>
      </c>
      <c r="M19" s="31" t="s">
        <v>24</v>
      </c>
      <c r="N19" s="34" t="s">
        <v>23</v>
      </c>
      <c r="O19" s="34" t="s">
        <v>23</v>
      </c>
      <c r="P19" s="34" t="s">
        <v>23</v>
      </c>
      <c r="Q19" s="34" t="s">
        <v>23</v>
      </c>
      <c r="R19" s="65">
        <f>Hazard!$C$6/H19</f>
        <v>1352843.3048433047</v>
      </c>
      <c r="S19" s="36">
        <f>Hazard!$C$6/I19</f>
        <v>1479335.186901452</v>
      </c>
      <c r="T19" s="36">
        <f>Hazard!$C$6/J19</f>
        <v>1384324.0431066514</v>
      </c>
    </row>
    <row r="20" spans="1:20">
      <c r="A20" s="63" t="s">
        <v>103</v>
      </c>
      <c r="B20" s="31" t="s">
        <v>25</v>
      </c>
      <c r="C20" s="34" t="s">
        <v>31</v>
      </c>
      <c r="D20" s="34" t="s">
        <v>23</v>
      </c>
      <c r="E20" s="34" t="s">
        <v>23</v>
      </c>
      <c r="F20" s="34" t="s">
        <v>23</v>
      </c>
      <c r="G20" s="34" t="s">
        <v>23</v>
      </c>
      <c r="H20" s="73">
        <v>4.1197183098591551E-5</v>
      </c>
      <c r="I20" s="43">
        <v>3.7674581005586597E-5</v>
      </c>
      <c r="J20" s="43">
        <v>4.0260323159784567E-5</v>
      </c>
      <c r="L20" s="63" t="s">
        <v>103</v>
      </c>
      <c r="M20" s="31" t="s">
        <v>25</v>
      </c>
      <c r="N20" s="34" t="s">
        <v>23</v>
      </c>
      <c r="O20" s="34" t="s">
        <v>23</v>
      </c>
      <c r="P20" s="34" t="s">
        <v>23</v>
      </c>
      <c r="Q20" s="34" t="s">
        <v>23</v>
      </c>
      <c r="R20" s="65">
        <f>Hazard!$C$6/H20</f>
        <v>10146324.786324786</v>
      </c>
      <c r="S20" s="36">
        <f>Hazard!$C$6/I20</f>
        <v>11095013.901760887</v>
      </c>
      <c r="T20" s="36">
        <f>Hazard!$C$6/J20</f>
        <v>10382430.323299887</v>
      </c>
    </row>
    <row r="21" spans="1:20">
      <c r="A21" s="58" t="s">
        <v>104</v>
      </c>
      <c r="B21" s="38" t="s">
        <v>22</v>
      </c>
      <c r="C21" s="52" t="s">
        <v>31</v>
      </c>
      <c r="D21" s="39">
        <v>0.93887508272075881</v>
      </c>
      <c r="E21" s="39">
        <v>0.80286513441771379</v>
      </c>
      <c r="F21" s="39">
        <v>0.6939112452086359</v>
      </c>
      <c r="G21" s="39">
        <v>0.55944603706009854</v>
      </c>
      <c r="H21" s="39">
        <v>0.44218021487600179</v>
      </c>
      <c r="I21" s="39">
        <v>0.4043711989857664</v>
      </c>
      <c r="J21" s="39">
        <v>0.43212465044435133</v>
      </c>
      <c r="L21" s="58" t="s">
        <v>104</v>
      </c>
      <c r="M21" s="38" t="s">
        <v>22</v>
      </c>
      <c r="N21" s="42">
        <f>Hazard!$I$6/D21</f>
        <v>445.21364736689043</v>
      </c>
      <c r="O21" s="42">
        <f>Hazard!$I$6/E21</f>
        <v>520.63538704188318</v>
      </c>
      <c r="P21" s="42">
        <f>Hazard!$I$6/F21</f>
        <v>602.38251345000378</v>
      </c>
      <c r="Q21" s="42">
        <f>Hazard!$I$6/G21</f>
        <v>747.16768429820218</v>
      </c>
      <c r="R21" s="67">
        <f>Hazard!$C$6/H21</f>
        <v>945.31592761837499</v>
      </c>
      <c r="S21" s="42">
        <f>Hazard!$C$6/I21</f>
        <v>1033.7036887108109</v>
      </c>
      <c r="T21" s="42">
        <f>Hazard!$C$6/J21</f>
        <v>967.31348135352368</v>
      </c>
    </row>
    <row r="22" spans="1:20">
      <c r="A22" s="58" t="s">
        <v>104</v>
      </c>
      <c r="B22" s="31" t="s">
        <v>24</v>
      </c>
      <c r="C22" s="34" t="s">
        <v>31</v>
      </c>
      <c r="D22" s="43">
        <v>0.13277698753578587</v>
      </c>
      <c r="E22" s="43">
        <v>0.11354227618500287</v>
      </c>
      <c r="F22" s="43">
        <v>9.8133869405725521E-2</v>
      </c>
      <c r="G22" s="43">
        <v>7.9117617302627258E-2</v>
      </c>
      <c r="H22" s="43">
        <v>6.2533725689069106E-2</v>
      </c>
      <c r="I22" s="43">
        <v>5.7186723383874032E-2</v>
      </c>
      <c r="J22" s="43">
        <v>6.1111654129413447E-2</v>
      </c>
      <c r="L22" s="58" t="s">
        <v>104</v>
      </c>
      <c r="M22" s="31" t="s">
        <v>24</v>
      </c>
      <c r="N22" s="36">
        <f>Hazard!$I$6/D22</f>
        <v>3148.135891299245</v>
      </c>
      <c r="O22" s="36">
        <f>Hazard!$I$6/E22</f>
        <v>3681.4481270299843</v>
      </c>
      <c r="P22" s="36">
        <f>Hazard!$I$6/F22</f>
        <v>4259.4876012869436</v>
      </c>
      <c r="Q22" s="36">
        <f>Hazard!$I$6/G22</f>
        <v>5283.2733625070823</v>
      </c>
      <c r="R22" s="65">
        <f>Hazard!$C$6/H22</f>
        <v>6684.3930278260459</v>
      </c>
      <c r="S22" s="36">
        <f>Hazard!$C$6/I22</f>
        <v>7309.388880249624</v>
      </c>
      <c r="T22" s="36">
        <f>Hazard!$C$6/J22</f>
        <v>6839.9392219824367</v>
      </c>
    </row>
    <row r="23" spans="1:20">
      <c r="A23" s="58" t="s">
        <v>104</v>
      </c>
      <c r="B23" s="31" t="s">
        <v>25</v>
      </c>
      <c r="C23" s="34" t="s">
        <v>31</v>
      </c>
      <c r="D23" s="43">
        <v>1.8777501654415178E-3</v>
      </c>
      <c r="E23" s="43">
        <v>1.6057302688354275E-3</v>
      </c>
      <c r="F23" s="43">
        <v>1.387822490417272E-3</v>
      </c>
      <c r="G23" s="43">
        <v>1.118892074120197E-3</v>
      </c>
      <c r="H23" s="43">
        <v>8.8436042975200357E-4</v>
      </c>
      <c r="I23" s="43">
        <v>8.0874239797153278E-4</v>
      </c>
      <c r="J23" s="43">
        <v>8.6424930088870261E-4</v>
      </c>
      <c r="L23" s="58" t="s">
        <v>104</v>
      </c>
      <c r="M23" s="31" t="s">
        <v>25</v>
      </c>
      <c r="N23" s="36">
        <f>Hazard!$I$6/D23</f>
        <v>222606.8236834452</v>
      </c>
      <c r="O23" s="36">
        <f>Hazard!$I$6/E23</f>
        <v>260317.6935209416</v>
      </c>
      <c r="P23" s="36">
        <f>Hazard!$I$6/F23</f>
        <v>301191.25672500185</v>
      </c>
      <c r="Q23" s="36">
        <f>Hazard!$I$6/G23</f>
        <v>373583.84214910108</v>
      </c>
      <c r="R23" s="65">
        <f>Hazard!$C$6/H23</f>
        <v>472657.96380918747</v>
      </c>
      <c r="S23" s="36">
        <f>Hazard!$C$6/I23</f>
        <v>516851.84435540542</v>
      </c>
      <c r="T23" s="36">
        <f>Hazard!$C$6/J23</f>
        <v>483656.7406767619</v>
      </c>
    </row>
    <row r="24" spans="1:20">
      <c r="A24" s="63" t="s">
        <v>26</v>
      </c>
      <c r="B24" s="31" t="s">
        <v>22</v>
      </c>
      <c r="C24" s="34" t="s">
        <v>31</v>
      </c>
      <c r="D24" s="47">
        <v>5.376575169479711</v>
      </c>
      <c r="E24" s="47">
        <v>4.7731202170647009</v>
      </c>
      <c r="F24" s="47">
        <v>4.3112053573487614</v>
      </c>
      <c r="G24" s="47">
        <v>3.5833951182730024</v>
      </c>
      <c r="H24" s="47">
        <v>2.9535671617455588</v>
      </c>
      <c r="I24" s="47">
        <v>2.7114578827900626</v>
      </c>
      <c r="J24" s="47">
        <v>2.5943826171397144</v>
      </c>
      <c r="L24" s="63" t="s">
        <v>26</v>
      </c>
      <c r="M24" s="31" t="s">
        <v>22</v>
      </c>
      <c r="N24" s="36">
        <f>Hazard!$I$7/D24</f>
        <v>42.592169323684956</v>
      </c>
      <c r="O24" s="36">
        <f>Hazard!$I$7/E24</f>
        <v>47.977002377037728</v>
      </c>
      <c r="P24" s="36">
        <f>Hazard!$I$7/F24</f>
        <v>53.11739548886321</v>
      </c>
      <c r="Q24" s="36">
        <f>Hazard!$I$7/G24</f>
        <v>63.905874859361113</v>
      </c>
      <c r="R24" s="65">
        <f>Hazard!$C$7/H24</f>
        <v>77.533364727911234</v>
      </c>
      <c r="S24" s="36">
        <f>Hazard!$C$7/I24</f>
        <v>84.456410499122825</v>
      </c>
      <c r="T24" s="36">
        <f>Hazard!$C$7/J24</f>
        <v>88.267628100465231</v>
      </c>
    </row>
    <row r="25" spans="1:20">
      <c r="A25" s="63" t="s">
        <v>26</v>
      </c>
      <c r="B25" s="31" t="s">
        <v>24</v>
      </c>
      <c r="C25" s="34" t="s">
        <v>31</v>
      </c>
      <c r="D25" s="47">
        <v>0.76036255237966288</v>
      </c>
      <c r="E25" s="47">
        <v>0.6750211345810111</v>
      </c>
      <c r="F25" s="47">
        <v>0.6096965086538163</v>
      </c>
      <c r="G25" s="47">
        <v>0.506768597560322</v>
      </c>
      <c r="H25" s="47">
        <v>0.41769747375203775</v>
      </c>
      <c r="I25" s="47">
        <v>0.38345805116451437</v>
      </c>
      <c r="J25" s="47">
        <v>0.36690110831439887</v>
      </c>
      <c r="L25" s="63" t="s">
        <v>26</v>
      </c>
      <c r="M25" s="31" t="s">
        <v>24</v>
      </c>
      <c r="N25" s="36">
        <f>Hazard!$I$7/D25</f>
        <v>301.17211754223285</v>
      </c>
      <c r="O25" s="36">
        <f>Hazard!$I$7/E25</f>
        <v>339.24863721806491</v>
      </c>
      <c r="P25" s="36">
        <f>Hazard!$I$7/F25</f>
        <v>375.59670549142913</v>
      </c>
      <c r="Q25" s="36">
        <f>Hazard!$I$7/G25</f>
        <v>451.88277470713155</v>
      </c>
      <c r="R25" s="65">
        <f>Hazard!$C$7/H25</f>
        <v>548.24367967315914</v>
      </c>
      <c r="S25" s="36">
        <f>Hazard!$C$7/I25</f>
        <v>597.19700578604488</v>
      </c>
      <c r="T25" s="36">
        <f>Hazard!$C$7/J25</f>
        <v>624.14638389091238</v>
      </c>
    </row>
    <row r="26" spans="1:20">
      <c r="A26" s="63" t="s">
        <v>26</v>
      </c>
      <c r="B26" s="31" t="s">
        <v>25</v>
      </c>
      <c r="C26" s="34" t="s">
        <v>31</v>
      </c>
      <c r="D26" s="47">
        <v>1.6129725508439131E-3</v>
      </c>
      <c r="E26" s="47">
        <v>1.4319360651194098E-3</v>
      </c>
      <c r="F26" s="47">
        <v>1.2933616072046282E-3</v>
      </c>
      <c r="G26" s="47">
        <v>1.0750185354819004E-3</v>
      </c>
      <c r="H26" s="47">
        <v>8.8607014852366741E-4</v>
      </c>
      <c r="I26" s="47">
        <v>8.1343736483701864E-4</v>
      </c>
      <c r="J26" s="47">
        <v>7.7831478514191416E-4</v>
      </c>
      <c r="L26" s="63" t="s">
        <v>26</v>
      </c>
      <c r="M26" s="31" t="s">
        <v>25</v>
      </c>
      <c r="N26" s="36">
        <f>Hazard!$I$7/D26</f>
        <v>141973.89774561656</v>
      </c>
      <c r="O26" s="36">
        <f>Hazard!$I$7/E26</f>
        <v>159923.34125679248</v>
      </c>
      <c r="P26" s="36">
        <f>Hazard!$I$7/F26</f>
        <v>177057.98496287741</v>
      </c>
      <c r="Q26" s="36">
        <f>Hazard!$I$7/G26</f>
        <v>213019.58286453711</v>
      </c>
      <c r="R26" s="65">
        <f>Hazard!$C$7/H26</f>
        <v>258444.54909303752</v>
      </c>
      <c r="S26" s="36">
        <f>Hazard!$C$7/I26</f>
        <v>281521.36833040946</v>
      </c>
      <c r="T26" s="36">
        <f>Hazard!$C$7/J26</f>
        <v>294225.42700155085</v>
      </c>
    </row>
    <row r="27" spans="1:20">
      <c r="A27" s="63" t="s">
        <v>27</v>
      </c>
      <c r="B27" s="31" t="s">
        <v>22</v>
      </c>
      <c r="C27" s="34" t="s">
        <v>31</v>
      </c>
      <c r="D27" s="46">
        <v>5.2918994024624544</v>
      </c>
      <c r="E27" s="46">
        <v>4.6979482715965526</v>
      </c>
      <c r="F27" s="46">
        <v>4.2433081162807564</v>
      </c>
      <c r="G27" s="46">
        <v>3.5269601721221386</v>
      </c>
      <c r="H27" s="46">
        <v>2.6623094618000636</v>
      </c>
      <c r="I27" s="46">
        <v>2.4440751069151494</v>
      </c>
      <c r="J27" s="46">
        <v>2.2232738905492981</v>
      </c>
      <c r="L27" s="63" t="s">
        <v>27</v>
      </c>
      <c r="M27" s="31" t="s">
        <v>22</v>
      </c>
      <c r="N27" s="36">
        <f>Hazard!$I$7/D27</f>
        <v>43.27368730657286</v>
      </c>
      <c r="O27" s="36">
        <f>Hazard!$I$7/E27</f>
        <v>48.744683159777864</v>
      </c>
      <c r="P27" s="36">
        <f>Hazard!$I$7/F27</f>
        <v>53.967327784039789</v>
      </c>
      <c r="Q27" s="36">
        <f>Hazard!$I$7/G27</f>
        <v>64.928433785577127</v>
      </c>
      <c r="R27" s="65">
        <f>Hazard!$C$7/H27</f>
        <v>86.015545257149242</v>
      </c>
      <c r="S27" s="36">
        <f>Hazard!$C$7/I27</f>
        <v>93.695974952683869</v>
      </c>
      <c r="T27" s="36">
        <f>Hazard!$C$7/J27</f>
        <v>103.00125457930943</v>
      </c>
    </row>
    <row r="28" spans="1:20">
      <c r="A28" s="63" t="s">
        <v>27</v>
      </c>
      <c r="B28" s="31" t="s">
        <v>28</v>
      </c>
      <c r="C28" s="34"/>
      <c r="D28" s="47">
        <v>2.6459497012312272</v>
      </c>
      <c r="E28" s="47">
        <v>2.3489741357982763</v>
      </c>
      <c r="F28" s="47">
        <v>2.1216540581403782</v>
      </c>
      <c r="G28" s="47">
        <v>1.7634800860610693</v>
      </c>
      <c r="H28" s="47">
        <v>1.3311547309000318</v>
      </c>
      <c r="I28" s="47">
        <v>1.2220375534575747</v>
      </c>
      <c r="J28" s="47">
        <v>1.1116369452746491</v>
      </c>
      <c r="L28" s="63" t="s">
        <v>27</v>
      </c>
      <c r="M28" s="31" t="s">
        <v>28</v>
      </c>
      <c r="N28" s="36">
        <f>Hazard!$I$7/D28</f>
        <v>86.54737461314572</v>
      </c>
      <c r="O28" s="36">
        <f>Hazard!$I$7/E28</f>
        <v>97.489366319555728</v>
      </c>
      <c r="P28" s="36">
        <f>Hazard!$I$7/F28</f>
        <v>107.93465556807958</v>
      </c>
      <c r="Q28" s="36">
        <f>Hazard!$I$7/G28</f>
        <v>129.85686757115425</v>
      </c>
      <c r="R28" s="65">
        <f>Hazard!$C$7/H28</f>
        <v>172.03109051429848</v>
      </c>
      <c r="S28" s="36">
        <f>Hazard!$C$7/I28</f>
        <v>187.39194990536774</v>
      </c>
      <c r="T28" s="36">
        <f>Hazard!$C$7/J28</f>
        <v>206.00250915861886</v>
      </c>
    </row>
    <row r="29" spans="1:20">
      <c r="A29" s="63" t="s">
        <v>27</v>
      </c>
      <c r="B29" s="31" t="s">
        <v>24</v>
      </c>
      <c r="C29" s="34" t="s">
        <v>31</v>
      </c>
      <c r="D29" s="43">
        <v>0.46961750114970974</v>
      </c>
      <c r="E29" s="43">
        <v>0.41690866738909516</v>
      </c>
      <c r="F29" s="43">
        <v>0.37656266731918264</v>
      </c>
      <c r="G29" s="43">
        <v>0.31299200848674863</v>
      </c>
      <c r="H29" s="43">
        <v>0.22632641887210908</v>
      </c>
      <c r="I29" s="43">
        <v>0.20777403015672208</v>
      </c>
      <c r="J29" s="43">
        <v>0.18665211168467913</v>
      </c>
      <c r="L29" s="63" t="s">
        <v>27</v>
      </c>
      <c r="M29" s="31" t="s">
        <v>24</v>
      </c>
      <c r="N29" s="36">
        <f>Hazard!$I$7/D29</f>
        <v>487.63088990373234</v>
      </c>
      <c r="O29" s="36">
        <f>Hazard!$I$7/E29</f>
        <v>549.28097665639905</v>
      </c>
      <c r="P29" s="36">
        <f>Hazard!$I$7/F29</f>
        <v>608.13250986958474</v>
      </c>
      <c r="Q29" s="36">
        <f>Hazard!$I$7/G29</f>
        <v>731.64807340343111</v>
      </c>
      <c r="R29" s="65">
        <f>Hazard!$C$7/H29</f>
        <v>1011.8129431871658</v>
      </c>
      <c r="S29" s="36">
        <f>Hazard!$C$7/I29</f>
        <v>1102.1589167196082</v>
      </c>
      <c r="T29" s="36">
        <f>Hazard!$C$7/J29</f>
        <v>1226.8813780519199</v>
      </c>
    </row>
    <row r="30" spans="1:20">
      <c r="A30" s="63" t="s">
        <v>27</v>
      </c>
      <c r="B30" s="31" t="s">
        <v>25</v>
      </c>
      <c r="C30" s="34" t="s">
        <v>31</v>
      </c>
      <c r="D30" s="33">
        <v>4.1286213224000601E-4</v>
      </c>
      <c r="E30" s="33">
        <v>1.7644744377969269E-4</v>
      </c>
      <c r="F30" s="33">
        <v>1.3815239863880171E-4</v>
      </c>
      <c r="G30" s="33">
        <v>1.0615705955338187E-4</v>
      </c>
      <c r="H30" s="33">
        <v>7.11949958844313E-5</v>
      </c>
      <c r="I30" s="33">
        <v>6.4829058996464939E-5</v>
      </c>
      <c r="J30" s="33">
        <v>6.2239259915753848E-5</v>
      </c>
      <c r="L30" s="63" t="s">
        <v>27</v>
      </c>
      <c r="M30" s="31" t="s">
        <v>25</v>
      </c>
      <c r="N30" s="36">
        <f>Hazard!$I$7/D30</f>
        <v>554664.57714963588</v>
      </c>
      <c r="O30" s="36">
        <f>Hazard!$I$7/E30</f>
        <v>1297836.8804589934</v>
      </c>
      <c r="P30" s="36">
        <f>Hazard!$I$7/F30</f>
        <v>1657589.7505675496</v>
      </c>
      <c r="Q30" s="36">
        <f>Hazard!$I$7/G30</f>
        <v>2157181.0764487656</v>
      </c>
      <c r="R30" s="65">
        <f>Hazard!$C$7/H30</f>
        <v>3216518.1998427087</v>
      </c>
      <c r="S30" s="36">
        <f>Hazard!$C$7/I30</f>
        <v>3532366.558220244</v>
      </c>
      <c r="T30" s="36">
        <f>Hazard!$C$7/J30</f>
        <v>3679349.6630578679</v>
      </c>
    </row>
    <row r="31" spans="1:20">
      <c r="A31" s="63" t="s">
        <v>66</v>
      </c>
      <c r="B31" s="31" t="s">
        <v>22</v>
      </c>
      <c r="C31" s="34" t="s">
        <v>31</v>
      </c>
      <c r="D31" s="53">
        <v>0.28374124323719774</v>
      </c>
      <c r="E31" s="53">
        <v>0.24263712562412976</v>
      </c>
      <c r="F31" s="53">
        <v>0.20970972926579404</v>
      </c>
      <c r="G31" s="53">
        <v>0.1690724538343806</v>
      </c>
      <c r="H31" s="34" t="s">
        <v>23</v>
      </c>
      <c r="I31" s="34" t="s">
        <v>23</v>
      </c>
      <c r="J31" s="34" t="s">
        <v>23</v>
      </c>
      <c r="L31" s="63" t="s">
        <v>66</v>
      </c>
      <c r="M31" s="31" t="s">
        <v>22</v>
      </c>
      <c r="N31" s="36">
        <f>Hazard!$I$6/D31</f>
        <v>1473.1732166640527</v>
      </c>
      <c r="O31" s="36">
        <f>Hazard!$I$6/E31</f>
        <v>1722.7371900519695</v>
      </c>
      <c r="P31" s="36">
        <f>Hazard!$I$6/F31</f>
        <v>1993.2313177049168</v>
      </c>
      <c r="Q31" s="36">
        <f>Hazard!$I$6/G31</f>
        <v>2472.3128488420884</v>
      </c>
      <c r="R31" s="68" t="s">
        <v>23</v>
      </c>
      <c r="S31" s="34" t="s">
        <v>23</v>
      </c>
      <c r="T31" s="34" t="s">
        <v>23</v>
      </c>
    </row>
    <row r="32" spans="1:20">
      <c r="A32" s="63" t="s">
        <v>66</v>
      </c>
      <c r="B32" s="31" t="s">
        <v>24</v>
      </c>
      <c r="C32" s="34" t="s">
        <v>31</v>
      </c>
      <c r="D32" s="53">
        <v>3.4111025719833807E-2</v>
      </c>
      <c r="E32" s="53">
        <v>2.9169538902147858E-2</v>
      </c>
      <c r="F32" s="53">
        <v>2.5211047527217891E-2</v>
      </c>
      <c r="G32" s="53">
        <v>2.032568390644135E-2</v>
      </c>
      <c r="H32" s="34" t="s">
        <v>23</v>
      </c>
      <c r="I32" s="34" t="s">
        <v>23</v>
      </c>
      <c r="J32" s="34" t="s">
        <v>23</v>
      </c>
      <c r="L32" s="63" t="s">
        <v>66</v>
      </c>
      <c r="M32" s="31" t="s">
        <v>24</v>
      </c>
      <c r="N32" s="36">
        <f>Hazard!$I$6/D32</f>
        <v>12254.102337267288</v>
      </c>
      <c r="O32" s="36">
        <f>Hazard!$I$6/E32</f>
        <v>14330.017399391292</v>
      </c>
      <c r="P32" s="36">
        <f>Hazard!$I$6/F32</f>
        <v>16580.033001354921</v>
      </c>
      <c r="Q32" s="36">
        <f>Hazard!$I$6/G32</f>
        <v>20565.113672142314</v>
      </c>
      <c r="R32" s="68" t="s">
        <v>23</v>
      </c>
      <c r="S32" s="34" t="s">
        <v>23</v>
      </c>
      <c r="T32" s="34" t="s">
        <v>23</v>
      </c>
    </row>
    <row r="33" spans="1:20">
      <c r="A33" s="63" t="s">
        <v>66</v>
      </c>
      <c r="B33" s="31" t="s">
        <v>25</v>
      </c>
      <c r="C33" s="34" t="s">
        <v>31</v>
      </c>
      <c r="D33" s="53">
        <v>2.3751869598212759E-3</v>
      </c>
      <c r="E33" s="53">
        <v>2.0311059829577756E-3</v>
      </c>
      <c r="F33" s="53">
        <v>1.7554720230903134E-3</v>
      </c>
      <c r="G33" s="53">
        <v>1.4152989640519049E-3</v>
      </c>
      <c r="H33" s="34" t="s">
        <v>23</v>
      </c>
      <c r="I33" s="34" t="s">
        <v>23</v>
      </c>
      <c r="J33" s="34" t="s">
        <v>23</v>
      </c>
      <c r="L33" s="63" t="s">
        <v>66</v>
      </c>
      <c r="M33" s="31" t="s">
        <v>25</v>
      </c>
      <c r="N33" s="36">
        <f>Hazard!$I$6/D33</f>
        <v>175986.14638380002</v>
      </c>
      <c r="O33" s="36">
        <f>Hazard!$I$6/E33</f>
        <v>205799.2066919581</v>
      </c>
      <c r="P33" s="36">
        <f>Hazard!$I$6/F33</f>
        <v>238112.59564487817</v>
      </c>
      <c r="Q33" s="36">
        <f>Hazard!$I$6/G33</f>
        <v>295343.9595569931</v>
      </c>
      <c r="R33" s="68" t="s">
        <v>23</v>
      </c>
      <c r="S33" s="34" t="s">
        <v>23</v>
      </c>
      <c r="T33" s="34" t="s">
        <v>23</v>
      </c>
    </row>
    <row r="34" spans="1:20">
      <c r="A34" s="63" t="s">
        <v>105</v>
      </c>
      <c r="B34" s="31" t="s">
        <v>22</v>
      </c>
      <c r="C34" s="34" t="s">
        <v>31</v>
      </c>
      <c r="D34" s="47">
        <v>0.37555003308830354</v>
      </c>
      <c r="E34" s="47">
        <v>0.32114605376708549</v>
      </c>
      <c r="F34" s="47">
        <v>0.27756449808345435</v>
      </c>
      <c r="G34" s="47">
        <v>0.2237784148240394</v>
      </c>
      <c r="H34" s="47">
        <v>0.17687208595040074</v>
      </c>
      <c r="I34" s="47">
        <v>0.17284986017774054</v>
      </c>
      <c r="J34" s="47">
        <v>0.16174847959430655</v>
      </c>
      <c r="L34" s="63" t="s">
        <v>105</v>
      </c>
      <c r="M34" s="31" t="s">
        <v>22</v>
      </c>
      <c r="N34" s="36">
        <f>Hazard!$I$7/D34</f>
        <v>609.77228018551375</v>
      </c>
      <c r="O34" s="36">
        <f>Hazard!$I$7/E34</f>
        <v>713.07119397482813</v>
      </c>
      <c r="P34" s="36">
        <f>Hazard!$I$7/F34</f>
        <v>825.03346638786411</v>
      </c>
      <c r="Q34" s="36">
        <f>Hazard!$I$7/G34</f>
        <v>1023.3337302888057</v>
      </c>
      <c r="R34" s="65">
        <f>Hazard!$C$7/H34</f>
        <v>1294.7209774199034</v>
      </c>
      <c r="S34" s="36">
        <f>Hazard!$C$7/I34</f>
        <v>1324.8492059207949</v>
      </c>
      <c r="T34" s="36">
        <f>Hazard!$C$7/J34</f>
        <v>1415.7783774807158</v>
      </c>
    </row>
    <row r="35" spans="1:20">
      <c r="A35" s="63" t="s">
        <v>105</v>
      </c>
      <c r="B35" s="31" t="s">
        <v>24</v>
      </c>
      <c r="C35" s="34" t="s">
        <v>31</v>
      </c>
      <c r="D35" s="47">
        <v>0.15933238504294303</v>
      </c>
      <c r="E35" s="47">
        <v>0.13625073142200345</v>
      </c>
      <c r="F35" s="47">
        <v>0.11776064328687061</v>
      </c>
      <c r="G35" s="47">
        <v>9.4941140763152701E-2</v>
      </c>
      <c r="H35" s="47">
        <v>7.5040470826882921E-2</v>
      </c>
      <c r="I35" s="47">
        <v>7.3333984955296139E-2</v>
      </c>
      <c r="J35" s="47">
        <v>6.8624068060648843E-2</v>
      </c>
      <c r="L35" s="63" t="s">
        <v>105</v>
      </c>
      <c r="M35" s="31" t="s">
        <v>24</v>
      </c>
      <c r="N35" s="36">
        <f>Hazard!$I$7/D35</f>
        <v>1437.2470476625342</v>
      </c>
      <c r="O35" s="36">
        <f>Hazard!$I$7/E35</f>
        <v>1680.7249224279633</v>
      </c>
      <c r="P35" s="36">
        <f>Hazard!$I$7/F35</f>
        <v>1944.6225292956744</v>
      </c>
      <c r="Q35" s="36">
        <f>Hazard!$I$7/G35</f>
        <v>2412.020733680466</v>
      </c>
      <c r="R35" s="65">
        <f>Hazard!$C$7/H35</f>
        <v>3051.6866095936293</v>
      </c>
      <c r="S35" s="36">
        <f>Hazard!$C$7/I35</f>
        <v>3122.6995251873564</v>
      </c>
      <c r="T35" s="36">
        <f>Hazard!$C$7/J35</f>
        <v>3337.0216379130061</v>
      </c>
    </row>
    <row r="36" spans="1:20">
      <c r="A36" s="63" t="s">
        <v>105</v>
      </c>
      <c r="B36" s="31" t="s">
        <v>25</v>
      </c>
      <c r="C36" s="34" t="s">
        <v>31</v>
      </c>
      <c r="D36" s="47">
        <v>3.7555003308830354E-2</v>
      </c>
      <c r="E36" s="47">
        <v>3.2114605376708551E-2</v>
      </c>
      <c r="F36" s="47">
        <v>2.7756449808345435E-2</v>
      </c>
      <c r="G36" s="47">
        <v>2.2377841482403942E-2</v>
      </c>
      <c r="H36" s="47">
        <v>1.7687208595040072E-2</v>
      </c>
      <c r="I36" s="47">
        <v>1.7284986017774052E-2</v>
      </c>
      <c r="J36" s="47">
        <v>1.6174847959430656E-2</v>
      </c>
      <c r="L36" s="63" t="s">
        <v>105</v>
      </c>
      <c r="M36" s="31" t="s">
        <v>25</v>
      </c>
      <c r="N36" s="36">
        <f>Hazard!$I$7/D36</f>
        <v>6097.7228018551377</v>
      </c>
      <c r="O36" s="36">
        <f>Hazard!$I$7/E36</f>
        <v>7130.7119397482811</v>
      </c>
      <c r="P36" s="36">
        <f>Hazard!$I$7/F36</f>
        <v>8250.3346638786406</v>
      </c>
      <c r="Q36" s="36">
        <f>Hazard!$I$7/G36</f>
        <v>10233.337302888056</v>
      </c>
      <c r="R36" s="65">
        <f>Hazard!$C$7/H36</f>
        <v>12947.209774199035</v>
      </c>
      <c r="S36" s="36">
        <f>Hazard!$C$7/I36</f>
        <v>13248.492059207952</v>
      </c>
      <c r="T36" s="36">
        <f>Hazard!$C$7/J36</f>
        <v>14157.783774807158</v>
      </c>
    </row>
    <row r="40" spans="1:20">
      <c r="J40" s="54"/>
      <c r="M40" s="54"/>
      <c r="N40" s="54"/>
      <c r="O40" s="54"/>
      <c r="P40" s="54"/>
    </row>
    <row r="41" spans="1:20">
      <c r="J41" s="55"/>
      <c r="M41" s="55"/>
      <c r="N41" s="55"/>
      <c r="O41" s="55"/>
      <c r="P41" s="55"/>
    </row>
    <row r="42" spans="1:20">
      <c r="J42" s="55"/>
      <c r="M42" s="55"/>
      <c r="N42" s="55"/>
      <c r="O42" s="55"/>
      <c r="P42" s="55"/>
    </row>
  </sheetData>
  <sheetProtection algorithmName="SHA-512" hashValue="HErTo//5CasTSx72PZ7oEi2GVqiIRtBsNXOyCcBxvoPU/5XDDHao28FOyzrbmhruOTlsCMs3Rt0WixzbCQSuqQ==" saltValue="WZ7dMjE6LXLqYHJ0wC5hUg==" spinCount="100000" sheet="1" objects="1" scenarios="1" formatCells="0" formatColumns="0" formatRows="0"/>
  <mergeCells count="6">
    <mergeCell ref="A1:A2"/>
    <mergeCell ref="D1:J1"/>
    <mergeCell ref="N1:T1"/>
    <mergeCell ref="M1:M2"/>
    <mergeCell ref="L1:L2"/>
    <mergeCell ref="B1:B2"/>
  </mergeCells>
  <conditionalFormatting sqref="D30:J30">
    <cfRule type="cellIs" dxfId="26" priority="2" operator="equal">
      <formula>0</formula>
    </cfRule>
  </conditionalFormatting>
  <conditionalFormatting sqref="N3:T36">
    <cfRule type="cellIs" dxfId="25" priority="3" operator="between">
      <formula>30</formula>
      <formula>40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88" operator="lessThan" id="{132AE8DA-D2AF-4BEA-8510-AF1F3385A66E}">
            <xm:f>Hazard!$K$7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N21:Q36</xm:sqref>
        </x14:conditionalFormatting>
        <x14:conditionalFormatting xmlns:xm="http://schemas.microsoft.com/office/excel/2006/main">
          <x14:cfRule type="cellIs" priority="77" operator="lessThan" id="{B7402973-7ECE-46FC-88D8-B91AD40DA169}">
            <xm:f>Hazard!$E$6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R3:T20</xm:sqref>
        </x14:conditionalFormatting>
        <x14:conditionalFormatting xmlns:xm="http://schemas.microsoft.com/office/excel/2006/main">
          <x14:cfRule type="cellIs" priority="78" operator="lessThan" id="{E486A06C-F360-4641-8FE3-C319C5406B74}">
            <xm:f>Hazard!$E$7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R21:T30 R34:T36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1495C-19BB-4491-9B93-33D7FBE0CFDA}">
  <dimension ref="A1:K26"/>
  <sheetViews>
    <sheetView zoomScale="110" zoomScaleNormal="110" workbookViewId="0">
      <selection activeCell="F21" sqref="F21"/>
    </sheetView>
  </sheetViews>
  <sheetFormatPr defaultColWidth="8.9140625" defaultRowHeight="14"/>
  <cols>
    <col min="1" max="1" width="29.08203125" style="29" customWidth="1"/>
    <col min="2" max="2" width="11" style="29" customWidth="1"/>
    <col min="3" max="3" width="19" style="29" customWidth="1"/>
    <col min="4" max="4" width="19.4140625" style="29" customWidth="1"/>
    <col min="5" max="5" width="17.9140625" style="29" customWidth="1"/>
    <col min="6" max="6" width="8.9140625" style="29"/>
    <col min="7" max="7" width="29" style="29" customWidth="1"/>
    <col min="8" max="8" width="8.9140625" style="29"/>
    <col min="9" max="9" width="15.58203125" style="29" customWidth="1"/>
    <col min="10" max="10" width="17.33203125" style="29" customWidth="1"/>
    <col min="11" max="11" width="15.58203125" style="29" customWidth="1"/>
    <col min="12" max="16384" width="8.9140625" style="29"/>
  </cols>
  <sheetData>
    <row r="1" spans="1:11" ht="19.75" customHeight="1">
      <c r="A1" s="149" t="s">
        <v>12</v>
      </c>
      <c r="B1" s="149" t="s">
        <v>13</v>
      </c>
      <c r="C1" s="155" t="s">
        <v>118</v>
      </c>
      <c r="D1" s="155"/>
      <c r="E1" s="155"/>
      <c r="G1" s="149" t="s">
        <v>12</v>
      </c>
      <c r="H1" s="149" t="s">
        <v>13</v>
      </c>
      <c r="I1" s="155" t="s">
        <v>32</v>
      </c>
      <c r="J1" s="155"/>
      <c r="K1" s="155"/>
    </row>
    <row r="2" spans="1:11" ht="42.5" thickBot="1">
      <c r="A2" s="154"/>
      <c r="B2" s="154"/>
      <c r="C2" s="57" t="s">
        <v>114</v>
      </c>
      <c r="D2" s="57" t="s">
        <v>140</v>
      </c>
      <c r="E2" s="57" t="s">
        <v>133</v>
      </c>
      <c r="F2" s="139"/>
      <c r="G2" s="154"/>
      <c r="H2" s="154"/>
      <c r="I2" s="57" t="s">
        <v>114</v>
      </c>
      <c r="J2" s="57" t="s">
        <v>140</v>
      </c>
      <c r="K2" s="57" t="s">
        <v>133</v>
      </c>
    </row>
    <row r="3" spans="1:11" ht="14.5" thickTop="1">
      <c r="A3" s="58" t="s">
        <v>134</v>
      </c>
      <c r="B3" s="52" t="s">
        <v>22</v>
      </c>
      <c r="C3" s="39">
        <v>1.4709482031351912E-2</v>
      </c>
      <c r="D3" s="39">
        <v>2.0135906688479772E-2</v>
      </c>
      <c r="E3" s="39">
        <v>2.0135906688479772E-2</v>
      </c>
      <c r="G3" s="58" t="s">
        <v>134</v>
      </c>
      <c r="H3" s="52" t="s">
        <v>22</v>
      </c>
      <c r="I3" s="77">
        <f>Hazard!$J$3/C3</f>
        <v>3909.0431517196885</v>
      </c>
      <c r="J3" s="77">
        <f>Hazard!$D$3/D3</f>
        <v>2855.5952751259574</v>
      </c>
      <c r="K3" s="77">
        <f>Hazard!$D$3/E3</f>
        <v>2855.5952751259574</v>
      </c>
    </row>
    <row r="4" spans="1:11">
      <c r="A4" s="63" t="s">
        <v>134</v>
      </c>
      <c r="B4" s="34" t="s">
        <v>24</v>
      </c>
      <c r="C4" s="43">
        <v>8.8080450604004061E-4</v>
      </c>
      <c r="D4" s="43">
        <v>1.2522120629852021E-3</v>
      </c>
      <c r="E4" s="43">
        <v>1.2522120629852021E-3</v>
      </c>
      <c r="G4" s="63" t="s">
        <v>134</v>
      </c>
      <c r="H4" s="34" t="s">
        <v>24</v>
      </c>
      <c r="I4" s="78">
        <f>Hazard!$J$3/C4</f>
        <v>65281.22824724298</v>
      </c>
      <c r="J4" s="78">
        <f>Hazard!$D$3/D4</f>
        <v>45918.739884140137</v>
      </c>
      <c r="K4" s="78">
        <f>Hazard!$D$3/E4</f>
        <v>45918.739884140137</v>
      </c>
    </row>
    <row r="5" spans="1:11">
      <c r="A5" s="63" t="s">
        <v>134</v>
      </c>
      <c r="B5" s="34" t="s">
        <v>25</v>
      </c>
      <c r="C5" s="43">
        <v>9.1471402831581696E-6</v>
      </c>
      <c r="D5" s="43">
        <v>1.3507591273729776E-5</v>
      </c>
      <c r="E5" s="43">
        <v>1.3507591273729776E-5</v>
      </c>
      <c r="G5" s="63" t="s">
        <v>134</v>
      </c>
      <c r="H5" s="34" t="s">
        <v>25</v>
      </c>
      <c r="I5" s="78">
        <f>Hazard!$J$3/C5</f>
        <v>6286117.6520786202</v>
      </c>
      <c r="J5" s="78">
        <f>Hazard!$D$3/D5</f>
        <v>4256865.5532114608</v>
      </c>
      <c r="K5" s="78">
        <f>Hazard!$D$3/E5</f>
        <v>4256865.5532114608</v>
      </c>
    </row>
    <row r="6" spans="1:11">
      <c r="A6" s="63" t="s">
        <v>135</v>
      </c>
      <c r="B6" s="34" t="s">
        <v>22</v>
      </c>
      <c r="C6" s="43">
        <v>1.8291666666666668</v>
      </c>
      <c r="D6" s="43">
        <v>1.8291666666666668</v>
      </c>
      <c r="E6" s="43">
        <v>1.8291666666666668</v>
      </c>
      <c r="G6" s="63" t="s">
        <v>135</v>
      </c>
      <c r="H6" s="34" t="s">
        <v>22</v>
      </c>
      <c r="I6" s="78">
        <f>Hazard!$J$3/C6</f>
        <v>31.435079726651477</v>
      </c>
      <c r="J6" s="78">
        <f>Hazard!$D$3/D6</f>
        <v>31.435079726651477</v>
      </c>
      <c r="K6" s="78">
        <f>Hazard!$D$3/E6</f>
        <v>31.435079726651477</v>
      </c>
    </row>
    <row r="7" spans="1:11">
      <c r="A7" s="63" t="s">
        <v>136</v>
      </c>
      <c r="B7" s="34" t="s">
        <v>24</v>
      </c>
      <c r="C7" s="43">
        <v>0.17708333333333334</v>
      </c>
      <c r="D7" s="43">
        <v>0.17708333333333334</v>
      </c>
      <c r="E7" s="43">
        <v>0.17708333333333334</v>
      </c>
      <c r="G7" s="63" t="s">
        <v>136</v>
      </c>
      <c r="H7" s="34" t="s">
        <v>24</v>
      </c>
      <c r="I7" s="78">
        <f>Hazard!$J$3/C7</f>
        <v>324.70588235294116</v>
      </c>
      <c r="J7" s="78">
        <f>Hazard!$D$3/D7</f>
        <v>324.70588235294116</v>
      </c>
      <c r="K7" s="78">
        <f>Hazard!$D$3/E7</f>
        <v>324.70588235294116</v>
      </c>
    </row>
    <row r="8" spans="1:11">
      <c r="A8" s="63" t="s">
        <v>137</v>
      </c>
      <c r="B8" s="34" t="s">
        <v>25</v>
      </c>
      <c r="C8" s="43">
        <v>3.5404761904761912E-5</v>
      </c>
      <c r="D8" s="43">
        <v>3.5404761904761912E-5</v>
      </c>
      <c r="E8" s="43">
        <v>3.5404761904761912E-5</v>
      </c>
      <c r="G8" s="63" t="s">
        <v>137</v>
      </c>
      <c r="H8" s="34" t="s">
        <v>25</v>
      </c>
      <c r="I8" s="78">
        <f>Hazard!$J$3/C8</f>
        <v>1624075.3194351038</v>
      </c>
      <c r="J8" s="78">
        <f>Hazard!$D$3/D8</f>
        <v>1624075.3194351038</v>
      </c>
      <c r="K8" s="78">
        <f>Hazard!$D$3/E8</f>
        <v>1624075.3194351038</v>
      </c>
    </row>
    <row r="9" spans="1:11">
      <c r="A9" s="63" t="s">
        <v>98</v>
      </c>
      <c r="B9" s="34" t="s">
        <v>22</v>
      </c>
      <c r="C9" s="43">
        <v>7.1424590398515451E-3</v>
      </c>
      <c r="D9" s="43">
        <v>2.1305006319539917E-2</v>
      </c>
      <c r="E9" s="43">
        <v>2.1305006319539917E-2</v>
      </c>
      <c r="G9" s="63" t="s">
        <v>98</v>
      </c>
      <c r="H9" s="34" t="s">
        <v>22</v>
      </c>
      <c r="I9" s="78">
        <f>Hazard!$J$3/C9</f>
        <v>8050.4486870946239</v>
      </c>
      <c r="J9" s="78">
        <f>Hazard!$D$3/D9</f>
        <v>2698.896171988637</v>
      </c>
      <c r="K9" s="78">
        <f>Hazard!$D$3/E9</f>
        <v>2698.896171988637</v>
      </c>
    </row>
    <row r="10" spans="1:11">
      <c r="A10" s="63" t="s">
        <v>98</v>
      </c>
      <c r="B10" s="34" t="s">
        <v>24</v>
      </c>
      <c r="C10" s="43">
        <v>8.8071893625342739E-4</v>
      </c>
      <c r="D10" s="43">
        <v>2.2657242824436824E-3</v>
      </c>
      <c r="E10" s="43">
        <v>2.2657242824436824E-3</v>
      </c>
      <c r="G10" s="63" t="s">
        <v>98</v>
      </c>
      <c r="H10" s="34" t="s">
        <v>24</v>
      </c>
      <c r="I10" s="78">
        <f>Hazard!$J$3/C10</f>
        <v>65287.570907246103</v>
      </c>
      <c r="J10" s="78">
        <f>Hazard!$D$3/D10</f>
        <v>25378.19824130752</v>
      </c>
      <c r="K10" s="78">
        <f>Hazard!$D$3/E10</f>
        <v>25378.19824130752</v>
      </c>
    </row>
    <row r="11" spans="1:11">
      <c r="A11" s="63" t="s">
        <v>98</v>
      </c>
      <c r="B11" s="34" t="s">
        <v>25</v>
      </c>
      <c r="C11" s="43">
        <v>1.2387231381498741E-5</v>
      </c>
      <c r="D11" s="43">
        <v>4.2611213141611154E-5</v>
      </c>
      <c r="E11" s="43">
        <v>4.2611213141611154E-5</v>
      </c>
      <c r="G11" s="63" t="s">
        <v>98</v>
      </c>
      <c r="H11" s="34" t="s">
        <v>25</v>
      </c>
      <c r="I11" s="78">
        <f>Hazard!$J$3/C11</f>
        <v>4641876.6412872989</v>
      </c>
      <c r="J11" s="78">
        <f>Hazard!$D$3/D11</f>
        <v>1349410.0674606115</v>
      </c>
      <c r="K11" s="78">
        <f>Hazard!$D$3/E11</f>
        <v>1349410.0674606115</v>
      </c>
    </row>
    <row r="12" spans="1:11">
      <c r="A12" s="63" t="s">
        <v>100</v>
      </c>
      <c r="B12" s="34" t="s">
        <v>22</v>
      </c>
      <c r="C12" s="43">
        <v>0.11379136285623216</v>
      </c>
      <c r="D12" s="43">
        <v>0.39675495230680041</v>
      </c>
      <c r="E12" s="43">
        <v>0.39675495230680041</v>
      </c>
      <c r="G12" s="63" t="s">
        <v>100</v>
      </c>
      <c r="H12" s="34" t="s">
        <v>22</v>
      </c>
      <c r="I12" s="78">
        <f>Hazard!$J$3/C12</f>
        <v>505.31075959295288</v>
      </c>
      <c r="J12" s="78">
        <f>Hazard!$D$3/D12</f>
        <v>144.9257272421813</v>
      </c>
      <c r="K12" s="78">
        <f>Hazard!$D$3/E12</f>
        <v>144.9257272421813</v>
      </c>
    </row>
    <row r="13" spans="1:11">
      <c r="A13" s="63" t="s">
        <v>100</v>
      </c>
      <c r="B13" s="34" t="s">
        <v>24</v>
      </c>
      <c r="C13" s="43">
        <v>3.2568987792493266E-2</v>
      </c>
      <c r="D13" s="43">
        <v>0.12449626405856271</v>
      </c>
      <c r="E13" s="43">
        <v>0.12449626405856271</v>
      </c>
      <c r="G13" s="63" t="s">
        <v>100</v>
      </c>
      <c r="H13" s="34" t="s">
        <v>24</v>
      </c>
      <c r="I13" s="78">
        <f>Hazard!$J$3/C13</f>
        <v>1765.4831757851871</v>
      </c>
      <c r="J13" s="78">
        <f>Hazard!$D$3/D13</f>
        <v>461.8612488881767</v>
      </c>
      <c r="K13" s="78">
        <f>Hazard!$D$3/E13</f>
        <v>461.8612488881767</v>
      </c>
    </row>
    <row r="14" spans="1:11">
      <c r="A14" s="63" t="s">
        <v>100</v>
      </c>
      <c r="B14" s="34" t="s">
        <v>25</v>
      </c>
      <c r="C14" s="43">
        <v>3.4995660041157433E-3</v>
      </c>
      <c r="D14" s="43">
        <v>1.4086593425611599E-2</v>
      </c>
      <c r="E14" s="43">
        <v>1.4086593425611599E-2</v>
      </c>
      <c r="G14" s="63" t="s">
        <v>100</v>
      </c>
      <c r="H14" s="34" t="s">
        <v>25</v>
      </c>
      <c r="I14" s="78">
        <f>Hazard!$J$3/C14</f>
        <v>16430.608804742027</v>
      </c>
      <c r="J14" s="78">
        <f>Hazard!$D$3/D14</f>
        <v>4081.8953357066534</v>
      </c>
      <c r="K14" s="78">
        <f>Hazard!$D$3/E14</f>
        <v>4081.8953357066534</v>
      </c>
    </row>
    <row r="15" spans="1:11">
      <c r="A15" s="63" t="s">
        <v>139</v>
      </c>
      <c r="B15" s="34" t="s">
        <v>22</v>
      </c>
      <c r="C15" s="43">
        <f>'Inhalation - Acute'!C15</f>
        <v>2.0977683219999999</v>
      </c>
      <c r="D15" s="43">
        <f>'Inhalation - Acute'!D15</f>
        <v>2.0977683219999999</v>
      </c>
      <c r="E15" s="43">
        <f>'Inhalation - Acute'!E15</f>
        <v>2.0977683219999999</v>
      </c>
      <c r="G15" s="63" t="s">
        <v>139</v>
      </c>
      <c r="H15" s="34" t="s">
        <v>22</v>
      </c>
      <c r="I15" s="78">
        <f>Hazard!$J$3/C15</f>
        <v>27.410081178640279</v>
      </c>
      <c r="J15" s="78">
        <f>Hazard!$D$3/D15</f>
        <v>27.410081178640279</v>
      </c>
      <c r="K15" s="78">
        <f>Hazard!$D$3/E15</f>
        <v>27.410081178640279</v>
      </c>
    </row>
    <row r="16" spans="1:11">
      <c r="A16" s="63" t="s">
        <v>139</v>
      </c>
      <c r="B16" s="34" t="s">
        <v>24</v>
      </c>
      <c r="C16" s="43">
        <f>'Inhalation - Acute'!C16*300/365</f>
        <v>0.68967725491479304</v>
      </c>
      <c r="D16" s="43">
        <f>'Inhalation - Acute'!D16*300/365</f>
        <v>0.68967725491479304</v>
      </c>
      <c r="E16" s="43">
        <f>'Inhalation - Acute'!E16*300/365</f>
        <v>0.68967725491479304</v>
      </c>
      <c r="G16" s="63" t="s">
        <v>139</v>
      </c>
      <c r="H16" s="34" t="s">
        <v>24</v>
      </c>
      <c r="I16" s="78">
        <f>Hazard!$J$3/C16</f>
        <v>83.372330449122757</v>
      </c>
      <c r="J16" s="78">
        <f>Hazard!$D$3/D16</f>
        <v>83.372330449122757</v>
      </c>
      <c r="K16" s="78">
        <f>Hazard!$D$3/E16</f>
        <v>83.372330449122757</v>
      </c>
    </row>
    <row r="17" spans="1:11">
      <c r="A17" s="63" t="s">
        <v>139</v>
      </c>
      <c r="B17" s="34" t="s">
        <v>25</v>
      </c>
      <c r="C17" s="43">
        <f>'Inhalation - Acute'!C17*185/365</f>
        <v>6.9958648311804303E-2</v>
      </c>
      <c r="D17" s="43">
        <f>'Inhalation - Acute'!D17*185/365</f>
        <v>6.9958648311804303E-2</v>
      </c>
      <c r="E17" s="43">
        <f>'Inhalation - Acute'!E17*185/365</f>
        <v>6.9958648311804303E-2</v>
      </c>
      <c r="G17" s="63" t="s">
        <v>139</v>
      </c>
      <c r="H17" s="34" t="s">
        <v>25</v>
      </c>
      <c r="I17" s="78">
        <f>Hazard!$J$3/C17</f>
        <v>821.91410765576325</v>
      </c>
      <c r="J17" s="78">
        <f>Hazard!$D$3/D17</f>
        <v>821.91410765576325</v>
      </c>
      <c r="K17" s="78">
        <f>Hazard!$D$3/E17</f>
        <v>821.91410765576325</v>
      </c>
    </row>
    <row r="18" spans="1:11">
      <c r="A18" s="63" t="s">
        <v>116</v>
      </c>
      <c r="B18" s="34" t="s">
        <v>22</v>
      </c>
      <c r="C18" s="43">
        <v>2.6131705536735206E-2</v>
      </c>
      <c r="D18" s="43">
        <v>8.4602188508170695E-2</v>
      </c>
      <c r="E18" s="43">
        <v>8.4602188508170695E-2</v>
      </c>
      <c r="G18" s="63" t="s">
        <v>116</v>
      </c>
      <c r="H18" s="34" t="s">
        <v>22</v>
      </c>
      <c r="I18" s="78">
        <f>Hazard!$J$3/C18</f>
        <v>2200.3921603650456</v>
      </c>
      <c r="J18" s="78">
        <f>Hazard!$D$3/D18</f>
        <v>679.65144890367435</v>
      </c>
      <c r="K18" s="78">
        <f>Hazard!$D$3/E18</f>
        <v>679.65144890367435</v>
      </c>
    </row>
    <row r="19" spans="1:11">
      <c r="A19" s="63" t="s">
        <v>116</v>
      </c>
      <c r="B19" s="134" t="s">
        <v>24</v>
      </c>
      <c r="C19" s="53">
        <f>'Inhalation - Acute'!C19*3/365</f>
        <v>3.3374873913788708E-3</v>
      </c>
      <c r="D19" s="53">
        <f>'Inhalation - Acute'!D19*3/365</f>
        <v>1.5813175918517105E-2</v>
      </c>
      <c r="E19" s="53">
        <f>'Inhalation - Acute'!E19*3/365</f>
        <v>1.5813175918517105E-2</v>
      </c>
      <c r="F19" s="84"/>
      <c r="G19" s="63" t="s">
        <v>116</v>
      </c>
      <c r="H19" s="134" t="s">
        <v>24</v>
      </c>
      <c r="I19" s="138">
        <f>Hazard!$J$3/C19</f>
        <v>17228.529506517203</v>
      </c>
      <c r="J19" s="138">
        <f>Hazard!$D$3/D19</f>
        <v>3636.2082036074708</v>
      </c>
      <c r="K19" s="138">
        <f>Hazard!$D$3/E19</f>
        <v>3636.2082036074708</v>
      </c>
    </row>
    <row r="20" spans="1:11">
      <c r="A20" s="63" t="s">
        <v>116</v>
      </c>
      <c r="B20" s="134" t="s">
        <v>25</v>
      </c>
      <c r="C20" s="53">
        <f>'Inhalation - Acute'!C20*3/365</f>
        <v>4.6182666198193778E-7</v>
      </c>
      <c r="D20" s="53">
        <f>'Inhalation - Acute'!D20*3/365</f>
        <v>1.7373038844354757E-6</v>
      </c>
      <c r="E20" s="53">
        <f>'Inhalation - Acute'!E20*3/365</f>
        <v>1.7373038844354757E-6</v>
      </c>
      <c r="F20" s="84"/>
      <c r="G20" s="63" t="s">
        <v>116</v>
      </c>
      <c r="H20" s="134" t="s">
        <v>25</v>
      </c>
      <c r="I20" s="138">
        <f>Hazard!$J$3/C20</f>
        <v>124505587.77450758</v>
      </c>
      <c r="J20" s="138">
        <f>Hazard!$D$3/D20</f>
        <v>33097260.942741867</v>
      </c>
      <c r="K20" s="138">
        <f>Hazard!$D$3/E20</f>
        <v>33097260.942741867</v>
      </c>
    </row>
    <row r="21" spans="1:11">
      <c r="A21" s="121" t="s">
        <v>117</v>
      </c>
      <c r="B21" s="134" t="s">
        <v>22</v>
      </c>
      <c r="C21" s="53">
        <v>0.26614515045383808</v>
      </c>
      <c r="D21" s="53">
        <v>0.75979215279102486</v>
      </c>
      <c r="E21" s="53">
        <v>0.75979215279102486</v>
      </c>
      <c r="F21" s="84"/>
      <c r="G21" s="121" t="s">
        <v>117</v>
      </c>
      <c r="H21" s="134" t="s">
        <v>22</v>
      </c>
      <c r="I21" s="138">
        <f>Hazard!$J$3/C21</f>
        <v>216.04752106867028</v>
      </c>
      <c r="J21" s="138">
        <f>Hazard!$D$3/D21</f>
        <v>75.678591557940109</v>
      </c>
      <c r="K21" s="138">
        <f>Hazard!$D$3/E21</f>
        <v>75.678591557940109</v>
      </c>
    </row>
    <row r="22" spans="1:11">
      <c r="A22" s="121" t="s">
        <v>117</v>
      </c>
      <c r="B22" s="134" t="s">
        <v>24</v>
      </c>
      <c r="C22" s="53">
        <f>'Inhalation - Acute'!C22*7/365</f>
        <v>7.9019565844047623E-2</v>
      </c>
      <c r="D22" s="53">
        <f>'Inhalation - Acute'!D22*7/365</f>
        <v>0.21378948815105808</v>
      </c>
      <c r="E22" s="53">
        <f>'Inhalation - Acute'!E22*7/365</f>
        <v>0.21378948815105808</v>
      </c>
      <c r="F22" s="84"/>
      <c r="G22" s="121" t="s">
        <v>117</v>
      </c>
      <c r="H22" s="134" t="s">
        <v>24</v>
      </c>
      <c r="I22" s="138">
        <f>Hazard!$J$3/C22</f>
        <v>727.66788055355221</v>
      </c>
      <c r="J22" s="138">
        <f>Hazard!$D$3/D22</f>
        <v>268.95616102215462</v>
      </c>
      <c r="K22" s="138">
        <f>Hazard!$D$3/E22</f>
        <v>268.95616102215462</v>
      </c>
    </row>
    <row r="23" spans="1:11">
      <c r="A23" s="121" t="s">
        <v>117</v>
      </c>
      <c r="B23" s="134" t="s">
        <v>25</v>
      </c>
      <c r="C23" s="53">
        <f>'Inhalation - Acute'!C23*7/365</f>
        <v>2.2414698517525962E-3</v>
      </c>
      <c r="D23" s="53">
        <f>'Inhalation - Acute'!D23*7/365</f>
        <v>5.8205010198110717E-3</v>
      </c>
      <c r="E23" s="53">
        <f>'Inhalation - Acute'!E23*7/365</f>
        <v>5.8205010198110717E-3</v>
      </c>
      <c r="F23" s="84"/>
      <c r="G23" s="121" t="s">
        <v>117</v>
      </c>
      <c r="H23" s="134" t="s">
        <v>25</v>
      </c>
      <c r="I23" s="138">
        <f>Hazard!$J$3/C23</f>
        <v>25652.809898398133</v>
      </c>
      <c r="J23" s="138">
        <f>Hazard!$D$3/D23</f>
        <v>9878.8746543104971</v>
      </c>
      <c r="K23" s="138">
        <f>Hazard!$D$3/E23</f>
        <v>9878.8746543104971</v>
      </c>
    </row>
    <row r="24" spans="1:11">
      <c r="A24" s="63" t="s">
        <v>138</v>
      </c>
      <c r="B24" s="34" t="s">
        <v>22</v>
      </c>
      <c r="C24" s="43">
        <v>5.6895681428116081E-2</v>
      </c>
      <c r="D24" s="43">
        <v>0.19837747615340021</v>
      </c>
      <c r="E24" s="43">
        <v>0.19837747615340021</v>
      </c>
      <c r="G24" s="63" t="s">
        <v>138</v>
      </c>
      <c r="H24" s="34" t="s">
        <v>22</v>
      </c>
      <c r="I24" s="78">
        <f>Hazard!$J$3/C24</f>
        <v>1010.6215191859058</v>
      </c>
      <c r="J24" s="78">
        <f>Hazard!$D$3/D24</f>
        <v>289.85145448436259</v>
      </c>
      <c r="K24" s="78">
        <f>Hazard!$D$3/E24</f>
        <v>289.85145448436259</v>
      </c>
    </row>
    <row r="25" spans="1:11">
      <c r="A25" s="63" t="s">
        <v>138</v>
      </c>
      <c r="B25" s="34" t="s">
        <v>24</v>
      </c>
      <c r="C25" s="43">
        <v>1.6284493896246633E-2</v>
      </c>
      <c r="D25" s="43">
        <v>6.2248132029281353E-2</v>
      </c>
      <c r="E25" s="43">
        <v>6.2248132029281353E-2</v>
      </c>
      <c r="G25" s="63" t="s">
        <v>138</v>
      </c>
      <c r="H25" s="34" t="s">
        <v>24</v>
      </c>
      <c r="I25" s="78">
        <f>Hazard!$J$3/C25</f>
        <v>3530.9663515703742</v>
      </c>
      <c r="J25" s="78">
        <f>Hazard!$D$3/D25</f>
        <v>923.72249777635341</v>
      </c>
      <c r="K25" s="78">
        <f>Hazard!$D$3/E25</f>
        <v>923.72249777635341</v>
      </c>
    </row>
    <row r="26" spans="1:11">
      <c r="A26" s="63" t="s">
        <v>138</v>
      </c>
      <c r="B26" s="34" t="s">
        <v>25</v>
      </c>
      <c r="C26" s="43">
        <v>1.7497830020578716E-3</v>
      </c>
      <c r="D26" s="43">
        <v>7.0432967128057997E-3</v>
      </c>
      <c r="E26" s="43">
        <v>7.0432967128057997E-3</v>
      </c>
      <c r="G26" s="63" t="s">
        <v>138</v>
      </c>
      <c r="H26" s="34" t="s">
        <v>25</v>
      </c>
      <c r="I26" s="78">
        <f>Hazard!$J$3/C26</f>
        <v>32861.217609484054</v>
      </c>
      <c r="J26" s="78">
        <f>Hazard!$D$3/D26</f>
        <v>8163.7906714133069</v>
      </c>
      <c r="K26" s="78">
        <f>Hazard!$D$3/E26</f>
        <v>8163.7906714133069</v>
      </c>
    </row>
  </sheetData>
  <sheetProtection algorithmName="SHA-512" hashValue="useJLe1zWrcoFnGiOMvt/kws2olUiun0zyouGUpBovkGDd4h4Ziv71oYejh7V2BoCgOPGybV0zyU1zvgtbx60A==" saltValue="IVaUNy95NjJBpLkrP+ez1Q==" spinCount="100000" sheet="1" objects="1" scenarios="1" formatCells="0" formatColumns="0" formatRows="0"/>
  <mergeCells count="6">
    <mergeCell ref="A1:A2"/>
    <mergeCell ref="C1:E1"/>
    <mergeCell ref="I1:K1"/>
    <mergeCell ref="H1:H2"/>
    <mergeCell ref="G1:G2"/>
    <mergeCell ref="B1:B2"/>
  </mergeCells>
  <conditionalFormatting sqref="I3:K26">
    <cfRule type="cellIs" dxfId="21" priority="1" operator="between">
      <formula>30</formula>
      <formula>40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89" operator="lessThan" id="{D8864AF8-B652-43B4-B4DA-90BF63475829}">
            <xm:f>Hazard!$K$3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I3:I26</xm:sqref>
        </x14:conditionalFormatting>
        <x14:conditionalFormatting xmlns:xm="http://schemas.microsoft.com/office/excel/2006/main">
          <x14:cfRule type="cellIs" priority="80" operator="lessThan" id="{6B46D216-8104-4569-B3B7-4B2944A5F469}">
            <xm:f>Hazard!$E$3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J3:K26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933D4-5F74-4348-AAAC-96A9EC2710FA}">
  <dimension ref="A1:K47"/>
  <sheetViews>
    <sheetView zoomScale="110" zoomScaleNormal="110" workbookViewId="0">
      <selection activeCell="D2" sqref="D2"/>
    </sheetView>
  </sheetViews>
  <sheetFormatPr defaultColWidth="8.9140625" defaultRowHeight="14"/>
  <cols>
    <col min="1" max="1" width="30.08203125" style="29" customWidth="1"/>
    <col min="2" max="2" width="8.9140625" style="29"/>
    <col min="3" max="4" width="20.08203125" style="108" customWidth="1"/>
    <col min="5" max="5" width="17.4140625" style="108" customWidth="1"/>
    <col min="6" max="6" width="8.9140625" style="29"/>
    <col min="7" max="7" width="30.08203125" style="29" customWidth="1"/>
    <col min="8" max="8" width="8.9140625" style="29"/>
    <col min="9" max="9" width="17.25" style="29" customWidth="1"/>
    <col min="10" max="10" width="16.9140625" style="29" customWidth="1"/>
    <col min="11" max="11" width="15.58203125" style="29" customWidth="1"/>
    <col min="12" max="16384" width="8.9140625" style="29"/>
  </cols>
  <sheetData>
    <row r="1" spans="1:11" ht="18" customHeight="1">
      <c r="A1" s="149" t="s">
        <v>12</v>
      </c>
      <c r="B1" s="149" t="s">
        <v>13</v>
      </c>
      <c r="C1" s="155" t="s">
        <v>118</v>
      </c>
      <c r="D1" s="155"/>
      <c r="E1" s="155"/>
      <c r="G1" s="157" t="s">
        <v>12</v>
      </c>
      <c r="H1" s="149" t="s">
        <v>13</v>
      </c>
      <c r="I1" s="156" t="s">
        <v>34</v>
      </c>
      <c r="J1" s="156"/>
      <c r="K1" s="156"/>
    </row>
    <row r="2" spans="1:11" ht="45.65" customHeight="1" thickBot="1">
      <c r="A2" s="154"/>
      <c r="B2" s="154"/>
      <c r="C2" s="57" t="s">
        <v>114</v>
      </c>
      <c r="D2" s="57" t="s">
        <v>140</v>
      </c>
      <c r="E2" s="57" t="s">
        <v>133</v>
      </c>
      <c r="G2" s="158"/>
      <c r="H2" s="154"/>
      <c r="I2" s="57" t="s">
        <v>114</v>
      </c>
      <c r="J2" s="57" t="s">
        <v>140</v>
      </c>
      <c r="K2" s="57" t="s">
        <v>133</v>
      </c>
    </row>
    <row r="3" spans="1:11" ht="14.5" thickTop="1">
      <c r="A3" s="58" t="s">
        <v>134</v>
      </c>
      <c r="B3" s="52" t="s">
        <v>22</v>
      </c>
      <c r="C3" s="56">
        <v>0.44741341178695399</v>
      </c>
      <c r="D3" s="56">
        <v>0.61246716177459304</v>
      </c>
      <c r="E3" s="56">
        <v>0.61246716177459304</v>
      </c>
      <c r="F3" s="48"/>
      <c r="G3" s="58" t="s">
        <v>134</v>
      </c>
      <c r="H3" s="52" t="s">
        <v>22</v>
      </c>
      <c r="I3" s="77">
        <f>Hazard!$I$3/C3</f>
        <v>248.0926969906194</v>
      </c>
      <c r="J3" s="77">
        <f>Hazard!$C$3/D3</f>
        <v>181.23420638321741</v>
      </c>
      <c r="K3" s="77">
        <f>Hazard!$C$3/E3</f>
        <v>181.23420638321741</v>
      </c>
    </row>
    <row r="4" spans="1:11">
      <c r="A4" s="58" t="s">
        <v>134</v>
      </c>
      <c r="B4" s="34" t="s">
        <v>24</v>
      </c>
      <c r="C4" s="33">
        <v>2.6791137058717902E-2</v>
      </c>
      <c r="D4" s="33">
        <v>3.8088116915799899E-2</v>
      </c>
      <c r="E4" s="33">
        <v>3.8088116915799899E-2</v>
      </c>
      <c r="G4" s="58" t="s">
        <v>134</v>
      </c>
      <c r="H4" s="34" t="s">
        <v>24</v>
      </c>
      <c r="I4" s="78">
        <f>Hazard!$I$3/C4</f>
        <v>4143.1612162157307</v>
      </c>
      <c r="J4" s="78">
        <f>Hazard!$C$3/D4</f>
        <v>2914.2947719201743</v>
      </c>
      <c r="K4" s="78">
        <f>Hazard!$C$3/E4</f>
        <v>2914.2947719201743</v>
      </c>
    </row>
    <row r="5" spans="1:11">
      <c r="A5" s="58" t="s">
        <v>134</v>
      </c>
      <c r="B5" s="34" t="s">
        <v>25</v>
      </c>
      <c r="C5" s="33">
        <v>2.7822551694606099E-4</v>
      </c>
      <c r="D5" s="33">
        <v>4.1085590124261402E-4</v>
      </c>
      <c r="E5" s="33">
        <v>4.1085590124261402E-4</v>
      </c>
      <c r="G5" s="58" t="s">
        <v>134</v>
      </c>
      <c r="H5" s="34" t="s">
        <v>25</v>
      </c>
      <c r="I5" s="78">
        <f>Hazard!$I$3/C5</f>
        <v>398956.93687045731</v>
      </c>
      <c r="J5" s="78">
        <f>Hazard!$C$3/D5</f>
        <v>270167.714919722</v>
      </c>
      <c r="K5" s="78">
        <f>Hazard!$C$3/E5</f>
        <v>270167.714919722</v>
      </c>
    </row>
    <row r="6" spans="1:11">
      <c r="A6" s="63" t="s">
        <v>135</v>
      </c>
      <c r="B6" s="34" t="s">
        <v>22</v>
      </c>
      <c r="C6" s="33">
        <v>1.8291666666666668</v>
      </c>
      <c r="D6" s="33">
        <v>1.8291666666666668</v>
      </c>
      <c r="E6" s="33">
        <v>1.8291666666666668</v>
      </c>
      <c r="G6" s="63" t="s">
        <v>135</v>
      </c>
      <c r="H6" s="34" t="s">
        <v>22</v>
      </c>
      <c r="I6" s="78">
        <f>Hazard!$I$3/C6</f>
        <v>60.683371298405461</v>
      </c>
      <c r="J6" s="78">
        <f>Hazard!$C$3/D6</f>
        <v>60.683371298405461</v>
      </c>
      <c r="K6" s="78">
        <f>Hazard!$C$3/E6</f>
        <v>60.683371298405461</v>
      </c>
    </row>
    <row r="7" spans="1:11">
      <c r="A7" s="63" t="s">
        <v>136</v>
      </c>
      <c r="B7" s="34" t="s">
        <v>24</v>
      </c>
      <c r="C7" s="33">
        <v>0.17708333333333334</v>
      </c>
      <c r="D7" s="33">
        <v>0.17708333333333334</v>
      </c>
      <c r="E7" s="33">
        <v>0.17708333333333334</v>
      </c>
      <c r="G7" s="63" t="s">
        <v>136</v>
      </c>
      <c r="H7" s="34" t="s">
        <v>24</v>
      </c>
      <c r="I7" s="78">
        <f>Hazard!$I$3/C7</f>
        <v>626.82352941176464</v>
      </c>
      <c r="J7" s="78">
        <f>Hazard!$C$3/D7</f>
        <v>626.82352941176464</v>
      </c>
      <c r="K7" s="78">
        <f>Hazard!$C$3/E7</f>
        <v>626.82352941176464</v>
      </c>
    </row>
    <row r="8" spans="1:11">
      <c r="A8" s="63" t="s">
        <v>137</v>
      </c>
      <c r="B8" s="34" t="s">
        <v>25</v>
      </c>
      <c r="C8" s="33">
        <v>3.5404761904761912E-5</v>
      </c>
      <c r="D8" s="33">
        <v>3.5404761904761912E-5</v>
      </c>
      <c r="E8" s="33">
        <v>3.5404761904761912E-5</v>
      </c>
      <c r="G8" s="63" t="s">
        <v>137</v>
      </c>
      <c r="H8" s="34" t="s">
        <v>25</v>
      </c>
      <c r="I8" s="78">
        <f>Hazard!$I$3/C8</f>
        <v>3135171.4862138527</v>
      </c>
      <c r="J8" s="78">
        <f>Hazard!$C$3/D8</f>
        <v>3135171.4862138527</v>
      </c>
      <c r="K8" s="78">
        <f>Hazard!$C$3/E8</f>
        <v>3135171.4862138527</v>
      </c>
    </row>
    <row r="9" spans="1:11">
      <c r="A9" s="63" t="s">
        <v>98</v>
      </c>
      <c r="B9" s="34" t="s">
        <v>22</v>
      </c>
      <c r="C9" s="33">
        <v>0.86899918318193803</v>
      </c>
      <c r="D9" s="33">
        <v>2.5921091022106899</v>
      </c>
      <c r="E9" s="33">
        <v>2.5921091022106899</v>
      </c>
      <c r="G9" s="63" t="s">
        <v>98</v>
      </c>
      <c r="H9" s="34" t="s">
        <v>22</v>
      </c>
      <c r="I9" s="78">
        <f>Hazard!$I$3/C9</f>
        <v>127.733146530197</v>
      </c>
      <c r="J9" s="78">
        <f>Hazard!$C$3/D9</f>
        <v>42.822271603202672</v>
      </c>
      <c r="K9" s="78">
        <f>Hazard!$C$3/E9</f>
        <v>42.822271603202672</v>
      </c>
    </row>
    <row r="10" spans="1:11">
      <c r="A10" s="63" t="s">
        <v>98</v>
      </c>
      <c r="B10" s="34" t="s">
        <v>24</v>
      </c>
      <c r="C10" s="33">
        <v>0.107154137244167</v>
      </c>
      <c r="D10" s="33">
        <v>0.275663121030648</v>
      </c>
      <c r="E10" s="33">
        <v>0.275663121030648</v>
      </c>
      <c r="G10" s="63" t="s">
        <v>98</v>
      </c>
      <c r="H10" s="34" t="s">
        <v>24</v>
      </c>
      <c r="I10" s="78">
        <f>Hazard!$I$3/C10</f>
        <v>1035.8909404222966</v>
      </c>
      <c r="J10" s="78">
        <f>Hazard!$C$3/D10</f>
        <v>402.66539675308655</v>
      </c>
      <c r="K10" s="78">
        <f>Hazard!$C$3/E10</f>
        <v>402.66539675308655</v>
      </c>
    </row>
    <row r="11" spans="1:11">
      <c r="A11" s="63" t="s">
        <v>98</v>
      </c>
      <c r="B11" s="34" t="s">
        <v>25</v>
      </c>
      <c r="C11" s="33">
        <v>1.5071131514156799E-3</v>
      </c>
      <c r="D11" s="33">
        <v>5.1843642655626902E-3</v>
      </c>
      <c r="E11" s="33">
        <v>5.1843642655626902E-3</v>
      </c>
      <c r="G11" s="63" t="s">
        <v>98</v>
      </c>
      <c r="H11" s="34" t="s">
        <v>25</v>
      </c>
      <c r="I11" s="78">
        <f>Hazard!$I$3/C11</f>
        <v>73650.74075276572</v>
      </c>
      <c r="J11" s="78">
        <f>Hazard!$C$3/D11</f>
        <v>21410.532577218994</v>
      </c>
      <c r="K11" s="78">
        <f>Hazard!$C$3/E11</f>
        <v>21410.532577218994</v>
      </c>
    </row>
    <row r="12" spans="1:11">
      <c r="A12" s="63" t="s">
        <v>100</v>
      </c>
      <c r="B12" s="34" t="s">
        <v>22</v>
      </c>
      <c r="C12" s="33">
        <v>0.39936391771658403</v>
      </c>
      <c r="D12" s="33">
        <v>1.3924572845382901</v>
      </c>
      <c r="E12" s="33">
        <v>1.3924572845382901</v>
      </c>
      <c r="F12" s="48"/>
      <c r="G12" s="63" t="s">
        <v>100</v>
      </c>
      <c r="H12" s="34" t="s">
        <v>22</v>
      </c>
      <c r="I12" s="78">
        <f>Hazard!$I$3/C12</f>
        <v>277.9419849310803</v>
      </c>
      <c r="J12" s="78">
        <f>Hazard!$C$3/D12</f>
        <v>79.715192151696982</v>
      </c>
      <c r="K12" s="78">
        <f>Hazard!$C$3/E12</f>
        <v>79.715192151696982</v>
      </c>
    </row>
    <row r="13" spans="1:11">
      <c r="A13" s="63" t="s">
        <v>100</v>
      </c>
      <c r="B13" s="34" t="s">
        <v>24</v>
      </c>
      <c r="C13" s="33">
        <v>0.114304620617885</v>
      </c>
      <c r="D13" s="33">
        <v>0.43693400366707102</v>
      </c>
      <c r="E13" s="33">
        <v>0.43693400366707102</v>
      </c>
      <c r="G13" s="63" t="s">
        <v>100</v>
      </c>
      <c r="H13" s="34" t="s">
        <v>24</v>
      </c>
      <c r="I13" s="78">
        <f>Hazard!$I$3/C13</f>
        <v>971.08935229370832</v>
      </c>
      <c r="J13" s="78">
        <f>Hazard!$C$3/D13</f>
        <v>254.04294256891541</v>
      </c>
      <c r="K13" s="78">
        <f>Hazard!$C$3/E13</f>
        <v>254.04294256891541</v>
      </c>
    </row>
    <row r="14" spans="1:11">
      <c r="A14" s="63" t="s">
        <v>100</v>
      </c>
      <c r="B14" s="34" t="s">
        <v>25</v>
      </c>
      <c r="C14" s="33">
        <v>1.2282130687521599E-2</v>
      </c>
      <c r="D14" s="33">
        <v>4.9438525003348402E-2</v>
      </c>
      <c r="E14" s="33">
        <v>4.9438525003348402E-2</v>
      </c>
      <c r="G14" s="63" t="s">
        <v>100</v>
      </c>
      <c r="H14" s="34" t="s">
        <v>25</v>
      </c>
      <c r="I14" s="78">
        <f>Hazard!$I$3/C14</f>
        <v>9037.5198590561977</v>
      </c>
      <c r="J14" s="78">
        <f>Hazard!$C$3/D14</f>
        <v>2245.2126149087603</v>
      </c>
      <c r="K14" s="78">
        <f>Hazard!$C$3/E14</f>
        <v>2245.2126149087603</v>
      </c>
    </row>
    <row r="15" spans="1:11">
      <c r="A15" s="63" t="s">
        <v>139</v>
      </c>
      <c r="B15" s="34" t="s">
        <v>22</v>
      </c>
      <c r="C15" s="33">
        <v>2.0977683219999999</v>
      </c>
      <c r="D15" s="33">
        <v>2.0977683219999999</v>
      </c>
      <c r="E15" s="33">
        <v>2.0977683219999999</v>
      </c>
      <c r="G15" s="63" t="s">
        <v>139</v>
      </c>
      <c r="H15" s="34" t="s">
        <v>22</v>
      </c>
      <c r="I15" s="78">
        <f>Hazard!$I$3/'Inhalation - Acute'!C15</f>
        <v>52.913374101375148</v>
      </c>
      <c r="J15" s="78">
        <f>Hazard!$C$3/D15</f>
        <v>52.913374101375148</v>
      </c>
      <c r="K15" s="78">
        <f>Hazard!$C$3/E15</f>
        <v>52.913374101375148</v>
      </c>
    </row>
    <row r="16" spans="1:11">
      <c r="A16" s="63" t="s">
        <v>139</v>
      </c>
      <c r="B16" s="34" t="s">
        <v>24</v>
      </c>
      <c r="C16" s="33">
        <v>0.83910732681299816</v>
      </c>
      <c r="D16" s="33">
        <v>0.83910732681299816</v>
      </c>
      <c r="E16" s="33">
        <v>0.83910732681299816</v>
      </c>
      <c r="G16" s="63" t="s">
        <v>139</v>
      </c>
      <c r="H16" s="34" t="s">
        <v>24</v>
      </c>
      <c r="I16" s="78">
        <f>Hazard!$I$3/'Inhalation - Acute'!C16</f>
        <v>132.28343556668437</v>
      </c>
      <c r="J16" s="78">
        <f>Hazard!$C$3/D16</f>
        <v>132.28343556668437</v>
      </c>
      <c r="K16" s="78">
        <f>Hazard!$C$3/E16</f>
        <v>132.28343556668437</v>
      </c>
    </row>
    <row r="17" spans="1:11">
      <c r="A17" s="63" t="s">
        <v>139</v>
      </c>
      <c r="B17" s="34" t="s">
        <v>25</v>
      </c>
      <c r="C17" s="33">
        <v>0.1380265223449112</v>
      </c>
      <c r="D17" s="33">
        <v>0.1380265223449112</v>
      </c>
      <c r="E17" s="33">
        <v>0.1380265223449112</v>
      </c>
      <c r="G17" s="63" t="s">
        <v>139</v>
      </c>
      <c r="H17" s="34" t="s">
        <v>25</v>
      </c>
      <c r="I17" s="78">
        <f>Hazard!$I$3/'Inhalation - Acute'!C17</f>
        <v>804.19326745496596</v>
      </c>
      <c r="J17" s="78">
        <f>Hazard!$C$3/D17</f>
        <v>804.19326745496596</v>
      </c>
      <c r="K17" s="78">
        <f>Hazard!$C$3/E17</f>
        <v>804.19326745496596</v>
      </c>
    </row>
    <row r="18" spans="1:11">
      <c r="A18" s="63" t="s">
        <v>116</v>
      </c>
      <c r="B18" s="34" t="s">
        <v>22</v>
      </c>
      <c r="C18" s="33">
        <v>3.17935750696945</v>
      </c>
      <c r="D18" s="33">
        <v>10.293266268494101</v>
      </c>
      <c r="E18" s="33">
        <v>10.293266268494101</v>
      </c>
      <c r="G18" s="63" t="s">
        <v>116</v>
      </c>
      <c r="H18" s="34" t="s">
        <v>22</v>
      </c>
      <c r="I18" s="78">
        <f>Hazard!$I$3/C18</f>
        <v>34.912714206149381</v>
      </c>
      <c r="J18" s="78">
        <f>Hazard!$C$3/D18</f>
        <v>10.783749016553832</v>
      </c>
      <c r="K18" s="78">
        <f>Hazard!$C$3/E18</f>
        <v>10.783749016553832</v>
      </c>
    </row>
    <row r="19" spans="1:11">
      <c r="A19" s="63" t="s">
        <v>116</v>
      </c>
      <c r="B19" s="134" t="s">
        <v>24</v>
      </c>
      <c r="C19" s="135">
        <v>0.40606096595109592</v>
      </c>
      <c r="D19" s="135">
        <v>1.9239364034195809</v>
      </c>
      <c r="E19" s="135">
        <v>1.9239364034195809</v>
      </c>
      <c r="G19" s="63" t="s">
        <v>116</v>
      </c>
      <c r="H19" s="134" t="s">
        <v>24</v>
      </c>
      <c r="I19" s="138">
        <f>Hazard!$I$3/C19</f>
        <v>273.35796667874826</v>
      </c>
      <c r="J19" s="138">
        <f>Hazard!$C$3/D19</f>
        <v>57.694214737405019</v>
      </c>
      <c r="K19" s="138">
        <f>Hazard!$C$3/E19</f>
        <v>57.694214737405019</v>
      </c>
    </row>
    <row r="20" spans="1:11">
      <c r="A20" s="63" t="s">
        <v>116</v>
      </c>
      <c r="B20" s="134" t="s">
        <v>25</v>
      </c>
      <c r="C20" s="47">
        <v>5.6188910541135768E-5</v>
      </c>
      <c r="D20" s="47">
        <v>2.113719726063162E-4</v>
      </c>
      <c r="E20" s="47">
        <v>2.113719726063162E-4</v>
      </c>
      <c r="G20" s="63" t="s">
        <v>116</v>
      </c>
      <c r="H20" s="134" t="s">
        <v>25</v>
      </c>
      <c r="I20" s="138">
        <f>Hazard!$I$3/C20</f>
        <v>1975478.7720743788</v>
      </c>
      <c r="J20" s="138">
        <f>Hazard!$C$3/D20</f>
        <v>525140.57862694666</v>
      </c>
      <c r="K20" s="138">
        <f>Hazard!$C$3/E20</f>
        <v>525140.57862694666</v>
      </c>
    </row>
    <row r="21" spans="1:11">
      <c r="A21" s="121" t="s">
        <v>117</v>
      </c>
      <c r="B21" s="134" t="s">
        <v>22</v>
      </c>
      <c r="C21" s="33">
        <v>13.8775685593787</v>
      </c>
      <c r="D21" s="33">
        <v>39.6177336812463</v>
      </c>
      <c r="E21" s="33">
        <v>39.6177336812463</v>
      </c>
      <c r="G21" s="121" t="s">
        <v>117</v>
      </c>
      <c r="H21" s="134" t="s">
        <v>22</v>
      </c>
      <c r="I21" s="138">
        <f>Hazard!$I$3/C21</f>
        <v>7.9985193029354038</v>
      </c>
      <c r="J21" s="138">
        <f>Hazard!$C$3/D21</f>
        <v>2.8017756112218923</v>
      </c>
      <c r="K21" s="138">
        <f>Hazard!$C$3/E21</f>
        <v>2.8017756112218923</v>
      </c>
    </row>
    <row r="22" spans="1:11">
      <c r="A22" s="121" t="s">
        <v>117</v>
      </c>
      <c r="B22" s="134" t="s">
        <v>24</v>
      </c>
      <c r="C22" s="46">
        <v>4.1203059332967689</v>
      </c>
      <c r="D22" s="46">
        <v>11.14759473930517</v>
      </c>
      <c r="E22" s="46">
        <v>11.14759473930517</v>
      </c>
      <c r="G22" s="121" t="s">
        <v>117</v>
      </c>
      <c r="H22" s="134" t="s">
        <v>24</v>
      </c>
      <c r="I22" s="138">
        <f>Hazard!$I$3/C22</f>
        <v>26.939747144257776</v>
      </c>
      <c r="J22" s="138">
        <f>Hazard!$C$3/D22</f>
        <v>9.9573049250370076</v>
      </c>
      <c r="K22" s="138">
        <f>Hazard!$C$3/E22</f>
        <v>9.9573049250370076</v>
      </c>
    </row>
    <row r="23" spans="1:11">
      <c r="A23" s="121" t="s">
        <v>117</v>
      </c>
      <c r="B23" s="134" t="s">
        <v>25</v>
      </c>
      <c r="C23" s="46">
        <v>0.1168766422699568</v>
      </c>
      <c r="D23" s="46">
        <v>0.30349755317586302</v>
      </c>
      <c r="E23" s="46">
        <v>0.30349755317586302</v>
      </c>
      <c r="G23" s="121" t="s">
        <v>117</v>
      </c>
      <c r="H23" s="134" t="s">
        <v>25</v>
      </c>
      <c r="I23" s="138">
        <f>Hazard!$I$3/C23</f>
        <v>949.71927533319126</v>
      </c>
      <c r="J23" s="138">
        <f>Hazard!$C$3/D23</f>
        <v>365.73606224653992</v>
      </c>
      <c r="K23" s="138">
        <f>Hazard!$C$3/E23</f>
        <v>365.73606224653992</v>
      </c>
    </row>
    <row r="24" spans="1:11">
      <c r="A24" s="63" t="s">
        <v>138</v>
      </c>
      <c r="B24" s="34" t="s">
        <v>22</v>
      </c>
      <c r="C24" s="33">
        <v>0.39936391771658403</v>
      </c>
      <c r="D24" s="33">
        <v>1.3924572845382901</v>
      </c>
      <c r="E24" s="33">
        <v>1.3924572845382901</v>
      </c>
      <c r="G24" s="63" t="s">
        <v>138</v>
      </c>
      <c r="H24" s="34" t="s">
        <v>22</v>
      </c>
      <c r="I24" s="78">
        <f>Hazard!$I$3/C24</f>
        <v>277.9419849310803</v>
      </c>
      <c r="J24" s="78">
        <f>Hazard!$C$3/D24</f>
        <v>79.715192151696982</v>
      </c>
      <c r="K24" s="78">
        <f>Hazard!$C$3/E24</f>
        <v>79.715192151696982</v>
      </c>
    </row>
    <row r="25" spans="1:11">
      <c r="A25" s="63" t="s">
        <v>138</v>
      </c>
      <c r="B25" s="34" t="s">
        <v>24</v>
      </c>
      <c r="C25" s="33">
        <v>0.114304620617885</v>
      </c>
      <c r="D25" s="33">
        <v>0.43693400366707102</v>
      </c>
      <c r="E25" s="33">
        <v>0.43693400366707102</v>
      </c>
      <c r="G25" s="63" t="s">
        <v>138</v>
      </c>
      <c r="H25" s="34" t="s">
        <v>24</v>
      </c>
      <c r="I25" s="78">
        <f>Hazard!$I$3/C25</f>
        <v>971.08935229370832</v>
      </c>
      <c r="J25" s="78">
        <f>Hazard!$C$3/D25</f>
        <v>254.04294256891541</v>
      </c>
      <c r="K25" s="78">
        <f>Hazard!$C$3/E25</f>
        <v>254.04294256891541</v>
      </c>
    </row>
    <row r="26" spans="1:11">
      <c r="A26" s="63" t="s">
        <v>138</v>
      </c>
      <c r="B26" s="34" t="s">
        <v>25</v>
      </c>
      <c r="C26" s="33">
        <v>1.2282130687521599E-2</v>
      </c>
      <c r="D26" s="33">
        <v>4.9438525003348402E-2</v>
      </c>
      <c r="E26" s="33">
        <v>4.9438525003348402E-2</v>
      </c>
      <c r="G26" s="63" t="s">
        <v>138</v>
      </c>
      <c r="H26" s="34" t="s">
        <v>25</v>
      </c>
      <c r="I26" s="78">
        <f>Hazard!$I$3/C26</f>
        <v>9037.5198590561977</v>
      </c>
      <c r="J26" s="78">
        <f>Hazard!$C$3/D26</f>
        <v>2245.2126149087603</v>
      </c>
      <c r="K26" s="78">
        <f>Hazard!$C$3/E26</f>
        <v>2245.2126149087603</v>
      </c>
    </row>
    <row r="27" spans="1:11">
      <c r="B27" s="85"/>
      <c r="H27" s="85"/>
    </row>
    <row r="30" spans="1:11">
      <c r="B30" s="85"/>
      <c r="C30" s="136"/>
      <c r="D30" s="136"/>
      <c r="E30" s="136"/>
    </row>
    <row r="31" spans="1:11">
      <c r="B31" s="85"/>
      <c r="C31" s="136"/>
      <c r="D31" s="136"/>
      <c r="E31" s="136"/>
    </row>
    <row r="32" spans="1:11">
      <c r="B32" s="85"/>
      <c r="C32" s="136"/>
      <c r="D32" s="136"/>
      <c r="E32" s="136"/>
    </row>
    <row r="33" spans="2:5">
      <c r="B33" s="85"/>
      <c r="C33" s="136"/>
      <c r="D33" s="136"/>
      <c r="E33" s="136"/>
    </row>
    <row r="34" spans="2:5">
      <c r="B34" s="85"/>
      <c r="C34" s="136"/>
      <c r="D34" s="136"/>
      <c r="E34" s="136"/>
    </row>
    <row r="35" spans="2:5">
      <c r="B35" s="85"/>
      <c r="C35" s="136"/>
      <c r="D35" s="136"/>
      <c r="E35" s="136"/>
    </row>
    <row r="36" spans="2:5">
      <c r="B36" s="85"/>
      <c r="C36" s="136"/>
      <c r="D36" s="136"/>
      <c r="E36" s="136"/>
    </row>
    <row r="37" spans="2:5">
      <c r="B37" s="85"/>
      <c r="C37" s="136"/>
      <c r="D37" s="136"/>
      <c r="E37" s="136"/>
    </row>
    <row r="38" spans="2:5">
      <c r="B38" s="85"/>
      <c r="C38" s="136"/>
      <c r="D38" s="136"/>
      <c r="E38" s="136"/>
    </row>
    <row r="39" spans="2:5">
      <c r="B39" s="85"/>
      <c r="D39" s="137"/>
      <c r="E39" s="137"/>
    </row>
    <row r="40" spans="2:5">
      <c r="B40" s="85"/>
      <c r="C40" s="136"/>
      <c r="D40" s="137"/>
      <c r="E40" s="137"/>
    </row>
    <row r="41" spans="2:5">
      <c r="B41" s="85"/>
      <c r="C41" s="136"/>
      <c r="D41" s="136"/>
      <c r="E41" s="136"/>
    </row>
    <row r="42" spans="2:5">
      <c r="B42" s="85"/>
      <c r="C42" s="137"/>
      <c r="D42" s="137"/>
      <c r="E42" s="137"/>
    </row>
    <row r="43" spans="2:5">
      <c r="B43" s="85"/>
      <c r="C43" s="137"/>
      <c r="D43" s="137"/>
      <c r="E43" s="137"/>
    </row>
    <row r="44" spans="2:5">
      <c r="B44" s="85"/>
      <c r="C44" s="136"/>
      <c r="D44" s="136"/>
      <c r="E44" s="136"/>
    </row>
    <row r="45" spans="2:5">
      <c r="B45" s="85"/>
      <c r="C45" s="136"/>
      <c r="D45" s="137"/>
      <c r="E45" s="137"/>
    </row>
    <row r="46" spans="2:5">
      <c r="B46" s="85"/>
      <c r="C46" s="136"/>
      <c r="D46" s="136"/>
      <c r="E46" s="136"/>
    </row>
    <row r="47" spans="2:5">
      <c r="B47" s="85"/>
      <c r="C47" s="136"/>
      <c r="D47" s="136"/>
      <c r="E47" s="136"/>
    </row>
  </sheetData>
  <sheetProtection algorithmName="SHA-512" hashValue="9Es/H41rrs3R96ciW3nLHf09C4tswxbv96eyZCw9Zsl44LgwrGP29VzdBkItzmCbqHCmtLGVEjOekM9usOfZdw==" saltValue="5a1S3mzTuyLveRmoDcgbFA==" spinCount="100000" sheet="1" objects="1" scenarios="1" formatCells="0" formatColumns="0" formatRows="0"/>
  <mergeCells count="6">
    <mergeCell ref="A1:A2"/>
    <mergeCell ref="C1:E1"/>
    <mergeCell ref="I1:K1"/>
    <mergeCell ref="H1:H2"/>
    <mergeCell ref="G1:G2"/>
    <mergeCell ref="B1:B2"/>
  </mergeCells>
  <conditionalFormatting sqref="I4:K14 I18:K26">
    <cfRule type="cellIs" dxfId="18" priority="3" operator="between">
      <formula>30</formula>
      <formula>40</formula>
    </cfRule>
  </conditionalFormatting>
  <conditionalFormatting sqref="J15:K17">
    <cfRule type="cellIs" dxfId="17" priority="83" operator="between">
      <formula>30</formula>
      <formula>40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0" operator="lessThan" id="{28355391-45D9-473C-A770-B8D5CD64AEDE}">
            <xm:f>Hazard!$K$3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I3:I14 I18:I26</xm:sqref>
        </x14:conditionalFormatting>
        <x14:conditionalFormatting xmlns:xm="http://schemas.microsoft.com/office/excel/2006/main">
          <x14:cfRule type="cellIs" priority="81" operator="lessThan" id="{6C887E44-9689-46C1-98FA-36668B782216}">
            <xm:f>Hazard!$E$3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J3:K14 J18:K26</xm:sqref>
        </x14:conditionalFormatting>
        <x14:conditionalFormatting xmlns:xm="http://schemas.microsoft.com/office/excel/2006/main">
          <x14:cfRule type="cellIs" priority="84" operator="lessThan" id="{9B99EEB6-3B5E-4EF4-8A68-0E5E9E9725ED}">
            <xm:f>Hazard!$E$3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J15:K17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EF9C1-FF7F-4DD4-8E6F-BBD0F64F9E04}">
  <dimension ref="A1:T21"/>
  <sheetViews>
    <sheetView zoomScaleNormal="100" workbookViewId="0">
      <selection activeCell="L16" sqref="L16"/>
    </sheetView>
  </sheetViews>
  <sheetFormatPr defaultColWidth="8.9140625" defaultRowHeight="14"/>
  <cols>
    <col min="1" max="1" width="39.4140625" style="29" customWidth="1"/>
    <col min="2" max="2" width="8.9140625" style="29"/>
    <col min="3" max="3" width="0" style="29" hidden="1" customWidth="1"/>
    <col min="4" max="5" width="10.58203125" style="29" customWidth="1"/>
    <col min="6" max="6" width="12.4140625" style="29" customWidth="1"/>
    <col min="7" max="10" width="10.58203125" style="29" customWidth="1"/>
    <col min="11" max="11" width="8.9140625" style="29"/>
    <col min="12" max="12" width="39.33203125" style="29" customWidth="1"/>
    <col min="13" max="13" width="8.9140625" style="29"/>
    <col min="14" max="14" width="12.58203125" style="29" customWidth="1"/>
    <col min="15" max="15" width="10.58203125" style="29" customWidth="1"/>
    <col min="16" max="16" width="11.58203125" style="29" customWidth="1"/>
    <col min="17" max="20" width="10.58203125" style="29" customWidth="1"/>
    <col min="21" max="16384" width="8.9140625" style="29"/>
  </cols>
  <sheetData>
    <row r="1" spans="1:20">
      <c r="A1" s="157" t="s">
        <v>12</v>
      </c>
      <c r="B1" s="149" t="s">
        <v>13</v>
      </c>
      <c r="C1" s="149" t="s">
        <v>2</v>
      </c>
      <c r="D1" s="149" t="s">
        <v>107</v>
      </c>
      <c r="E1" s="149"/>
      <c r="F1" s="149"/>
      <c r="G1" s="149"/>
      <c r="H1" s="149"/>
      <c r="I1" s="149"/>
      <c r="J1" s="149"/>
      <c r="L1" s="157" t="s">
        <v>12</v>
      </c>
      <c r="M1" s="149" t="s">
        <v>13</v>
      </c>
      <c r="N1" s="149" t="s">
        <v>108</v>
      </c>
      <c r="O1" s="149"/>
      <c r="P1" s="149"/>
      <c r="Q1" s="149"/>
      <c r="R1" s="149"/>
      <c r="S1" s="149"/>
      <c r="T1" s="149"/>
    </row>
    <row r="2" spans="1:20" ht="45" customHeight="1" thickBot="1">
      <c r="A2" s="158"/>
      <c r="B2" s="154"/>
      <c r="C2" s="154"/>
      <c r="D2" s="57" t="s">
        <v>14</v>
      </c>
      <c r="E2" s="57" t="s">
        <v>15</v>
      </c>
      <c r="F2" s="57" t="s">
        <v>16</v>
      </c>
      <c r="G2" s="57" t="s">
        <v>97</v>
      </c>
      <c r="H2" s="57" t="s">
        <v>96</v>
      </c>
      <c r="I2" s="57" t="s">
        <v>19</v>
      </c>
      <c r="J2" s="57" t="s">
        <v>20</v>
      </c>
      <c r="L2" s="158"/>
      <c r="M2" s="154"/>
      <c r="N2" s="57" t="s">
        <v>14</v>
      </c>
      <c r="O2" s="57" t="s">
        <v>15</v>
      </c>
      <c r="P2" s="57" t="s">
        <v>16</v>
      </c>
      <c r="Q2" s="57" t="s">
        <v>97</v>
      </c>
      <c r="R2" s="57" t="s">
        <v>96</v>
      </c>
      <c r="S2" s="57" t="s">
        <v>19</v>
      </c>
      <c r="T2" s="57" t="s">
        <v>20</v>
      </c>
    </row>
    <row r="3" spans="1:20" ht="14.5" thickTop="1">
      <c r="A3" s="58" t="s">
        <v>109</v>
      </c>
      <c r="B3" s="52" t="s">
        <v>22</v>
      </c>
      <c r="C3" s="52" t="s">
        <v>35</v>
      </c>
      <c r="D3" s="76">
        <v>9.7020985876195009E-4</v>
      </c>
      <c r="E3" s="76">
        <v>2.5404360273398015E-4</v>
      </c>
      <c r="F3" s="76">
        <v>1.286377079722948E-4</v>
      </c>
      <c r="G3" s="76">
        <v>0</v>
      </c>
      <c r="H3" s="76">
        <v>0</v>
      </c>
      <c r="I3" s="76">
        <v>0</v>
      </c>
      <c r="J3" s="76">
        <v>0</v>
      </c>
      <c r="L3" s="58" t="s">
        <v>109</v>
      </c>
      <c r="M3" s="52" t="s">
        <v>22</v>
      </c>
      <c r="N3" s="77">
        <f>Hazard!$J$5/D3</f>
        <v>3710.5374342349301</v>
      </c>
      <c r="O3" s="77">
        <f>Hazard!$J$5/E3</f>
        <v>14170.795726628523</v>
      </c>
      <c r="P3" s="77">
        <f>Hazard!$J$5/F3</f>
        <v>27985.573256446281</v>
      </c>
      <c r="Q3" s="52" t="s">
        <v>23</v>
      </c>
      <c r="R3" s="52" t="s">
        <v>23</v>
      </c>
      <c r="S3" s="52" t="s">
        <v>23</v>
      </c>
      <c r="T3" s="52" t="s">
        <v>23</v>
      </c>
    </row>
    <row r="4" spans="1:20">
      <c r="A4" s="58" t="s">
        <v>109</v>
      </c>
      <c r="B4" s="34" t="s">
        <v>33</v>
      </c>
      <c r="C4" s="34" t="s">
        <v>35</v>
      </c>
      <c r="D4" s="47">
        <v>1.2899535762282935E-4</v>
      </c>
      <c r="E4" s="47">
        <v>5.1235219920139337E-5</v>
      </c>
      <c r="F4" s="47">
        <v>1.7171710769665362E-5</v>
      </c>
      <c r="G4" s="47">
        <v>0</v>
      </c>
      <c r="H4" s="47">
        <v>0</v>
      </c>
      <c r="I4" s="47">
        <v>0</v>
      </c>
      <c r="J4" s="47">
        <v>0</v>
      </c>
      <c r="L4" s="58" t="s">
        <v>109</v>
      </c>
      <c r="M4" s="34" t="s">
        <v>33</v>
      </c>
      <c r="N4" s="78">
        <f>Hazard!$J$5/D4</f>
        <v>27907.981080420519</v>
      </c>
      <c r="O4" s="78">
        <f>Hazard!$J$5/E4</f>
        <v>70264.166048498344</v>
      </c>
      <c r="P4" s="78">
        <f>Hazard!$J$5/F4</f>
        <v>209647.13698530087</v>
      </c>
      <c r="Q4" s="34" t="s">
        <v>23</v>
      </c>
      <c r="R4" s="34" t="s">
        <v>23</v>
      </c>
      <c r="S4" s="34" t="s">
        <v>23</v>
      </c>
      <c r="T4" s="34" t="s">
        <v>23</v>
      </c>
    </row>
    <row r="5" spans="1:20">
      <c r="A5" s="58" t="s">
        <v>109</v>
      </c>
      <c r="B5" s="34" t="s">
        <v>25</v>
      </c>
      <c r="C5" s="34" t="s">
        <v>35</v>
      </c>
      <c r="D5" s="47">
        <v>2.6905943250216131E-8</v>
      </c>
      <c r="E5" s="47">
        <v>1.851598681925588E-7</v>
      </c>
      <c r="F5" s="47">
        <v>2.1249908943315856E-8</v>
      </c>
      <c r="G5" s="47">
        <v>0</v>
      </c>
      <c r="H5" s="47">
        <v>0</v>
      </c>
      <c r="I5" s="47">
        <v>0</v>
      </c>
      <c r="J5" s="47">
        <v>0</v>
      </c>
      <c r="L5" s="58" t="s">
        <v>109</v>
      </c>
      <c r="M5" s="34" t="s">
        <v>25</v>
      </c>
      <c r="N5" s="78">
        <f>Hazard!$J$5/D5</f>
        <v>133799434.81338763</v>
      </c>
      <c r="O5" s="78">
        <f>Hazard!$J$5/E5</f>
        <v>19442658.040003274</v>
      </c>
      <c r="P5" s="78">
        <f>Hazard!$J$5/F5</f>
        <v>169412490.64186591</v>
      </c>
      <c r="Q5" s="34" t="s">
        <v>23</v>
      </c>
      <c r="R5" s="34" t="s">
        <v>23</v>
      </c>
      <c r="S5" s="34" t="s">
        <v>23</v>
      </c>
      <c r="T5" s="34" t="s">
        <v>23</v>
      </c>
    </row>
    <row r="6" spans="1:20">
      <c r="A6" s="63" t="s">
        <v>110</v>
      </c>
      <c r="B6" s="34" t="s">
        <v>22</v>
      </c>
      <c r="C6" s="34" t="s">
        <v>35</v>
      </c>
      <c r="D6" s="47">
        <v>8.6381139095075639E-4</v>
      </c>
      <c r="E6" s="47">
        <v>7.8559459295684576E-4</v>
      </c>
      <c r="F6" s="47">
        <v>3.736235325217247E-4</v>
      </c>
      <c r="G6" s="47">
        <v>0</v>
      </c>
      <c r="H6" s="47">
        <v>0</v>
      </c>
      <c r="I6" s="47">
        <v>0</v>
      </c>
      <c r="J6" s="47">
        <v>0</v>
      </c>
      <c r="L6" s="63" t="s">
        <v>110</v>
      </c>
      <c r="M6" s="34" t="s">
        <v>22</v>
      </c>
      <c r="N6" s="78">
        <f>Hazard!$J$5/D6</f>
        <v>4167.576438228778</v>
      </c>
      <c r="O6" s="78">
        <f>Hazard!$J$5/E6</f>
        <v>4582.516265100815</v>
      </c>
      <c r="P6" s="78">
        <f>Hazard!$J$5/F6</f>
        <v>9635.3673862624655</v>
      </c>
      <c r="Q6" s="34" t="s">
        <v>23</v>
      </c>
      <c r="R6" s="34" t="s">
        <v>23</v>
      </c>
      <c r="S6" s="34" t="s">
        <v>23</v>
      </c>
      <c r="T6" s="34" t="s">
        <v>23</v>
      </c>
    </row>
    <row r="7" spans="1:20">
      <c r="A7" s="63" t="s">
        <v>110</v>
      </c>
      <c r="B7" s="34" t="s">
        <v>33</v>
      </c>
      <c r="C7" s="34" t="s">
        <v>35</v>
      </c>
      <c r="D7" s="47">
        <v>1.7723492218869121E-4</v>
      </c>
      <c r="E7" s="47">
        <v>1.4773308464652082E-4</v>
      </c>
      <c r="F7" s="47">
        <v>5.4773572612490673E-5</v>
      </c>
      <c r="G7" s="47">
        <v>0</v>
      </c>
      <c r="H7" s="47">
        <v>0</v>
      </c>
      <c r="I7" s="47">
        <v>0</v>
      </c>
      <c r="J7" s="47">
        <v>0</v>
      </c>
      <c r="L7" s="63" t="s">
        <v>110</v>
      </c>
      <c r="M7" s="34" t="s">
        <v>33</v>
      </c>
      <c r="N7" s="78">
        <f>Hazard!$J$5/D7</f>
        <v>20312.024038734871</v>
      </c>
      <c r="O7" s="78">
        <f>Hazard!$J$5/E7</f>
        <v>24368.272067246664</v>
      </c>
      <c r="P7" s="78">
        <f>Hazard!$J$5/F7</f>
        <v>65725.126704242939</v>
      </c>
      <c r="Q7" s="34" t="s">
        <v>23</v>
      </c>
      <c r="R7" s="34" t="s">
        <v>23</v>
      </c>
      <c r="S7" s="34" t="s">
        <v>23</v>
      </c>
      <c r="T7" s="34" t="s">
        <v>23</v>
      </c>
    </row>
    <row r="8" spans="1:20">
      <c r="A8" s="63" t="s">
        <v>110</v>
      </c>
      <c r="B8" s="34" t="s">
        <v>25</v>
      </c>
      <c r="C8" s="34" t="s">
        <v>35</v>
      </c>
      <c r="D8" s="47">
        <v>5.6994594790570306E-7</v>
      </c>
      <c r="E8" s="47">
        <v>6.0898334159787443E-7</v>
      </c>
      <c r="F8" s="47">
        <v>5.4568399784755767E-9</v>
      </c>
      <c r="G8" s="47">
        <v>0</v>
      </c>
      <c r="H8" s="47">
        <v>0</v>
      </c>
      <c r="I8" s="47">
        <v>0</v>
      </c>
      <c r="J8" s="47">
        <v>0</v>
      </c>
      <c r="L8" s="63" t="s">
        <v>110</v>
      </c>
      <c r="M8" s="34" t="s">
        <v>25</v>
      </c>
      <c r="N8" s="78">
        <f>Hazard!$J$5/D8</f>
        <v>6316388.4456559308</v>
      </c>
      <c r="O8" s="78">
        <f>Hazard!$J$5/E8</f>
        <v>5911491.7504215771</v>
      </c>
      <c r="P8" s="78">
        <f>Hazard!$J$5/F8</f>
        <v>659722479.34704816</v>
      </c>
      <c r="Q8" s="34" t="s">
        <v>23</v>
      </c>
      <c r="R8" s="34" t="s">
        <v>23</v>
      </c>
      <c r="S8" s="34" t="s">
        <v>23</v>
      </c>
      <c r="T8" s="34" t="s">
        <v>23</v>
      </c>
    </row>
    <row r="9" spans="1:20">
      <c r="A9" s="63" t="s">
        <v>66</v>
      </c>
      <c r="B9" s="34" t="s">
        <v>22</v>
      </c>
      <c r="C9" s="34" t="s">
        <v>35</v>
      </c>
      <c r="D9" s="47">
        <v>5.9599170389615817E-3</v>
      </c>
      <c r="E9" s="47">
        <v>1.5605683480741956E-3</v>
      </c>
      <c r="F9" s="47">
        <v>7.9021055153507083E-4</v>
      </c>
      <c r="G9" s="47">
        <v>0</v>
      </c>
      <c r="H9" s="47">
        <v>0</v>
      </c>
      <c r="I9" s="47">
        <v>0</v>
      </c>
      <c r="J9" s="47">
        <v>0</v>
      </c>
      <c r="L9" s="63" t="s">
        <v>66</v>
      </c>
      <c r="M9" s="34" t="s">
        <v>22</v>
      </c>
      <c r="N9" s="78">
        <f>Hazard!$J$5/D9</f>
        <v>604.03525358924151</v>
      </c>
      <c r="O9" s="78">
        <f>Hazard!$J$5/E9</f>
        <v>2306.8518622991078</v>
      </c>
      <c r="P9" s="78">
        <f>Hazard!$J$5/F9</f>
        <v>4555.7478231676414</v>
      </c>
      <c r="Q9" s="34" t="s">
        <v>23</v>
      </c>
      <c r="R9" s="34" t="s">
        <v>23</v>
      </c>
      <c r="S9" s="34" t="s">
        <v>23</v>
      </c>
      <c r="T9" s="34" t="s">
        <v>23</v>
      </c>
    </row>
    <row r="10" spans="1:20">
      <c r="A10" s="63" t="s">
        <v>66</v>
      </c>
      <c r="B10" s="34" t="s">
        <v>33</v>
      </c>
      <c r="C10" s="34" t="s">
        <v>35</v>
      </c>
      <c r="D10" s="47">
        <v>1.1506747158466309E-3</v>
      </c>
      <c r="E10" s="47">
        <v>4.5703251038944524E-4</v>
      </c>
      <c r="F10" s="47">
        <v>1.5317646909634446E-4</v>
      </c>
      <c r="G10" s="47">
        <v>0</v>
      </c>
      <c r="H10" s="47">
        <v>0</v>
      </c>
      <c r="I10" s="47">
        <v>0</v>
      </c>
      <c r="J10" s="47">
        <v>0</v>
      </c>
      <c r="L10" s="63" t="s">
        <v>66</v>
      </c>
      <c r="M10" s="34" t="s">
        <v>33</v>
      </c>
      <c r="N10" s="78">
        <f>Hazard!$J$5/D10</f>
        <v>3128.5992039472521</v>
      </c>
      <c r="O10" s="78">
        <f>Hazard!$J$5/E10</f>
        <v>7876.9013541998975</v>
      </c>
      <c r="P10" s="78">
        <f>Hazard!$J$5/F10</f>
        <v>23502.304376370521</v>
      </c>
      <c r="Q10" s="34" t="s">
        <v>23</v>
      </c>
      <c r="R10" s="34" t="s">
        <v>23</v>
      </c>
      <c r="S10" s="34" t="s">
        <v>23</v>
      </c>
      <c r="T10" s="34" t="s">
        <v>23</v>
      </c>
    </row>
    <row r="11" spans="1:20">
      <c r="A11" s="63" t="s">
        <v>66</v>
      </c>
      <c r="B11" s="34" t="s">
        <v>25</v>
      </c>
      <c r="C11" s="34" t="s">
        <v>35</v>
      </c>
      <c r="D11" s="47">
        <v>1.8294628823524668E-5</v>
      </c>
      <c r="E11" s="47">
        <v>1.2589898930855749E-4</v>
      </c>
      <c r="F11" s="47">
        <v>1.4448822441805234E-5</v>
      </c>
      <c r="G11" s="47">
        <v>0</v>
      </c>
      <c r="H11" s="47">
        <v>0</v>
      </c>
      <c r="I11" s="47">
        <v>0</v>
      </c>
      <c r="J11" s="47">
        <v>0</v>
      </c>
      <c r="L11" s="63" t="s">
        <v>66</v>
      </c>
      <c r="M11" s="34" t="s">
        <v>25</v>
      </c>
      <c r="N11" s="78">
        <f>Hazard!$J$5/D11</f>
        <v>196779.06749170215</v>
      </c>
      <c r="O11" s="78">
        <f>Hazard!$J$5/E11</f>
        <v>28594.351867090838</v>
      </c>
      <c r="P11" s="78">
        <f>Hazard!$J$5/F11</f>
        <v>249155.25223591967</v>
      </c>
      <c r="Q11" s="34" t="s">
        <v>23</v>
      </c>
      <c r="R11" s="34" t="s">
        <v>23</v>
      </c>
      <c r="S11" s="34" t="s">
        <v>23</v>
      </c>
      <c r="T11" s="34" t="s">
        <v>23</v>
      </c>
    </row>
    <row r="13" spans="1:20">
      <c r="D13" s="79"/>
      <c r="E13" s="79"/>
      <c r="F13" s="79"/>
    </row>
    <row r="14" spans="1:20">
      <c r="D14" s="79"/>
      <c r="E14" s="79"/>
      <c r="F14" s="79"/>
    </row>
    <row r="15" spans="1:20">
      <c r="D15" s="79"/>
      <c r="E15" s="79"/>
      <c r="F15" s="79"/>
    </row>
    <row r="16" spans="1:20">
      <c r="D16" s="79"/>
      <c r="E16" s="79"/>
      <c r="F16" s="79"/>
    </row>
    <row r="17" spans="4:6">
      <c r="D17" s="79"/>
      <c r="E17" s="79"/>
      <c r="F17" s="79"/>
    </row>
    <row r="18" spans="4:6">
      <c r="D18" s="79"/>
      <c r="E18" s="79"/>
      <c r="F18" s="79"/>
    </row>
    <row r="19" spans="4:6">
      <c r="D19" s="79"/>
      <c r="E19" s="79"/>
      <c r="F19" s="79"/>
    </row>
    <row r="20" spans="4:6">
      <c r="D20" s="79"/>
      <c r="E20" s="79"/>
      <c r="F20" s="79"/>
    </row>
    <row r="21" spans="4:6">
      <c r="D21" s="79"/>
      <c r="E21" s="79"/>
      <c r="F21" s="79"/>
    </row>
  </sheetData>
  <sheetProtection algorithmName="SHA-512" hashValue="MiApo2aDd8zWI38K0m3ew6vgbRChblI1UvzarJ9EIvQRZUi8G4N/VIiPrD5qVO2ilgPL8qnBnx4itIFj/8KSGQ==" saltValue="mNChRcuR72QkGX5uYWDjdg==" spinCount="100000" sheet="1" objects="1" scenarios="1" formatCells="0" formatColumns="0" formatRows="0"/>
  <mergeCells count="7">
    <mergeCell ref="N1:T1"/>
    <mergeCell ref="M1:M2"/>
    <mergeCell ref="A1:A2"/>
    <mergeCell ref="B1:B2"/>
    <mergeCell ref="C1:C2"/>
    <mergeCell ref="D1:J1"/>
    <mergeCell ref="L1:L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2" operator="lessThan" id="{111BD314-7609-4A8E-BA12-8545581882D9}">
            <xm:f>Hazard!$K$5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N3:P11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14625-43CC-4DF1-92E1-EAC2E883669A}">
  <dimension ref="A1:T15"/>
  <sheetViews>
    <sheetView zoomScale="80" zoomScaleNormal="80" workbookViewId="0">
      <selection activeCell="L21" sqref="L21"/>
    </sheetView>
  </sheetViews>
  <sheetFormatPr defaultColWidth="8.9140625" defaultRowHeight="14"/>
  <cols>
    <col min="1" max="1" width="38.33203125" style="29" customWidth="1"/>
    <col min="2" max="2" width="10.58203125" style="29" customWidth="1"/>
    <col min="3" max="3" width="0" style="29" hidden="1" customWidth="1"/>
    <col min="4" max="5" width="10.58203125" style="29" customWidth="1"/>
    <col min="6" max="6" width="11.9140625" style="29" customWidth="1"/>
    <col min="7" max="8" width="10.58203125" style="29" customWidth="1"/>
    <col min="9" max="9" width="11.58203125" style="29" bestFit="1" customWidth="1"/>
    <col min="10" max="10" width="10.58203125" style="29" customWidth="1"/>
    <col min="11" max="11" width="7.4140625" style="29" customWidth="1"/>
    <col min="12" max="12" width="38.58203125" style="29" customWidth="1"/>
    <col min="13" max="13" width="11.08203125" style="29" customWidth="1"/>
    <col min="14" max="14" width="11.08203125" style="29" bestFit="1" customWidth="1"/>
    <col min="15" max="15" width="10.08203125" style="29" bestFit="1" customWidth="1"/>
    <col min="16" max="16" width="14" style="29" customWidth="1"/>
    <col min="17" max="17" width="10.25" style="29" customWidth="1"/>
    <col min="18" max="18" width="8.9140625" style="29"/>
    <col min="19" max="19" width="11.58203125" style="29" customWidth="1"/>
    <col min="20" max="16384" width="8.9140625" style="29"/>
  </cols>
  <sheetData>
    <row r="1" spans="1:20">
      <c r="A1" s="149" t="s">
        <v>12</v>
      </c>
      <c r="B1" s="149" t="s">
        <v>13</v>
      </c>
      <c r="C1" s="149" t="s">
        <v>2</v>
      </c>
      <c r="D1" s="149" t="s">
        <v>29</v>
      </c>
      <c r="E1" s="149"/>
      <c r="F1" s="149"/>
      <c r="G1" s="149"/>
      <c r="H1" s="149"/>
      <c r="I1" s="149"/>
      <c r="J1" s="149"/>
      <c r="K1" s="50"/>
      <c r="L1" s="149" t="s">
        <v>12</v>
      </c>
      <c r="M1" s="149" t="s">
        <v>13</v>
      </c>
      <c r="N1" s="149" t="s">
        <v>30</v>
      </c>
      <c r="O1" s="149"/>
      <c r="P1" s="149"/>
      <c r="Q1" s="149"/>
      <c r="R1" s="149"/>
      <c r="S1" s="149"/>
      <c r="T1" s="149"/>
    </row>
    <row r="2" spans="1:20" ht="44.4" customHeight="1" thickBot="1">
      <c r="A2" s="154"/>
      <c r="B2" s="154"/>
      <c r="C2" s="154"/>
      <c r="D2" s="57" t="s">
        <v>14</v>
      </c>
      <c r="E2" s="57" t="s">
        <v>15</v>
      </c>
      <c r="F2" s="57" t="s">
        <v>16</v>
      </c>
      <c r="G2" s="57" t="s">
        <v>97</v>
      </c>
      <c r="H2" s="57" t="s">
        <v>96</v>
      </c>
      <c r="I2" s="57" t="s">
        <v>19</v>
      </c>
      <c r="J2" s="57" t="s">
        <v>20</v>
      </c>
      <c r="K2" s="50"/>
      <c r="L2" s="154"/>
      <c r="M2" s="154"/>
      <c r="N2" s="57" t="s">
        <v>14</v>
      </c>
      <c r="O2" s="57" t="s">
        <v>15</v>
      </c>
      <c r="P2" s="57" t="s">
        <v>16</v>
      </c>
      <c r="Q2" s="57" t="s">
        <v>97</v>
      </c>
      <c r="R2" s="57" t="s">
        <v>96</v>
      </c>
      <c r="S2" s="57" t="s">
        <v>19</v>
      </c>
      <c r="T2" s="57" t="s">
        <v>20</v>
      </c>
    </row>
    <row r="3" spans="1:20" ht="14.5" thickTop="1">
      <c r="A3" s="58" t="s">
        <v>109</v>
      </c>
      <c r="B3" s="52" t="s">
        <v>22</v>
      </c>
      <c r="C3" s="52" t="s">
        <v>35</v>
      </c>
      <c r="D3" s="76">
        <v>9.7020985876195009E-4</v>
      </c>
      <c r="E3" s="76">
        <v>2.5404360273398015E-4</v>
      </c>
      <c r="F3" s="76">
        <v>1.286377079722948E-4</v>
      </c>
      <c r="G3" s="76" t="s">
        <v>23</v>
      </c>
      <c r="H3" s="76" t="s">
        <v>23</v>
      </c>
      <c r="I3" s="76" t="s">
        <v>23</v>
      </c>
      <c r="J3" s="76" t="s">
        <v>23</v>
      </c>
      <c r="L3" s="58" t="s">
        <v>109</v>
      </c>
      <c r="M3" s="52" t="s">
        <v>22</v>
      </c>
      <c r="N3" s="77">
        <f>Hazard!$I$5/D3</f>
        <v>9204.1942465883112</v>
      </c>
      <c r="O3" s="77">
        <f>Hazard!$I$5/E3</f>
        <v>35151.446066331308</v>
      </c>
      <c r="P3" s="77">
        <f>Hazard!$I$5/F3</f>
        <v>69419.769216684799</v>
      </c>
      <c r="Q3" s="52" t="s">
        <v>23</v>
      </c>
      <c r="R3" s="52" t="s">
        <v>23</v>
      </c>
      <c r="S3" s="52" t="s">
        <v>23</v>
      </c>
      <c r="T3" s="52" t="s">
        <v>23</v>
      </c>
    </row>
    <row r="4" spans="1:20">
      <c r="A4" s="58" t="s">
        <v>109</v>
      </c>
      <c r="B4" s="34" t="s">
        <v>33</v>
      </c>
      <c r="C4" s="34" t="s">
        <v>35</v>
      </c>
      <c r="D4" s="47">
        <v>1.2899535762282935E-4</v>
      </c>
      <c r="E4" s="47">
        <v>5.1235219920139337E-5</v>
      </c>
      <c r="F4" s="47">
        <v>1.7171710769665362E-5</v>
      </c>
      <c r="G4" s="47" t="s">
        <v>23</v>
      </c>
      <c r="H4" s="47" t="s">
        <v>23</v>
      </c>
      <c r="I4" s="47" t="s">
        <v>23</v>
      </c>
      <c r="J4" s="47" t="s">
        <v>23</v>
      </c>
      <c r="L4" s="58" t="s">
        <v>109</v>
      </c>
      <c r="M4" s="34" t="s">
        <v>33</v>
      </c>
      <c r="N4" s="78">
        <f>Hazard!$I$5/D4</f>
        <v>69227.297513376441</v>
      </c>
      <c r="O4" s="78">
        <f>Hazard!$I$5/E4</f>
        <v>174294.16744808058</v>
      </c>
      <c r="P4" s="78">
        <f>Hazard!$I$5/F4</f>
        <v>520041.37035520456</v>
      </c>
      <c r="Q4" s="34" t="s">
        <v>23</v>
      </c>
      <c r="R4" s="34" t="s">
        <v>23</v>
      </c>
      <c r="S4" s="34" t="s">
        <v>23</v>
      </c>
      <c r="T4" s="34" t="s">
        <v>23</v>
      </c>
    </row>
    <row r="5" spans="1:20">
      <c r="A5" s="58" t="s">
        <v>109</v>
      </c>
      <c r="B5" s="34" t="s">
        <v>25</v>
      </c>
      <c r="C5" s="34" t="s">
        <v>35</v>
      </c>
      <c r="D5" s="47">
        <v>2.6905943250216131E-8</v>
      </c>
      <c r="E5" s="47">
        <v>1.851598681925588E-7</v>
      </c>
      <c r="F5" s="47">
        <v>2.1249908943315856E-8</v>
      </c>
      <c r="G5" s="47" t="s">
        <v>23</v>
      </c>
      <c r="H5" s="47" t="s">
        <v>23</v>
      </c>
      <c r="I5" s="47" t="s">
        <v>23</v>
      </c>
      <c r="J5" s="47" t="s">
        <v>23</v>
      </c>
      <c r="L5" s="58" t="s">
        <v>109</v>
      </c>
      <c r="M5" s="34" t="s">
        <v>25</v>
      </c>
      <c r="N5" s="78">
        <f>Hazard!$I$5/D5</f>
        <v>331896931.35654205</v>
      </c>
      <c r="O5" s="78">
        <f>Hazard!$I$5/E5</f>
        <v>48228593.415897012</v>
      </c>
      <c r="P5" s="78">
        <f>Hazard!$I$5/F5</f>
        <v>420237094.84218401</v>
      </c>
      <c r="Q5" s="34" t="s">
        <v>23</v>
      </c>
      <c r="R5" s="34" t="s">
        <v>23</v>
      </c>
      <c r="S5" s="34" t="s">
        <v>23</v>
      </c>
      <c r="T5" s="34" t="s">
        <v>23</v>
      </c>
    </row>
    <row r="6" spans="1:20">
      <c r="A6" s="63" t="s">
        <v>110</v>
      </c>
      <c r="B6" s="34" t="s">
        <v>22</v>
      </c>
      <c r="C6" s="34" t="s">
        <v>35</v>
      </c>
      <c r="D6" s="47">
        <v>8.6381139095075639E-4</v>
      </c>
      <c r="E6" s="47">
        <v>7.8559459295684576E-4</v>
      </c>
      <c r="F6" s="47">
        <v>3.736235325217247E-4</v>
      </c>
      <c r="G6" s="47" t="s">
        <v>23</v>
      </c>
      <c r="H6" s="47" t="s">
        <v>23</v>
      </c>
      <c r="I6" s="47" t="s">
        <v>23</v>
      </c>
      <c r="J6" s="47" t="s">
        <v>23</v>
      </c>
      <c r="L6" s="63" t="s">
        <v>110</v>
      </c>
      <c r="M6" s="34" t="s">
        <v>22</v>
      </c>
      <c r="N6" s="78">
        <f>Hazard!$I$5/D6</f>
        <v>10337.90488705083</v>
      </c>
      <c r="O6" s="78">
        <f>Hazard!$I$5/E6</f>
        <v>11367.186179819522</v>
      </c>
      <c r="P6" s="78">
        <f>Hazard!$I$5/F6</f>
        <v>23901.064099812171</v>
      </c>
      <c r="Q6" s="34" t="s">
        <v>23</v>
      </c>
      <c r="R6" s="34" t="s">
        <v>23</v>
      </c>
      <c r="S6" s="34" t="s">
        <v>23</v>
      </c>
      <c r="T6" s="34" t="s">
        <v>23</v>
      </c>
    </row>
    <row r="7" spans="1:20">
      <c r="A7" s="63" t="s">
        <v>110</v>
      </c>
      <c r="B7" s="34" t="s">
        <v>33</v>
      </c>
      <c r="C7" s="34" t="s">
        <v>35</v>
      </c>
      <c r="D7" s="47">
        <v>1.7723492218869121E-4</v>
      </c>
      <c r="E7" s="47">
        <v>1.4773308464652082E-4</v>
      </c>
      <c r="F7" s="47">
        <v>5.4773572612490673E-5</v>
      </c>
      <c r="G7" s="47" t="s">
        <v>23</v>
      </c>
      <c r="H7" s="47" t="s">
        <v>23</v>
      </c>
      <c r="I7" s="47" t="s">
        <v>23</v>
      </c>
      <c r="J7" s="47" t="s">
        <v>23</v>
      </c>
      <c r="L7" s="63" t="s">
        <v>110</v>
      </c>
      <c r="M7" s="34" t="s">
        <v>33</v>
      </c>
      <c r="N7" s="78">
        <f>Hazard!$I$5/D7</f>
        <v>50385.104073861774</v>
      </c>
      <c r="O7" s="78">
        <f>Hazard!$I$5/E7</f>
        <v>60446.85265569797</v>
      </c>
      <c r="P7" s="78">
        <f>Hazard!$I$5/F7</f>
        <v>163034.82818580259</v>
      </c>
      <c r="Q7" s="34" t="s">
        <v>23</v>
      </c>
      <c r="R7" s="34" t="s">
        <v>23</v>
      </c>
      <c r="S7" s="34" t="s">
        <v>23</v>
      </c>
      <c r="T7" s="34" t="s">
        <v>23</v>
      </c>
    </row>
    <row r="8" spans="1:20">
      <c r="A8" s="63" t="s">
        <v>110</v>
      </c>
      <c r="B8" s="34" t="s">
        <v>25</v>
      </c>
      <c r="C8" s="34" t="s">
        <v>35</v>
      </c>
      <c r="D8" s="47">
        <v>5.6994594790570306E-7</v>
      </c>
      <c r="E8" s="47">
        <v>6.0898334159787443E-7</v>
      </c>
      <c r="F8" s="47">
        <v>5.4568399784755767E-9</v>
      </c>
      <c r="G8" s="47" t="s">
        <v>23</v>
      </c>
      <c r="H8" s="47" t="s">
        <v>23</v>
      </c>
      <c r="I8" s="47" t="s">
        <v>23</v>
      </c>
      <c r="J8" s="47" t="s">
        <v>23</v>
      </c>
      <c r="L8" s="63" t="s">
        <v>110</v>
      </c>
      <c r="M8" s="34" t="s">
        <v>25</v>
      </c>
      <c r="N8" s="78">
        <f>Hazard!$I$5/D8</f>
        <v>15668152.449918739</v>
      </c>
      <c r="O8" s="78">
        <f>Hazard!$I$5/E8</f>
        <v>14663783.703129079</v>
      </c>
      <c r="P8" s="78">
        <f>Hazard!$I$5/F8</f>
        <v>1636478261.2692053</v>
      </c>
      <c r="Q8" s="34" t="s">
        <v>23</v>
      </c>
      <c r="R8" s="34" t="s">
        <v>23</v>
      </c>
      <c r="S8" s="34" t="s">
        <v>23</v>
      </c>
      <c r="T8" s="34" t="s">
        <v>23</v>
      </c>
    </row>
    <row r="9" spans="1:20">
      <c r="A9" s="63" t="s">
        <v>66</v>
      </c>
      <c r="B9" s="34" t="s">
        <v>22</v>
      </c>
      <c r="C9" s="34" t="s">
        <v>35</v>
      </c>
      <c r="D9" s="47">
        <v>5.9599170389615817E-3</v>
      </c>
      <c r="E9" s="47">
        <v>1.5605683480741956E-3</v>
      </c>
      <c r="F9" s="47">
        <v>7.9021055153507083E-4</v>
      </c>
      <c r="G9" s="47" t="s">
        <v>23</v>
      </c>
      <c r="H9" s="47" t="s">
        <v>23</v>
      </c>
      <c r="I9" s="47" t="s">
        <v>23</v>
      </c>
      <c r="J9" s="47" t="s">
        <v>23</v>
      </c>
      <c r="L9" s="63" t="s">
        <v>66</v>
      </c>
      <c r="M9" s="34" t="s">
        <v>22</v>
      </c>
      <c r="N9" s="78">
        <f>Hazard!$I$5/D9</f>
        <v>1498.3430040422018</v>
      </c>
      <c r="O9" s="78">
        <f>Hazard!$I$5/E9</f>
        <v>5722.2742028697303</v>
      </c>
      <c r="P9" s="78">
        <f>Hazard!$I$5/F9</f>
        <v>11300.78557246862</v>
      </c>
      <c r="Q9" s="34" t="s">
        <v>23</v>
      </c>
      <c r="R9" s="34" t="s">
        <v>23</v>
      </c>
      <c r="S9" s="34" t="s">
        <v>23</v>
      </c>
      <c r="T9" s="34" t="s">
        <v>23</v>
      </c>
    </row>
    <row r="10" spans="1:20">
      <c r="A10" s="63" t="s">
        <v>66</v>
      </c>
      <c r="B10" s="34" t="s">
        <v>33</v>
      </c>
      <c r="C10" s="34" t="s">
        <v>35</v>
      </c>
      <c r="D10" s="47">
        <v>1.1506747158466309E-3</v>
      </c>
      <c r="E10" s="47">
        <v>4.5703251038944524E-4</v>
      </c>
      <c r="F10" s="47">
        <v>1.5317646909634446E-4</v>
      </c>
      <c r="G10" s="47" t="s">
        <v>23</v>
      </c>
      <c r="H10" s="47" t="s">
        <v>23</v>
      </c>
      <c r="I10" s="47" t="s">
        <v>23</v>
      </c>
      <c r="J10" s="47" t="s">
        <v>23</v>
      </c>
      <c r="L10" s="63" t="s">
        <v>66</v>
      </c>
      <c r="M10" s="34" t="s">
        <v>33</v>
      </c>
      <c r="N10" s="78">
        <f>Hazard!$I$5/D10</f>
        <v>7760.6641364580446</v>
      </c>
      <c r="O10" s="78">
        <f>Hazard!$I$5/E10</f>
        <v>19539.091414723636</v>
      </c>
      <c r="P10" s="78">
        <f>Hazard!$I$5/F10</f>
        <v>58298.771689163535</v>
      </c>
      <c r="Q10" s="34" t="s">
        <v>23</v>
      </c>
      <c r="R10" s="34" t="s">
        <v>23</v>
      </c>
      <c r="S10" s="34" t="s">
        <v>23</v>
      </c>
      <c r="T10" s="34" t="s">
        <v>23</v>
      </c>
    </row>
    <row r="11" spans="1:20">
      <c r="A11" s="63" t="s">
        <v>66</v>
      </c>
      <c r="B11" s="34" t="s">
        <v>25</v>
      </c>
      <c r="C11" s="34" t="s">
        <v>35</v>
      </c>
      <c r="D11" s="47">
        <v>1.8294628823524668E-5</v>
      </c>
      <c r="E11" s="47">
        <v>1.2589898930855749E-4</v>
      </c>
      <c r="F11" s="47">
        <v>1.4448822441805234E-5</v>
      </c>
      <c r="G11" s="47" t="s">
        <v>23</v>
      </c>
      <c r="H11" s="47" t="s">
        <v>23</v>
      </c>
      <c r="I11" s="47" t="s">
        <v>23</v>
      </c>
      <c r="J11" s="47" t="s">
        <v>23</v>
      </c>
      <c r="L11" s="63" t="s">
        <v>66</v>
      </c>
      <c r="M11" s="34" t="s">
        <v>25</v>
      </c>
      <c r="N11" s="78">
        <f>Hazard!$I$5/D11</f>
        <v>488121.40908358333</v>
      </c>
      <c r="O11" s="78">
        <f>Hazard!$I$5/E11</f>
        <v>70929.878381422546</v>
      </c>
      <c r="P11" s="78">
        <f>Hazard!$I$5/F11</f>
        <v>618043.44512965623</v>
      </c>
      <c r="Q11" s="34" t="s">
        <v>23</v>
      </c>
      <c r="R11" s="34" t="s">
        <v>23</v>
      </c>
      <c r="S11" s="34" t="s">
        <v>23</v>
      </c>
      <c r="T11" s="34" t="s">
        <v>23</v>
      </c>
    </row>
    <row r="14" spans="1:20">
      <c r="B14" s="80"/>
    </row>
    <row r="15" spans="1:20">
      <c r="B15" s="80"/>
    </row>
  </sheetData>
  <sheetProtection algorithmName="SHA-512" hashValue="WcYVdQdCRq26RzsFhSZVPRbDhmHXrNVrv9kOhMdTfD0LqF4ZO8whXLSoNlA/39I7Y5KGtFZRwf+RqvLSrgNPsw==" saltValue="3gEzmZqio7/IcTP59iyoZg==" spinCount="100000" sheet="1" objects="1" scenarios="1" formatCells="0" formatColumns="0" formatRows="0"/>
  <mergeCells count="7">
    <mergeCell ref="N1:T1"/>
    <mergeCell ref="M1:M2"/>
    <mergeCell ref="A1:A2"/>
    <mergeCell ref="B1:B2"/>
    <mergeCell ref="C1:C2"/>
    <mergeCell ref="D1:J1"/>
    <mergeCell ref="L1:L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3" operator="lessThan" id="{15C56C73-B6B2-4CCC-AC47-E18B6D8CEDE6}">
            <xm:f>Hazard!$K$5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N3:P11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E246E-E6B9-4951-98E4-B715AF28EE28}">
  <dimension ref="A1:U11"/>
  <sheetViews>
    <sheetView zoomScale="90" zoomScaleNormal="90" workbookViewId="0">
      <selection activeCell="H13" sqref="H13"/>
    </sheetView>
  </sheetViews>
  <sheetFormatPr defaultColWidth="8.9140625" defaultRowHeight="14"/>
  <cols>
    <col min="1" max="1" width="29.33203125" style="29" customWidth="1"/>
    <col min="2" max="2" width="9.6640625" style="29" customWidth="1"/>
    <col min="3" max="3" width="11" style="29" customWidth="1"/>
    <col min="4" max="4" width="18.58203125" style="29" customWidth="1"/>
    <col min="5" max="5" width="22.9140625" style="29" customWidth="1"/>
    <col min="6" max="6" width="19.58203125" style="29" customWidth="1"/>
    <col min="7" max="7" width="4.08203125" style="29" customWidth="1"/>
    <col min="8" max="8" width="12.08203125" style="29" customWidth="1"/>
    <col min="9" max="9" width="30.9140625" style="29" customWidth="1"/>
    <col min="10" max="10" width="9.4140625" style="29" customWidth="1"/>
    <col min="11" max="11" width="10.9140625" style="29" customWidth="1"/>
    <col min="12" max="12" width="16.58203125" style="29" customWidth="1"/>
    <col min="13" max="13" width="18.25" style="29" customWidth="1"/>
    <col min="14" max="14" width="15.58203125" style="29" customWidth="1"/>
    <col min="15" max="15" width="4.4140625" style="29" customWidth="1"/>
    <col min="16" max="16" width="30.08203125" style="29" customWidth="1"/>
    <col min="17" max="17" width="8.9140625" style="29"/>
    <col min="18" max="18" width="10.9140625" style="29" customWidth="1"/>
    <col min="19" max="19" width="15.58203125" style="29" customWidth="1"/>
    <col min="20" max="20" width="17.25" style="29" customWidth="1"/>
    <col min="21" max="21" width="19.33203125" style="29" customWidth="1"/>
    <col min="22" max="16384" width="8.9140625" style="29"/>
  </cols>
  <sheetData>
    <row r="1" spans="1:21" ht="21.65" customHeight="1">
      <c r="A1" s="150" t="s">
        <v>12</v>
      </c>
      <c r="B1" s="150" t="s">
        <v>13</v>
      </c>
      <c r="C1" s="150" t="s">
        <v>2</v>
      </c>
      <c r="D1" s="161" t="s">
        <v>118</v>
      </c>
      <c r="E1" s="161"/>
      <c r="F1" s="162"/>
      <c r="G1" s="81"/>
      <c r="I1" s="150" t="s">
        <v>12</v>
      </c>
      <c r="J1" s="150" t="s">
        <v>13</v>
      </c>
      <c r="K1" s="159" t="s">
        <v>36</v>
      </c>
      <c r="L1" s="155" t="s">
        <v>119</v>
      </c>
      <c r="M1" s="155"/>
      <c r="N1" s="155"/>
      <c r="P1" s="150" t="s">
        <v>12</v>
      </c>
      <c r="Q1" s="150" t="s">
        <v>13</v>
      </c>
      <c r="R1" s="159" t="s">
        <v>36</v>
      </c>
      <c r="S1" s="155" t="s">
        <v>119</v>
      </c>
      <c r="T1" s="155"/>
      <c r="U1" s="155"/>
    </row>
    <row r="2" spans="1:21" ht="47.4" customHeight="1" thickBot="1">
      <c r="A2" s="151"/>
      <c r="B2" s="151"/>
      <c r="C2" s="151"/>
      <c r="D2" s="74" t="s">
        <v>114</v>
      </c>
      <c r="E2" s="57" t="s">
        <v>115</v>
      </c>
      <c r="F2" s="57" t="s">
        <v>112</v>
      </c>
      <c r="G2" s="55"/>
      <c r="H2" s="133" t="s">
        <v>111</v>
      </c>
      <c r="I2" s="151"/>
      <c r="J2" s="151"/>
      <c r="K2" s="160"/>
      <c r="L2" s="57" t="s">
        <v>114</v>
      </c>
      <c r="M2" s="57" t="s">
        <v>115</v>
      </c>
      <c r="N2" s="57" t="s">
        <v>112</v>
      </c>
      <c r="P2" s="151"/>
      <c r="Q2" s="151"/>
      <c r="R2" s="160"/>
      <c r="S2" s="57" t="s">
        <v>114</v>
      </c>
      <c r="T2" s="57" t="s">
        <v>115</v>
      </c>
      <c r="U2" s="57" t="s">
        <v>112</v>
      </c>
    </row>
    <row r="3" spans="1:21" ht="14.5" thickTop="1">
      <c r="A3" s="58" t="s">
        <v>98</v>
      </c>
      <c r="B3" s="52" t="s">
        <v>22</v>
      </c>
      <c r="C3" s="52" t="s">
        <v>5</v>
      </c>
      <c r="D3" s="39">
        <v>0.86899918318193803</v>
      </c>
      <c r="E3" s="39">
        <v>2.5921091022106899</v>
      </c>
      <c r="F3" s="39">
        <v>2.5921091022106899</v>
      </c>
      <c r="G3" s="55"/>
      <c r="H3" s="82">
        <v>3</v>
      </c>
      <c r="I3" s="83" t="s">
        <v>45</v>
      </c>
      <c r="J3" s="38" t="s">
        <v>22</v>
      </c>
      <c r="K3" s="52" t="s">
        <v>5</v>
      </c>
      <c r="L3" s="39">
        <f>(D3*$H3)/30</f>
        <v>8.6899918318193797E-2</v>
      </c>
      <c r="M3" s="39">
        <f t="shared" ref="M3:N3" si="0">(E3*$H3)/30</f>
        <v>0.25921091022106896</v>
      </c>
      <c r="N3" s="39">
        <f t="shared" si="0"/>
        <v>0.25921091022106896</v>
      </c>
      <c r="P3" s="58" t="s">
        <v>45</v>
      </c>
      <c r="Q3" s="38" t="s">
        <v>22</v>
      </c>
      <c r="R3" s="52" t="s">
        <v>5</v>
      </c>
      <c r="S3" s="77">
        <f>Hazard!$J$3/L3</f>
        <v>661.68071400777728</v>
      </c>
      <c r="T3" s="77">
        <f>Hazard!$D$3/M3</f>
        <v>221.82708262920306</v>
      </c>
      <c r="U3" s="77">
        <f>Hazard!$D$3/N3</f>
        <v>221.82708262920306</v>
      </c>
    </row>
    <row r="4" spans="1:21">
      <c r="A4" s="63" t="s">
        <v>98</v>
      </c>
      <c r="B4" s="34" t="s">
        <v>33</v>
      </c>
      <c r="C4" s="34" t="s">
        <v>5</v>
      </c>
      <c r="D4" s="43">
        <v>0.107154137244167</v>
      </c>
      <c r="E4" s="43">
        <v>0.275663121030648</v>
      </c>
      <c r="F4" s="43">
        <v>0.275663121030648</v>
      </c>
      <c r="G4" s="55"/>
      <c r="H4" s="82">
        <v>3</v>
      </c>
      <c r="I4" s="58" t="s">
        <v>45</v>
      </c>
      <c r="J4" s="31" t="s">
        <v>24</v>
      </c>
      <c r="K4" s="34" t="s">
        <v>5</v>
      </c>
      <c r="L4" s="43">
        <f t="shared" ref="L4:L11" si="1">(D4*$H4)/30</f>
        <v>1.07154137244167E-2</v>
      </c>
      <c r="M4" s="43">
        <f t="shared" ref="M4:M11" si="2">(E4*$H4)/30</f>
        <v>2.7566312103064802E-2</v>
      </c>
      <c r="N4" s="43">
        <f t="shared" ref="N4:N11" si="3">(F4*$H4)/30</f>
        <v>2.7566312103064802E-2</v>
      </c>
      <c r="P4" s="58" t="s">
        <v>45</v>
      </c>
      <c r="Q4" s="31" t="s">
        <v>24</v>
      </c>
      <c r="R4" s="34" t="s">
        <v>5</v>
      </c>
      <c r="S4" s="78">
        <f>Hazard!$J$3/L4</f>
        <v>5366.1017184037892</v>
      </c>
      <c r="T4" s="78">
        <f>Hazard!$D$3/M4</f>
        <v>2085.8793075047274</v>
      </c>
      <c r="U4" s="78">
        <f>Hazard!$D$3/N4</f>
        <v>2085.8793075047274</v>
      </c>
    </row>
    <row r="5" spans="1:21">
      <c r="A5" s="58" t="s">
        <v>98</v>
      </c>
      <c r="B5" s="34" t="s">
        <v>25</v>
      </c>
      <c r="C5" s="34" t="s">
        <v>5</v>
      </c>
      <c r="D5" s="43">
        <v>1.5071131514156799E-3</v>
      </c>
      <c r="E5" s="43">
        <v>5.1843642655626902E-3</v>
      </c>
      <c r="F5" s="43">
        <v>5.1843642655626902E-3</v>
      </c>
      <c r="H5" s="82">
        <v>3</v>
      </c>
      <c r="I5" s="58" t="s">
        <v>45</v>
      </c>
      <c r="J5" s="31" t="s">
        <v>25</v>
      </c>
      <c r="K5" s="34" t="s">
        <v>5</v>
      </c>
      <c r="L5" s="43">
        <f t="shared" si="1"/>
        <v>1.5071131514156802E-4</v>
      </c>
      <c r="M5" s="43">
        <f t="shared" si="2"/>
        <v>5.1843642655626898E-4</v>
      </c>
      <c r="N5" s="43">
        <f t="shared" si="3"/>
        <v>5.1843642655626898E-4</v>
      </c>
      <c r="P5" s="58" t="s">
        <v>45</v>
      </c>
      <c r="Q5" s="31" t="s">
        <v>25</v>
      </c>
      <c r="R5" s="34" t="s">
        <v>5</v>
      </c>
      <c r="S5" s="78">
        <f>Hazard!$J$3/L5</f>
        <v>381524.10750306561</v>
      </c>
      <c r="T5" s="78">
        <f>Hazard!$D$3/M5</f>
        <v>110910.41650361191</v>
      </c>
      <c r="U5" s="78">
        <f>Hazard!$D$3/N5</f>
        <v>110910.41650361191</v>
      </c>
    </row>
    <row r="6" spans="1:21">
      <c r="A6" s="63" t="s">
        <v>116</v>
      </c>
      <c r="B6" s="34" t="s">
        <v>22</v>
      </c>
      <c r="C6" s="34" t="s">
        <v>5</v>
      </c>
      <c r="D6" s="43">
        <f>'Inhalation - Acute'!C18</f>
        <v>3.17935750696945</v>
      </c>
      <c r="E6" s="43">
        <f>'Inhalation - Acute'!D18</f>
        <v>10.293266268494101</v>
      </c>
      <c r="F6" s="43">
        <f>'Inhalation - Acute'!E18</f>
        <v>10.293266268494101</v>
      </c>
      <c r="H6" s="82">
        <v>4</v>
      </c>
      <c r="I6" s="63" t="s">
        <v>116</v>
      </c>
      <c r="J6" s="31" t="s">
        <v>22</v>
      </c>
      <c r="K6" s="34" t="s">
        <v>5</v>
      </c>
      <c r="L6" s="43">
        <f t="shared" si="1"/>
        <v>0.42391433426259334</v>
      </c>
      <c r="M6" s="43">
        <f t="shared" si="2"/>
        <v>1.3724355024658801</v>
      </c>
      <c r="N6" s="43">
        <f t="shared" si="3"/>
        <v>1.3724355024658801</v>
      </c>
      <c r="P6" s="63" t="s">
        <v>116</v>
      </c>
      <c r="Q6" s="31" t="s">
        <v>22</v>
      </c>
      <c r="R6" s="34" t="s">
        <v>5</v>
      </c>
      <c r="S6" s="78">
        <f>Hazard!$J$3/L6</f>
        <v>135.64061262524254</v>
      </c>
      <c r="T6" s="78">
        <f>Hazard!$D$3/M6</f>
        <v>41.89632219269226</v>
      </c>
      <c r="U6" s="78">
        <f>Hazard!$D$3/N6</f>
        <v>41.89632219269226</v>
      </c>
    </row>
    <row r="7" spans="1:21">
      <c r="A7" s="63" t="s">
        <v>116</v>
      </c>
      <c r="B7" s="34" t="s">
        <v>33</v>
      </c>
      <c r="C7" s="34" t="s">
        <v>5</v>
      </c>
      <c r="D7" s="43">
        <f>'Inhalation - Acute'!C19</f>
        <v>0.40606096595109592</v>
      </c>
      <c r="E7" s="43">
        <f>'Inhalation - Acute'!D19</f>
        <v>1.9239364034195809</v>
      </c>
      <c r="F7" s="43">
        <f>'Inhalation - Acute'!E19</f>
        <v>1.9239364034195809</v>
      </c>
      <c r="H7" s="82">
        <v>4</v>
      </c>
      <c r="I7" s="63" t="s">
        <v>116</v>
      </c>
      <c r="J7" s="31" t="s">
        <v>24</v>
      </c>
      <c r="K7" s="34" t="s">
        <v>5</v>
      </c>
      <c r="L7" s="43">
        <f t="shared" si="1"/>
        <v>5.4141462126812791E-2</v>
      </c>
      <c r="M7" s="43">
        <f t="shared" si="2"/>
        <v>0.25652485378927747</v>
      </c>
      <c r="N7" s="43">
        <f t="shared" si="3"/>
        <v>0.25652485378927747</v>
      </c>
      <c r="P7" s="63" t="s">
        <v>116</v>
      </c>
      <c r="Q7" s="31" t="s">
        <v>24</v>
      </c>
      <c r="R7" s="34" t="s">
        <v>5</v>
      </c>
      <c r="S7" s="78">
        <f>Hazard!$J$3/L7</f>
        <v>1062.0326408127044</v>
      </c>
      <c r="T7" s="78">
        <f>Hazard!$D$3/M7</f>
        <v>224.14982077032354</v>
      </c>
      <c r="U7" s="78">
        <f>Hazard!$D$3/N7</f>
        <v>224.14982077032354</v>
      </c>
    </row>
    <row r="8" spans="1:21">
      <c r="A8" s="63" t="s">
        <v>116</v>
      </c>
      <c r="B8" s="34" t="s">
        <v>25</v>
      </c>
      <c r="C8" s="34" t="s">
        <v>5</v>
      </c>
      <c r="D8" s="43">
        <f>'Inhalation - Acute'!C20</f>
        <v>5.6188910541135768E-5</v>
      </c>
      <c r="E8" s="43">
        <f>'Inhalation - Acute'!D20</f>
        <v>2.113719726063162E-4</v>
      </c>
      <c r="F8" s="43">
        <f>'Inhalation - Acute'!E20</f>
        <v>2.113719726063162E-4</v>
      </c>
      <c r="H8" s="82">
        <v>4</v>
      </c>
      <c r="I8" s="63" t="s">
        <v>116</v>
      </c>
      <c r="J8" s="31" t="s">
        <v>25</v>
      </c>
      <c r="K8" s="34" t="s">
        <v>5</v>
      </c>
      <c r="L8" s="43">
        <f t="shared" si="1"/>
        <v>7.4918547388181027E-6</v>
      </c>
      <c r="M8" s="43">
        <f t="shared" si="2"/>
        <v>2.8182929680842159E-5</v>
      </c>
      <c r="N8" s="43">
        <f t="shared" si="3"/>
        <v>2.8182929680842159E-5</v>
      </c>
      <c r="P8" s="63" t="s">
        <v>116</v>
      </c>
      <c r="Q8" s="31" t="s">
        <v>25</v>
      </c>
      <c r="R8" s="34" t="s">
        <v>5</v>
      </c>
      <c r="S8" s="78">
        <f>Hazard!$J$3/L8</f>
        <v>7675001.9860997815</v>
      </c>
      <c r="T8" s="78">
        <f>Hazard!$D$3/M8</f>
        <v>2040242.1129087454</v>
      </c>
      <c r="U8" s="78">
        <f>Hazard!$D$3/N8</f>
        <v>2040242.1129087454</v>
      </c>
    </row>
    <row r="9" spans="1:21">
      <c r="A9" s="63" t="s">
        <v>117</v>
      </c>
      <c r="B9" s="34" t="s">
        <v>22</v>
      </c>
      <c r="C9" s="34" t="s">
        <v>5</v>
      </c>
      <c r="D9" s="43">
        <f>'Inhalation - Acute'!C21</f>
        <v>13.8775685593787</v>
      </c>
      <c r="E9" s="43">
        <f>'Inhalation - Acute'!D21</f>
        <v>39.6177336812463</v>
      </c>
      <c r="F9" s="43">
        <f>'Inhalation - Acute'!E21</f>
        <v>39.6177336812463</v>
      </c>
      <c r="H9" s="82">
        <v>4</v>
      </c>
      <c r="I9" s="63" t="s">
        <v>117</v>
      </c>
      <c r="J9" s="31" t="s">
        <v>22</v>
      </c>
      <c r="K9" s="34" t="s">
        <v>5</v>
      </c>
      <c r="L9" s="43">
        <f t="shared" si="1"/>
        <v>1.8503424745838266</v>
      </c>
      <c r="M9" s="43">
        <f t="shared" si="2"/>
        <v>5.2823644908328395</v>
      </c>
      <c r="N9" s="43">
        <f t="shared" si="3"/>
        <v>5.2823644908328395</v>
      </c>
      <c r="P9" s="63" t="s">
        <v>117</v>
      </c>
      <c r="Q9" s="31" t="s">
        <v>22</v>
      </c>
      <c r="R9" s="34" t="s">
        <v>5</v>
      </c>
      <c r="S9" s="78">
        <f>Hazard!$J$3/L9</f>
        <v>31.07532837289093</v>
      </c>
      <c r="T9" s="78">
        <f>Hazard!$D$3/M9</f>
        <v>10.885276867922894</v>
      </c>
      <c r="U9" s="78">
        <f>Hazard!$D$3/N9</f>
        <v>10.885276867922894</v>
      </c>
    </row>
    <row r="10" spans="1:21">
      <c r="A10" s="63" t="s">
        <v>117</v>
      </c>
      <c r="B10" s="34" t="s">
        <v>33</v>
      </c>
      <c r="C10" s="34" t="s">
        <v>5</v>
      </c>
      <c r="D10" s="43">
        <f>'Inhalation - Acute'!C22</f>
        <v>4.1203059332967689</v>
      </c>
      <c r="E10" s="43">
        <f>'Inhalation - Acute'!D22</f>
        <v>11.14759473930517</v>
      </c>
      <c r="F10" s="43">
        <f>'Inhalation - Acute'!E22</f>
        <v>11.14759473930517</v>
      </c>
      <c r="H10" s="82">
        <v>4</v>
      </c>
      <c r="I10" s="63" t="s">
        <v>117</v>
      </c>
      <c r="J10" s="31" t="s">
        <v>24</v>
      </c>
      <c r="K10" s="34" t="s">
        <v>5</v>
      </c>
      <c r="L10" s="43">
        <f t="shared" si="1"/>
        <v>0.54937412443956923</v>
      </c>
      <c r="M10" s="43">
        <f t="shared" si="2"/>
        <v>1.4863459652406894</v>
      </c>
      <c r="N10" s="43">
        <f t="shared" si="3"/>
        <v>1.4863459652406894</v>
      </c>
      <c r="P10" s="63" t="s">
        <v>117</v>
      </c>
      <c r="Q10" s="31" t="s">
        <v>24</v>
      </c>
      <c r="R10" s="34" t="s">
        <v>5</v>
      </c>
      <c r="S10" s="78">
        <f>Hazard!$J$3/L10</f>
        <v>104.66455816181229</v>
      </c>
      <c r="T10" s="78">
        <f>Hazard!$D$3/M10</f>
        <v>38.685475215515396</v>
      </c>
      <c r="U10" s="78">
        <f>Hazard!$D$3/N10</f>
        <v>38.685475215515396</v>
      </c>
    </row>
    <row r="11" spans="1:21">
      <c r="A11" s="63" t="s">
        <v>117</v>
      </c>
      <c r="B11" s="34" t="s">
        <v>25</v>
      </c>
      <c r="C11" s="34" t="s">
        <v>5</v>
      </c>
      <c r="D11" s="43">
        <f>'Inhalation - Acute'!C23</f>
        <v>0.1168766422699568</v>
      </c>
      <c r="E11" s="43">
        <f>'Inhalation - Acute'!D23</f>
        <v>0.30349755317586302</v>
      </c>
      <c r="F11" s="43">
        <f>'Inhalation - Acute'!E23</f>
        <v>0.30349755317586302</v>
      </c>
      <c r="H11" s="82">
        <v>4</v>
      </c>
      <c r="I11" s="63" t="s">
        <v>117</v>
      </c>
      <c r="J11" s="31" t="s">
        <v>25</v>
      </c>
      <c r="K11" s="34" t="s">
        <v>5</v>
      </c>
      <c r="L11" s="43">
        <f t="shared" si="1"/>
        <v>1.5583552302660906E-2</v>
      </c>
      <c r="M11" s="43">
        <f t="shared" si="2"/>
        <v>4.0466340423448405E-2</v>
      </c>
      <c r="N11" s="43">
        <f t="shared" si="3"/>
        <v>4.0466340423448405E-2</v>
      </c>
      <c r="P11" s="63" t="s">
        <v>117</v>
      </c>
      <c r="Q11" s="31" t="s">
        <v>25</v>
      </c>
      <c r="R11" s="34" t="s">
        <v>5</v>
      </c>
      <c r="S11" s="78">
        <f>Hazard!$J$3/L11</f>
        <v>3689.7877251120608</v>
      </c>
      <c r="T11" s="78">
        <f>Hazard!$D$3/M11</f>
        <v>1420.934025620003</v>
      </c>
      <c r="U11" s="78">
        <f>Hazard!$D$3/N11</f>
        <v>1420.934025620003</v>
      </c>
    </row>
  </sheetData>
  <sheetProtection algorithmName="SHA-512" hashValue="WvGXEzsO46W4fXLnjBlTFhOd5sDR/2NWWK/qR+GMrfhVFGfY8ITxQT09au+I1Muy4suBHZFT6mzfNxt+8cAQMw==" saltValue="gtTfB5eAYvdt+EYUQnrbyA==" spinCount="100000" sheet="1" objects="1" scenarios="1" formatCells="0" formatColumns="0" formatRows="0"/>
  <mergeCells count="12">
    <mergeCell ref="S1:U1"/>
    <mergeCell ref="K1:K2"/>
    <mergeCell ref="J1:J2"/>
    <mergeCell ref="I1:I2"/>
    <mergeCell ref="A1:A2"/>
    <mergeCell ref="B1:B2"/>
    <mergeCell ref="C1:C2"/>
    <mergeCell ref="R1:R2"/>
    <mergeCell ref="Q1:Q2"/>
    <mergeCell ref="P1:P2"/>
    <mergeCell ref="D1:F1"/>
    <mergeCell ref="L1:N1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4" operator="lessThan" id="{708C4357-AD88-46ED-AF61-62DA29AE7CCE}">
            <xm:f>Hazard!$K$3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S3:S11</xm:sqref>
        </x14:conditionalFormatting>
        <x14:conditionalFormatting xmlns:xm="http://schemas.microsoft.com/office/excel/2006/main">
          <x14:cfRule type="cellIs" priority="85" operator="lessThan" id="{75FD6A7A-85CE-4921-8A6A-CB009BA34466}">
            <xm:f>Hazard!$E$3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T3:U11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fa91fb-a0ff-4ac5-b2db-65c790d184a4">
      <Value>1869</Value>
      <Value>1868</Value>
      <Value>1198</Value>
      <Value>137</Value>
      <Value>1207</Value>
    </TaxCatchAll>
    <lcf76f155ced4ddcb4097134ff3c332f xmlns="ead8da0f-3542-4e50-96c8-f1f698624e86">
      <Terms xmlns="http://schemas.microsoft.com/office/infopath/2007/PartnerControls"/>
    </lcf76f155ced4ddcb4097134ff3c332f>
    <_Source xmlns="http://schemas.microsoft.com/sharepoint/v3/fields" xsi:nil="true"/>
    <Language xmlns="http://schemas.microsoft.com/sharepoint/v3">English</Language>
    <_ip_UnifiedCompliancePolicyUIAction xmlns="http://schemas.microsoft.com/sharepoint/v3" xsi:nil="true"/>
    <j747ac98061d40f0aa7bd47e1db5675d xmlns="4ffa91fb-a0ff-4ac5-b2db-65c790d184a4">
      <Terms xmlns="http://schemas.microsoft.com/office/infopath/2007/PartnerControls"/>
    </j747ac98061d40f0aa7bd47e1db5675d>
    <e3f09c3df709400db2417a7161762d62 xmlns="4ffa91fb-a0ff-4ac5-b2db-65c790d184a4">
      <Terms xmlns="http://schemas.microsoft.com/office/infopath/2007/PartnerControls"/>
    </e3f09c3df709400db2417a7161762d62>
    <External_x0020_Contributor xmlns="4ffa91fb-a0ff-4ac5-b2db-65c790d184a4" xsi:nil="true"/>
    <TaxKeywordTaxHTField xmlns="4ffa91fb-a0ff-4ac5-b2db-65c790d184a4">
      <Terms xmlns="http://schemas.microsoft.com/office/infopath/2007/PartnerControls">
        <TermInfo xmlns="http://schemas.microsoft.com/office/infopath/2007/PartnerControls">
          <TermName xmlns="http://schemas.microsoft.com/office/infopath/2007/PartnerControls">D4</TermName>
          <TermId xmlns="http://schemas.microsoft.com/office/infopath/2007/PartnerControls">e42bb572-aeba-4dad-a3e2-dfc318fa019a</TermId>
        </TermInfo>
        <TermInfo xmlns="http://schemas.microsoft.com/office/infopath/2007/PartnerControls">
          <TermName xmlns="http://schemas.microsoft.com/office/infopath/2007/PartnerControls">Human Health</TermName>
          <TermId xmlns="http://schemas.microsoft.com/office/infopath/2007/PartnerControls">24c777ae-77a4-4cf0-abb4-2137f04323a1</TermId>
        </TermInfo>
        <TermInfo xmlns="http://schemas.microsoft.com/office/infopath/2007/PartnerControls">
          <TermName xmlns="http://schemas.microsoft.com/office/infopath/2007/PartnerControls">consumer exposure</TermName>
          <TermId xmlns="http://schemas.microsoft.com/office/infopath/2007/PartnerControls">c4236f11-4fb2-4664-b6b0-2aff6702c2a0</TermId>
        </TermInfo>
        <TermInfo xmlns="http://schemas.microsoft.com/office/infopath/2007/PartnerControls">
          <TermName xmlns="http://schemas.microsoft.com/office/infopath/2007/PartnerControls">risk calculator</TermName>
          <TermId xmlns="http://schemas.microsoft.com/office/infopath/2007/PartnerControls">8af20125-90c4-4af3-92eb-7f5682895c4d</TermId>
        </TermInfo>
        <TermInfo xmlns="http://schemas.microsoft.com/office/infopath/2007/PartnerControls">
          <TermName xmlns="http://schemas.microsoft.com/office/infopath/2007/PartnerControls">octamethylcyclotetrasiloxane</TermName>
          <TermId xmlns="http://schemas.microsoft.com/office/infopath/2007/PartnerControls">035a888b-bf1e-4eac-a525-063599ca8691</TermId>
        </TermInfo>
      </Terms>
    </TaxKeywordTaxHTField>
    <Record xmlns="4ffa91fb-a0ff-4ac5-b2db-65c790d184a4">Shared</Record>
    <_ip_UnifiedCompliancePolicyProperties xmlns="http://schemas.microsoft.com/sharepoint/v3" xsi:nil="true"/>
    <Rights xmlns="4ffa91fb-a0ff-4ac5-b2db-65c790d184a4" xsi:nil="true"/>
    <Document_x0020_Creation_x0020_Date xmlns="4ffa91fb-a0ff-4ac5-b2db-65c790d184a4">2025-02-11T21:57:43+00:00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29f62856-1543-49d4-a736-4569d363f533" ContentTypeId="0x01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23352F79007E408EFF44D6142FFCE2" ma:contentTypeVersion="21" ma:contentTypeDescription="Create a new document." ma:contentTypeScope="" ma:versionID="e95dd583e1418bbab84cc60b808c79a9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fecc2597-e8fd-4279-ac06-bd7c891938be" xmlns:ns6="ead8da0f-3542-4e50-96c8-f1f698624e86" targetNamespace="http://schemas.microsoft.com/office/2006/metadata/properties" ma:root="true" ma:fieldsID="2f7c14c724f6fd5b0410ef8d6affcf61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fecc2597-e8fd-4279-ac06-bd7c891938be"/>
    <xsd:import namespace="ead8da0f-3542-4e50-96c8-f1f698624e86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2:e3f09c3df709400db2417a7161762d62" minOccurs="0"/>
                <xsd:element ref="ns5:SharedWithUsers" minOccurs="0"/>
                <xsd:element ref="ns5:SharedWithDetails" minOccurs="0"/>
                <xsd:element ref="ns6:MediaServiceMetadata" minOccurs="0"/>
                <xsd:element ref="ns6:MediaServiceFastMetadata" minOccurs="0"/>
                <xsd:element ref="ns6:MediaServiceAutoTags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1:_ip_UnifiedCompliancePolicyProperties" minOccurs="0"/>
                <xsd:element ref="ns1:_ip_UnifiedCompliancePolicyUIAction" minOccurs="0"/>
                <xsd:element ref="ns6:lcf76f155ced4ddcb4097134ff3c332f" minOccurs="0"/>
                <xsd:element ref="ns6:MediaServiceObjectDetectorVersions" minOccurs="0"/>
                <xsd:element ref="ns6:MediaServiceSearchProperties" minOccurs="0"/>
                <xsd:element ref="ns6:MediaServiceDateTaken" minOccurs="0"/>
                <xsd:element ref="ns6:MediaServiceLocation" minOccurs="0"/>
                <xsd:element ref="ns6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  <xsd:element name="_ip_UnifiedCompliancePolicyProperties" ma:index="3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 ma:readOnly="false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160cad11-562a-4490-8456-b2fd6f157897}" ma:internalName="TaxCatchAllLabel" ma:readOnly="true" ma:showField="CatchAllDataLabel" ma:web="fecc2597-e8fd-4279-ac06-bd7c891938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160cad11-562a-4490-8456-b2fd6f157897}" ma:internalName="TaxCatchAll" ma:showField="CatchAllData" ma:web="fecc2597-e8fd-4279-ac06-bd7c891938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f09c3df709400db2417a7161762d62" ma:index="28" nillable="true" ma:taxonomy="true" ma:internalName="e3f09c3df709400db2417a7161762d62" ma:taxonomyFieldName="EPA_x0020_Subject" ma:displayName="EPA Subject" ma:readOnly="false" ma:default="" ma:fieldId="{e3f09c3d-f709-400d-b241-7a7161762d62}" ma:taxonomyMulti="true" ma:sspId="29f62856-1543-49d4-a736-4569d363f533" ma:termSetId="7a3d4ae0-7e62-45a2-a406-c6a8a6a8eee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cc2597-e8fd-4279-ac06-bd7c891938be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d8da0f-3542-4e50-96c8-f1f698624e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Tags" ma:internalName="MediaServiceAutoTags" ma:readOnly="true">
      <xsd:simpleType>
        <xsd:restriction base="dms:Text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40" nillable="true" ma:taxonomy="true" ma:internalName="lcf76f155ced4ddcb4097134ff3c332f" ma:taxonomyFieldName="MediaServiceImageTags" ma:displayName="Image Tags" ma:readOnly="false" ma:fieldId="{5cf76f15-5ced-4ddc-b409-7134ff3c332f}" ma:taxonomyMulti="true" ma:sspId="29f62856-1543-49d4-a736-4569d363f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4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44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4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088C5B-8936-4BE9-A262-E5841DEF1266}">
  <ds:schemaRefs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4ffa91fb-a0ff-4ac5-b2db-65c790d184a4"/>
    <ds:schemaRef ds:uri="http://schemas.microsoft.com/sharepoint/v3"/>
    <ds:schemaRef ds:uri="http://purl.org/dc/elements/1.1/"/>
    <ds:schemaRef ds:uri="http://schemas.microsoft.com/office/infopath/2007/PartnerControls"/>
    <ds:schemaRef ds:uri="ead8da0f-3542-4e50-96c8-f1f698624e86"/>
    <ds:schemaRef ds:uri="fecc2597-e8fd-4279-ac06-bd7c891938be"/>
    <ds:schemaRef ds:uri="http://purl.org/dc/dcmitype/"/>
    <ds:schemaRef ds:uri="http://schemas.microsoft.com/sharepoint/v3/fields"/>
    <ds:schemaRef ds:uri="http://schemas.microsoft.com/sharepoint.v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D592913-F6F2-41AE-B53F-948257FF8D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C20AD6-3C94-493E-9FA2-685BC3964976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71D6A490-7F27-4EDA-AFF6-DA809BAF7A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fecc2597-e8fd-4279-ac06-bd7c891938be"/>
    <ds:schemaRef ds:uri="ead8da0f-3542-4e50-96c8-f1f698624e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f90b97b-be46-4a00-9700-81ce4ff1b7f6}" enabled="0" method="" siteId="{cf90b97b-be46-4a00-9700-81ce4ff1b7f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Cover Page</vt:lpstr>
      <vt:lpstr>Hazard</vt:lpstr>
      <vt:lpstr>Dermal - Chronic</vt:lpstr>
      <vt:lpstr>Dermal - Acute</vt:lpstr>
      <vt:lpstr>Inhalation - Chronic</vt:lpstr>
      <vt:lpstr>Inhalation - Acute</vt:lpstr>
      <vt:lpstr>Ingestion - Chronic</vt:lpstr>
      <vt:lpstr>Ingestion - Acute</vt:lpstr>
      <vt:lpstr>Inhalation - Intermediate</vt:lpstr>
      <vt:lpstr>Dermal - Intermediate</vt:lpstr>
      <vt:lpstr>Aggregate</vt:lpstr>
      <vt:lpstr>Supp Analysis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Draft Consumer Risk Calculator for Octamethylcyclotetrasiloxane (D4)</dc:title>
  <dc:subject>Risk Calculator for D4 Consumer Exposure</dc:subject>
  <dc:creator>US EPA</dc:creator>
  <cp:keywords>octamethylcyclotetrasiloxane; D4; consumer exposure; human health; risk calculator</cp:keywords>
  <dc:description/>
  <cp:lastModifiedBy>Lindsay, Sarah</cp:lastModifiedBy>
  <cp:revision/>
  <dcterms:created xsi:type="dcterms:W3CDTF">2024-06-12T12:41:50Z</dcterms:created>
  <dcterms:modified xsi:type="dcterms:W3CDTF">2025-09-16T16:50:35Z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0x010100D723352F79007E408EFF44D6142FFCE2</vt:lpwstr>
  </property>
  <property fmtid="{D5CDD505-2E9C-101B-9397-08002B2CF9AE}" pid="3" name="MediaServiceImageTags">
    <vt:lpwstr/>
  </property>
  <property fmtid="{D5CDD505-2E9C-101B-9397-08002B2CF9AE}" pid="4" name="TaxKeyword">
    <vt:lpwstr>1868;#D4|e42bb572-aeba-4dad-a3e2-dfc318fa019a;#137;#Human Health|24c777ae-77a4-4cf0-abb4-2137f04323a1;#1207;#consumer exposure|c4236f11-4fb2-4664-b6b0-2aff6702c2a0;#1198;#risk calculator|8af20125-90c4-4af3-92eb-7f5682895c4d;#1869;#octamethylcyclotetrasiloxane|035a888b-bf1e-4eac-a525-063599ca8691</vt:lpwstr>
  </property>
  <property fmtid="{D5CDD505-2E9C-101B-9397-08002B2CF9AE}" pid="5" name="EPA Subject">
    <vt:lpwstr/>
  </property>
  <property fmtid="{D5CDD505-2E9C-101B-9397-08002B2CF9AE}" pid="6" name="Document Type">
    <vt:lpwstr/>
  </property>
  <property fmtid="{D5CDD505-2E9C-101B-9397-08002B2CF9AE}" pid="7" name="Document_x0020_Type">
    <vt:lpwstr/>
  </property>
  <property fmtid="{D5CDD505-2E9C-101B-9397-08002B2CF9AE}" pid="8" name="EPA_x0020_Subject">
    <vt:lpwstr/>
  </property>
</Properties>
</file>