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defaultThemeVersion="124226"/>
  <xr:revisionPtr revIDLastSave="48" documentId="8_{36613806-351C-4D1B-974A-EFE922D0C3D7}" xr6:coauthVersionLast="47" xr6:coauthVersionMax="47" xr10:uidLastSave="{3240157E-63D7-4EEC-B96C-589553DD72E2}"/>
  <workbookProtection workbookAlgorithmName="SHA-512" workbookHashValue="PjoDhLCo/ewld2aowA2QJ54muXrBvWK+aLML3TELTR+Qzgx7MIh7MvucKlVUxJttJNg0rpvVpV6VnKQ71o9ymA==" workbookSaltValue="eCrSgk6Wts2qa322EO5SXg==" workbookSpinCount="100000" lockStructure="1"/>
  <bookViews>
    <workbookView xWindow="-110" yWindow="-110" windowWidth="19420" windowHeight="10300" xr2:uid="{00000000-000D-0000-FFFF-FFFF00000000}"/>
  </bookViews>
  <sheets>
    <sheet name="FY27 D" sheetId="24" r:id="rId1"/>
    <sheet name="FY28 D" sheetId="30" r:id="rId2"/>
    <sheet name="FY29 D" sheetId="35" r:id="rId3"/>
    <sheet name="FY30 D" sheetId="36" r:id="rId4"/>
    <sheet name="BudSum" sheetId="33" r:id="rId5"/>
    <sheet name="FY27 Exp" sheetId="25" r:id="rId6"/>
    <sheet name="FY28 Exp" sheetId="31" state="hidden" r:id="rId7"/>
    <sheet name="FY29 Exp" sheetId="37" state="hidden" r:id="rId8"/>
    <sheet name="FY30 Exp" sheetId="38" state="hidden" r:id="rId9"/>
    <sheet name="B2ASum" sheetId="39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" i="39" l="1"/>
  <c r="AD20" i="39"/>
  <c r="V20" i="39"/>
  <c r="U20" i="39"/>
  <c r="P20" i="39"/>
  <c r="O20" i="39"/>
  <c r="AD17" i="39"/>
  <c r="Z17" i="39"/>
  <c r="Y17" i="39"/>
  <c r="V17" i="39"/>
  <c r="U17" i="39"/>
  <c r="W17" i="39" s="1"/>
  <c r="P17" i="39"/>
  <c r="T17" i="39" s="1"/>
  <c r="O17" i="39"/>
  <c r="S17" i="39" s="1"/>
  <c r="X16" i="39"/>
  <c r="X19" i="39" s="1"/>
  <c r="R16" i="39"/>
  <c r="R19" i="39" s="1"/>
  <c r="L16" i="39"/>
  <c r="L19" i="39" s="1"/>
  <c r="F16" i="39"/>
  <c r="F19" i="39" s="1"/>
  <c r="AD15" i="39"/>
  <c r="AB15" i="39"/>
  <c r="V15" i="39"/>
  <c r="Z15" i="39" s="1"/>
  <c r="U15" i="39"/>
  <c r="Y15" i="39" s="1"/>
  <c r="P15" i="39"/>
  <c r="T15" i="39" s="1"/>
  <c r="O15" i="39"/>
  <c r="S15" i="39" s="1"/>
  <c r="J15" i="39"/>
  <c r="N15" i="39" s="1"/>
  <c r="H15" i="39"/>
  <c r="D15" i="39"/>
  <c r="AA14" i="39"/>
  <c r="AD13" i="39"/>
  <c r="AB13" i="39"/>
  <c r="V13" i="39"/>
  <c r="Z13" i="39" s="1"/>
  <c r="U13" i="39"/>
  <c r="Y13" i="39" s="1"/>
  <c r="P13" i="39"/>
  <c r="T13" i="39" s="1"/>
  <c r="O13" i="39"/>
  <c r="S13" i="39" s="1"/>
  <c r="J13" i="39"/>
  <c r="N13" i="39" s="1"/>
  <c r="D13" i="39"/>
  <c r="H13" i="39" s="1"/>
  <c r="AD12" i="39"/>
  <c r="AB12" i="39"/>
  <c r="V12" i="39"/>
  <c r="Z12" i="39" s="1"/>
  <c r="U12" i="39"/>
  <c r="Y12" i="39" s="1"/>
  <c r="P12" i="39"/>
  <c r="T12" i="39" s="1"/>
  <c r="O12" i="39"/>
  <c r="S12" i="39" s="1"/>
  <c r="J12" i="39"/>
  <c r="D12" i="39"/>
  <c r="H12" i="39" s="1"/>
  <c r="AD11" i="39"/>
  <c r="AB11" i="39"/>
  <c r="V11" i="39"/>
  <c r="U11" i="39"/>
  <c r="Y11" i="39" s="1"/>
  <c r="P11" i="39"/>
  <c r="T11" i="39" s="1"/>
  <c r="O11" i="39"/>
  <c r="S11" i="39" s="1"/>
  <c r="J11" i="39"/>
  <c r="N11" i="39" s="1"/>
  <c r="D11" i="39"/>
  <c r="H11" i="39" s="1"/>
  <c r="AD10" i="39"/>
  <c r="AB10" i="39"/>
  <c r="V10" i="39"/>
  <c r="Z10" i="39" s="1"/>
  <c r="U10" i="39"/>
  <c r="W10" i="39" s="1"/>
  <c r="S10" i="39"/>
  <c r="P10" i="39"/>
  <c r="T10" i="39" s="1"/>
  <c r="O10" i="39"/>
  <c r="J10" i="39"/>
  <c r="N10" i="39" s="1"/>
  <c r="H10" i="39"/>
  <c r="D10" i="39"/>
  <c r="AD9" i="39"/>
  <c r="V9" i="39"/>
  <c r="Z9" i="39" s="1"/>
  <c r="U9" i="39"/>
  <c r="Y9" i="39" s="1"/>
  <c r="P9" i="39"/>
  <c r="T9" i="39" s="1"/>
  <c r="O9" i="39"/>
  <c r="S9" i="39" s="1"/>
  <c r="AD8" i="39"/>
  <c r="V8" i="39"/>
  <c r="Z8" i="39" s="1"/>
  <c r="U8" i="39"/>
  <c r="Y8" i="39" s="1"/>
  <c r="P8" i="39"/>
  <c r="O8" i="39"/>
  <c r="Q8" i="39" s="1"/>
  <c r="AA6" i="39"/>
  <c r="AA5" i="39"/>
  <c r="U5" i="39"/>
  <c r="O5" i="39"/>
  <c r="I5" i="39"/>
  <c r="C5" i="39"/>
  <c r="A44" i="25"/>
  <c r="A1" i="33"/>
  <c r="C183" i="38"/>
  <c r="C172" i="38"/>
  <c r="C139" i="38"/>
  <c r="C124" i="38"/>
  <c r="C116" i="38"/>
  <c r="C102" i="38"/>
  <c r="C95" i="38"/>
  <c r="C46" i="38"/>
  <c r="C35" i="38"/>
  <c r="C183" i="37"/>
  <c r="C172" i="37"/>
  <c r="C139" i="37"/>
  <c r="C124" i="37"/>
  <c r="C116" i="37"/>
  <c r="C102" i="37"/>
  <c r="C95" i="37"/>
  <c r="C46" i="37"/>
  <c r="C35" i="37"/>
  <c r="T142" i="36"/>
  <c r="T101" i="36"/>
  <c r="T94" i="36"/>
  <c r="T80" i="36"/>
  <c r="T75" i="36"/>
  <c r="T19" i="36"/>
  <c r="T142" i="35"/>
  <c r="T101" i="35"/>
  <c r="T94" i="35"/>
  <c r="T80" i="35"/>
  <c r="T75" i="35"/>
  <c r="T19" i="35"/>
  <c r="B1" i="36"/>
  <c r="B1" i="35"/>
  <c r="A2" i="37" s="1"/>
  <c r="B1" i="30"/>
  <c r="A2" i="31" s="1"/>
  <c r="A1" i="39"/>
  <c r="AD20" i="33"/>
  <c r="AD17" i="33"/>
  <c r="AD15" i="33"/>
  <c r="AD13" i="33"/>
  <c r="AD12" i="33"/>
  <c r="AD11" i="33"/>
  <c r="AD10" i="33"/>
  <c r="AD9" i="33"/>
  <c r="AD8" i="33"/>
  <c r="U5" i="33"/>
  <c r="O5" i="33"/>
  <c r="X16" i="33"/>
  <c r="X19" i="33" s="1"/>
  <c r="R16" i="33"/>
  <c r="R19" i="33" s="1"/>
  <c r="B182" i="38"/>
  <c r="A182" i="38"/>
  <c r="B181" i="38"/>
  <c r="A181" i="38"/>
  <c r="O180" i="38"/>
  <c r="N180" i="38"/>
  <c r="L180" i="38"/>
  <c r="K180" i="38"/>
  <c r="I180" i="38"/>
  <c r="H180" i="38"/>
  <c r="F180" i="38"/>
  <c r="E180" i="38"/>
  <c r="B180" i="38"/>
  <c r="A180" i="38"/>
  <c r="B179" i="38"/>
  <c r="A179" i="38"/>
  <c r="P171" i="38" a="1"/>
  <c r="P171" i="38" s="1"/>
  <c r="M171" i="38" a="1"/>
  <c r="M171" i="38" s="1"/>
  <c r="J171" i="38" a="1"/>
  <c r="J171" i="38" s="1"/>
  <c r="G171" i="38" a="1"/>
  <c r="G171" i="38" s="1"/>
  <c r="Q169" i="38"/>
  <c r="B169" i="38"/>
  <c r="Q168" i="38"/>
  <c r="B168" i="38"/>
  <c r="Q167" i="38"/>
  <c r="B167" i="38"/>
  <c r="Q166" i="38"/>
  <c r="B166" i="38"/>
  <c r="B165" i="38"/>
  <c r="A165" i="38"/>
  <c r="Q163" i="38"/>
  <c r="B163" i="38"/>
  <c r="Q162" i="38"/>
  <c r="B162" i="38"/>
  <c r="Q161" i="38"/>
  <c r="B161" i="38"/>
  <c r="Q160" i="38"/>
  <c r="B160" i="38"/>
  <c r="B159" i="38"/>
  <c r="A159" i="38"/>
  <c r="A158" i="38"/>
  <c r="P157" i="38" a="1"/>
  <c r="P157" i="38" s="1"/>
  <c r="P180" i="38" s="1"/>
  <c r="M157" i="38" a="1"/>
  <c r="M157" i="38" s="1"/>
  <c r="M180" i="38" s="1"/>
  <c r="J157" i="38" a="1"/>
  <c r="J157" i="38" s="1"/>
  <c r="J180" i="38" s="1"/>
  <c r="G157" i="38" a="1"/>
  <c r="G157" i="38" s="1"/>
  <c r="G180" i="38" s="1"/>
  <c r="Q156" i="38"/>
  <c r="B156" i="38"/>
  <c r="A156" i="38"/>
  <c r="Q155" i="38"/>
  <c r="B155" i="38"/>
  <c r="A155" i="38"/>
  <c r="Q154" i="38"/>
  <c r="B154" i="38"/>
  <c r="A154" i="38"/>
  <c r="A153" i="38"/>
  <c r="P149" i="38" a="1"/>
  <c r="P149" i="38" s="1"/>
  <c r="M149" i="38" a="1"/>
  <c r="M149" i="38" s="1"/>
  <c r="J149" i="38" a="1"/>
  <c r="J149" i="38" s="1"/>
  <c r="G149" i="38" a="1"/>
  <c r="G149" i="38" s="1"/>
  <c r="Q148" i="38"/>
  <c r="A148" i="38"/>
  <c r="Q147" i="38"/>
  <c r="A147" i="38"/>
  <c r="Q146" i="38"/>
  <c r="A146" i="38"/>
  <c r="Q145" i="38"/>
  <c r="A145" i="38"/>
  <c r="Q144" i="38"/>
  <c r="A144" i="38"/>
  <c r="Q143" i="38"/>
  <c r="A143" i="38"/>
  <c r="Q142" i="38"/>
  <c r="A142" i="38"/>
  <c r="A141" i="38"/>
  <c r="P139" i="38" a="1"/>
  <c r="P139" i="38" s="1"/>
  <c r="M139" i="38" a="1"/>
  <c r="M139" i="38" s="1"/>
  <c r="J139" i="38" a="1"/>
  <c r="J139" i="38" s="1"/>
  <c r="G139" i="38" a="1"/>
  <c r="G139" i="38" s="1"/>
  <c r="Q138" i="38"/>
  <c r="B138" i="38"/>
  <c r="A138" i="38"/>
  <c r="Q137" i="38"/>
  <c r="B137" i="38"/>
  <c r="A137" i="38"/>
  <c r="Q136" i="38"/>
  <c r="B136" i="38"/>
  <c r="A136" i="38"/>
  <c r="Q135" i="38"/>
  <c r="B135" i="38"/>
  <c r="A135" i="38"/>
  <c r="Q134" i="38"/>
  <c r="B134" i="38"/>
  <c r="A134" i="38"/>
  <c r="Q133" i="38"/>
  <c r="B133" i="38"/>
  <c r="A133" i="38"/>
  <c r="Q132" i="38"/>
  <c r="B132" i="38"/>
  <c r="A132" i="38"/>
  <c r="Q131" i="38"/>
  <c r="B131" i="38"/>
  <c r="A131" i="38"/>
  <c r="Q130" i="38"/>
  <c r="B130" i="38"/>
  <c r="A130" i="38"/>
  <c r="Q129" i="38"/>
  <c r="B129" i="38"/>
  <c r="A129" i="38"/>
  <c r="A128" i="38"/>
  <c r="P124" i="38"/>
  <c r="M124" i="38"/>
  <c r="J124" i="38" a="1"/>
  <c r="J124" i="38" s="1"/>
  <c r="G124" i="38" a="1"/>
  <c r="G124" i="38" s="1"/>
  <c r="Q123" i="38"/>
  <c r="B123" i="38"/>
  <c r="A123" i="38"/>
  <c r="Q122" i="38"/>
  <c r="B122" i="38"/>
  <c r="A122" i="38"/>
  <c r="Q121" i="38"/>
  <c r="B121" i="38"/>
  <c r="A121" i="38"/>
  <c r="Q120" i="38"/>
  <c r="B120" i="38"/>
  <c r="A120" i="38"/>
  <c r="P116" i="38"/>
  <c r="M116" i="38"/>
  <c r="J116" i="38"/>
  <c r="G116" i="38"/>
  <c r="Q115" i="38"/>
  <c r="B115" i="38"/>
  <c r="A115" i="38"/>
  <c r="Q114" i="38"/>
  <c r="B114" i="38"/>
  <c r="A114" i="38"/>
  <c r="Q113" i="38"/>
  <c r="B113" i="38"/>
  <c r="A113" i="38"/>
  <c r="Q112" i="38"/>
  <c r="B112" i="38"/>
  <c r="A112" i="38"/>
  <c r="Q111" i="38"/>
  <c r="B111" i="38"/>
  <c r="A111" i="38"/>
  <c r="Q110" i="38"/>
  <c r="B110" i="38"/>
  <c r="A110" i="38"/>
  <c r="Q109" i="38"/>
  <c r="B109" i="38"/>
  <c r="A109" i="38"/>
  <c r="Q108" i="38"/>
  <c r="B108" i="38"/>
  <c r="A108" i="38"/>
  <c r="Q107" i="38"/>
  <c r="B107" i="38"/>
  <c r="A107" i="38"/>
  <c r="Q106" i="38"/>
  <c r="B106" i="38"/>
  <c r="A106" i="38"/>
  <c r="P102" i="38"/>
  <c r="M102" i="38"/>
  <c r="J102" i="38"/>
  <c r="G102" i="38"/>
  <c r="Q101" i="38"/>
  <c r="B101" i="38"/>
  <c r="A101" i="38"/>
  <c r="Q100" i="38"/>
  <c r="B100" i="38"/>
  <c r="A100" i="38"/>
  <c r="P95" i="38" a="1"/>
  <c r="P95" i="38" s="1"/>
  <c r="M95" i="38" a="1"/>
  <c r="M95" i="38" s="1"/>
  <c r="J95" i="38" a="1"/>
  <c r="J95" i="38" s="1"/>
  <c r="G95" i="38" a="1"/>
  <c r="G95" i="38" s="1"/>
  <c r="Q93" i="38"/>
  <c r="B93" i="38"/>
  <c r="Q92" i="38"/>
  <c r="B92" i="38"/>
  <c r="Q91" i="38"/>
  <c r="B91" i="38"/>
  <c r="Q90" i="38"/>
  <c r="B90" i="38"/>
  <c r="B89" i="38"/>
  <c r="A89" i="38"/>
  <c r="Q87" i="38"/>
  <c r="B87" i="38"/>
  <c r="Q86" i="38"/>
  <c r="B86" i="38"/>
  <c r="Q85" i="38"/>
  <c r="B85" i="38"/>
  <c r="Q84" i="38"/>
  <c r="B84" i="38"/>
  <c r="B83" i="38"/>
  <c r="A83" i="38"/>
  <c r="Q81" i="38"/>
  <c r="B81" i="38"/>
  <c r="Q80" i="38"/>
  <c r="B80" i="38"/>
  <c r="Q79" i="38"/>
  <c r="B79" i="38"/>
  <c r="Q78" i="38"/>
  <c r="B78" i="38"/>
  <c r="B77" i="38"/>
  <c r="A77" i="38"/>
  <c r="Q75" i="38"/>
  <c r="B75" i="38"/>
  <c r="Q74" i="38"/>
  <c r="B74" i="38"/>
  <c r="Q73" i="38"/>
  <c r="B73" i="38"/>
  <c r="Q72" i="38"/>
  <c r="B72" i="38"/>
  <c r="B71" i="38"/>
  <c r="A71" i="38"/>
  <c r="Q69" i="38"/>
  <c r="B69" i="38"/>
  <c r="Q68" i="38"/>
  <c r="B68" i="38"/>
  <c r="Q67" i="38"/>
  <c r="B67" i="38"/>
  <c r="Q66" i="38"/>
  <c r="B66" i="38"/>
  <c r="B65" i="38"/>
  <c r="A65" i="38"/>
  <c r="Q63" i="38"/>
  <c r="B63" i="38"/>
  <c r="Q62" i="38"/>
  <c r="B62" i="38"/>
  <c r="Q61" i="38"/>
  <c r="B61" i="38"/>
  <c r="Q60" i="38"/>
  <c r="B60" i="38"/>
  <c r="B59" i="38"/>
  <c r="A59" i="38"/>
  <c r="Q57" i="38"/>
  <c r="B57" i="38"/>
  <c r="Q56" i="38"/>
  <c r="B56" i="38"/>
  <c r="Q55" i="38"/>
  <c r="B55" i="38"/>
  <c r="Q54" i="38"/>
  <c r="B54" i="38"/>
  <c r="B53" i="38"/>
  <c r="A53" i="38"/>
  <c r="P45" i="38"/>
  <c r="O45" i="38"/>
  <c r="N45" i="38"/>
  <c r="M45" i="38"/>
  <c r="L45" i="38"/>
  <c r="K45" i="38"/>
  <c r="J45" i="38"/>
  <c r="I45" i="38"/>
  <c r="H45" i="38"/>
  <c r="G45" i="38"/>
  <c r="F45" i="38"/>
  <c r="E45" i="38"/>
  <c r="P44" i="38"/>
  <c r="O44" i="38"/>
  <c r="N44" i="38"/>
  <c r="M44" i="38"/>
  <c r="L44" i="38"/>
  <c r="K44" i="38"/>
  <c r="J44" i="38"/>
  <c r="I44" i="38"/>
  <c r="H44" i="38"/>
  <c r="G44" i="38"/>
  <c r="F44" i="38"/>
  <c r="E44" i="38"/>
  <c r="B44" i="38"/>
  <c r="A44" i="38"/>
  <c r="P43" i="38"/>
  <c r="O43" i="38"/>
  <c r="N43" i="38"/>
  <c r="M43" i="38"/>
  <c r="L43" i="38"/>
  <c r="K43" i="38"/>
  <c r="J43" i="38"/>
  <c r="I43" i="38"/>
  <c r="H43" i="38"/>
  <c r="G43" i="38"/>
  <c r="F43" i="38"/>
  <c r="E43" i="38"/>
  <c r="P42" i="38"/>
  <c r="O42" i="38"/>
  <c r="N42" i="38"/>
  <c r="M42" i="38"/>
  <c r="L42" i="38"/>
  <c r="K42" i="38"/>
  <c r="J42" i="38"/>
  <c r="I42" i="38"/>
  <c r="H42" i="38"/>
  <c r="G42" i="38"/>
  <c r="F42" i="38"/>
  <c r="E42" i="38"/>
  <c r="B42" i="38"/>
  <c r="A42" i="38"/>
  <c r="P41" i="38"/>
  <c r="O41" i="38"/>
  <c r="N41" i="38"/>
  <c r="M41" i="38"/>
  <c r="L41" i="38"/>
  <c r="K41" i="38"/>
  <c r="J41" i="38"/>
  <c r="I41" i="38"/>
  <c r="H41" i="38"/>
  <c r="G41" i="38"/>
  <c r="F41" i="38"/>
  <c r="E41" i="38"/>
  <c r="P40" i="38"/>
  <c r="O40" i="38"/>
  <c r="N40" i="38"/>
  <c r="M40" i="38"/>
  <c r="L40" i="38"/>
  <c r="K40" i="38"/>
  <c r="J40" i="38"/>
  <c r="I40" i="38"/>
  <c r="H40" i="38"/>
  <c r="G40" i="38"/>
  <c r="F40" i="38"/>
  <c r="E40" i="38"/>
  <c r="B40" i="38"/>
  <c r="A40" i="38"/>
  <c r="B38" i="38"/>
  <c r="A38" i="38"/>
  <c r="P34" i="38"/>
  <c r="O34" i="38"/>
  <c r="N34" i="38"/>
  <c r="M34" i="38"/>
  <c r="L34" i="38"/>
  <c r="K34" i="38"/>
  <c r="J34" i="38"/>
  <c r="I34" i="38"/>
  <c r="H34" i="38"/>
  <c r="G34" i="38"/>
  <c r="F34" i="38"/>
  <c r="E34" i="38"/>
  <c r="P33" i="38"/>
  <c r="O33" i="38"/>
  <c r="N33" i="38"/>
  <c r="M33" i="38"/>
  <c r="L33" i="38"/>
  <c r="K33" i="38"/>
  <c r="J33" i="38"/>
  <c r="I33" i="38"/>
  <c r="H33" i="38"/>
  <c r="G33" i="38"/>
  <c r="F33" i="38"/>
  <c r="E33" i="38"/>
  <c r="Q32" i="38"/>
  <c r="B31" i="38"/>
  <c r="A31" i="38"/>
  <c r="P30" i="38"/>
  <c r="O30" i="38"/>
  <c r="N30" i="38"/>
  <c r="M30" i="38"/>
  <c r="L30" i="38"/>
  <c r="K30" i="38"/>
  <c r="J30" i="38"/>
  <c r="I30" i="38"/>
  <c r="H30" i="38"/>
  <c r="G30" i="38"/>
  <c r="F30" i="38"/>
  <c r="E30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Q28" i="38"/>
  <c r="B27" i="38"/>
  <c r="A27" i="38"/>
  <c r="P26" i="38"/>
  <c r="O26" i="38"/>
  <c r="N26" i="38"/>
  <c r="M26" i="38"/>
  <c r="L26" i="38"/>
  <c r="K26" i="38"/>
  <c r="J26" i="38"/>
  <c r="I26" i="38"/>
  <c r="H26" i="38"/>
  <c r="G26" i="38"/>
  <c r="F26" i="38"/>
  <c r="E26" i="38"/>
  <c r="P25" i="38"/>
  <c r="O25" i="38"/>
  <c r="N25" i="38"/>
  <c r="M25" i="38"/>
  <c r="L25" i="38"/>
  <c r="K25" i="38"/>
  <c r="J25" i="38"/>
  <c r="I25" i="38"/>
  <c r="H25" i="38"/>
  <c r="G25" i="38"/>
  <c r="F25" i="38"/>
  <c r="E25" i="38"/>
  <c r="Q24" i="38"/>
  <c r="B23" i="38"/>
  <c r="A23" i="38"/>
  <c r="P22" i="38"/>
  <c r="O22" i="38"/>
  <c r="N22" i="38"/>
  <c r="M22" i="38"/>
  <c r="L22" i="38"/>
  <c r="K22" i="38"/>
  <c r="J22" i="38"/>
  <c r="I22" i="38"/>
  <c r="H22" i="38"/>
  <c r="G22" i="38"/>
  <c r="F22" i="38"/>
  <c r="E22" i="38"/>
  <c r="P21" i="38"/>
  <c r="O21" i="38"/>
  <c r="N21" i="38"/>
  <c r="M21" i="38"/>
  <c r="L21" i="38"/>
  <c r="K21" i="38"/>
  <c r="J21" i="38"/>
  <c r="I21" i="38"/>
  <c r="H21" i="38"/>
  <c r="G21" i="38"/>
  <c r="F21" i="38"/>
  <c r="E21" i="38"/>
  <c r="Q20" i="38"/>
  <c r="B19" i="38"/>
  <c r="A19" i="38"/>
  <c r="P18" i="38"/>
  <c r="O18" i="38"/>
  <c r="N18" i="38"/>
  <c r="M18" i="38"/>
  <c r="L18" i="38"/>
  <c r="K18" i="38"/>
  <c r="J18" i="38"/>
  <c r="I18" i="38"/>
  <c r="H18" i="38"/>
  <c r="G18" i="38"/>
  <c r="F18" i="38"/>
  <c r="E18" i="38"/>
  <c r="P17" i="38"/>
  <c r="O17" i="38"/>
  <c r="N17" i="38"/>
  <c r="M17" i="38"/>
  <c r="L17" i="38"/>
  <c r="K17" i="38"/>
  <c r="J17" i="38"/>
  <c r="I17" i="38"/>
  <c r="H17" i="38"/>
  <c r="G17" i="38"/>
  <c r="F17" i="38"/>
  <c r="E17" i="38"/>
  <c r="Q16" i="38"/>
  <c r="B15" i="38"/>
  <c r="A15" i="38"/>
  <c r="P14" i="38"/>
  <c r="O14" i="38"/>
  <c r="N14" i="38"/>
  <c r="M14" i="38"/>
  <c r="L14" i="38"/>
  <c r="K14" i="38"/>
  <c r="J14" i="38"/>
  <c r="I14" i="38"/>
  <c r="H14" i="38"/>
  <c r="G14" i="38"/>
  <c r="F14" i="38"/>
  <c r="E14" i="38"/>
  <c r="P13" i="38"/>
  <c r="O13" i="38"/>
  <c r="N13" i="38"/>
  <c r="M13" i="38"/>
  <c r="L13" i="38"/>
  <c r="K13" i="38"/>
  <c r="J13" i="38"/>
  <c r="I13" i="38"/>
  <c r="H13" i="38"/>
  <c r="G13" i="38"/>
  <c r="F13" i="38"/>
  <c r="E13" i="38"/>
  <c r="Q12" i="38"/>
  <c r="B11" i="38"/>
  <c r="A11" i="38"/>
  <c r="P10" i="38"/>
  <c r="O10" i="38"/>
  <c r="N10" i="38"/>
  <c r="M10" i="38"/>
  <c r="L10" i="38"/>
  <c r="K10" i="38"/>
  <c r="J10" i="38"/>
  <c r="I10" i="38"/>
  <c r="H10" i="38"/>
  <c r="G10" i="38"/>
  <c r="F10" i="38"/>
  <c r="E10" i="38"/>
  <c r="P9" i="38"/>
  <c r="O9" i="38"/>
  <c r="N9" i="38"/>
  <c r="M9" i="38"/>
  <c r="L9" i="38"/>
  <c r="K9" i="38"/>
  <c r="J9" i="38"/>
  <c r="I9" i="38"/>
  <c r="H9" i="38"/>
  <c r="G9" i="38"/>
  <c r="F9" i="38"/>
  <c r="E9" i="38"/>
  <c r="Q8" i="38"/>
  <c r="B7" i="38"/>
  <c r="A7" i="38"/>
  <c r="I3" i="38"/>
  <c r="B182" i="37"/>
  <c r="A182" i="37"/>
  <c r="B181" i="37"/>
  <c r="A181" i="37"/>
  <c r="O180" i="37"/>
  <c r="N180" i="37"/>
  <c r="L180" i="37"/>
  <c r="K180" i="37"/>
  <c r="I180" i="37"/>
  <c r="H180" i="37"/>
  <c r="F180" i="37"/>
  <c r="E180" i="37"/>
  <c r="B180" i="37"/>
  <c r="A180" i="37"/>
  <c r="B179" i="37"/>
  <c r="A179" i="37"/>
  <c r="P171" i="37" a="1"/>
  <c r="P171" i="37" s="1"/>
  <c r="M171" i="37" a="1"/>
  <c r="M171" i="37" s="1"/>
  <c r="J171" i="37" a="1"/>
  <c r="J171" i="37" s="1"/>
  <c r="G171" i="37" a="1"/>
  <c r="G171" i="37" s="1"/>
  <c r="Q169" i="37"/>
  <c r="B169" i="37"/>
  <c r="Q168" i="37"/>
  <c r="B168" i="37"/>
  <c r="Q167" i="37"/>
  <c r="B167" i="37"/>
  <c r="Q166" i="37"/>
  <c r="B166" i="37"/>
  <c r="B165" i="37"/>
  <c r="A165" i="37"/>
  <c r="Q163" i="37"/>
  <c r="B163" i="37"/>
  <c r="Q162" i="37"/>
  <c r="B162" i="37"/>
  <c r="Q161" i="37"/>
  <c r="B161" i="37"/>
  <c r="Q160" i="37"/>
  <c r="B160" i="37"/>
  <c r="B159" i="37"/>
  <c r="A159" i="37"/>
  <c r="A158" i="37"/>
  <c r="P157" i="37" a="1"/>
  <c r="P157" i="37" s="1"/>
  <c r="P180" i="37" s="1"/>
  <c r="M157" i="37" a="1"/>
  <c r="M157" i="37" s="1"/>
  <c r="M180" i="37" s="1"/>
  <c r="J157" i="37" a="1"/>
  <c r="J157" i="37" s="1"/>
  <c r="J180" i="37" s="1"/>
  <c r="G157" i="37" a="1"/>
  <c r="G157" i="37" s="1"/>
  <c r="G180" i="37" s="1"/>
  <c r="Q156" i="37"/>
  <c r="B156" i="37"/>
  <c r="A156" i="37"/>
  <c r="Q155" i="37"/>
  <c r="B155" i="37"/>
  <c r="A155" i="37"/>
  <c r="Q154" i="37"/>
  <c r="B154" i="37"/>
  <c r="A154" i="37"/>
  <c r="A153" i="37"/>
  <c r="P149" i="37" a="1"/>
  <c r="P149" i="37" s="1"/>
  <c r="M149" i="37" a="1"/>
  <c r="M149" i="37" s="1"/>
  <c r="J149" i="37" a="1"/>
  <c r="J149" i="37" s="1"/>
  <c r="G149" i="37" a="1"/>
  <c r="G149" i="37" s="1"/>
  <c r="Q148" i="37"/>
  <c r="A148" i="37"/>
  <c r="Q147" i="37"/>
  <c r="A147" i="37"/>
  <c r="Q146" i="37"/>
  <c r="A146" i="37"/>
  <c r="Q145" i="37"/>
  <c r="A145" i="37"/>
  <c r="Q144" i="37"/>
  <c r="A144" i="37"/>
  <c r="Q143" i="37"/>
  <c r="A143" i="37"/>
  <c r="Q142" i="37"/>
  <c r="A142" i="37"/>
  <c r="A141" i="37"/>
  <c r="P139" i="37" a="1"/>
  <c r="P139" i="37" s="1"/>
  <c r="M139" i="37" a="1"/>
  <c r="M139" i="37" s="1"/>
  <c r="J139" i="37" a="1"/>
  <c r="J139" i="37" s="1"/>
  <c r="G139" i="37" a="1"/>
  <c r="G139" i="37" s="1"/>
  <c r="Q138" i="37"/>
  <c r="B138" i="37"/>
  <c r="A138" i="37"/>
  <c r="Q137" i="37"/>
  <c r="B137" i="37"/>
  <c r="A137" i="37"/>
  <c r="Q136" i="37"/>
  <c r="B136" i="37"/>
  <c r="A136" i="37"/>
  <c r="Q135" i="37"/>
  <c r="B135" i="37"/>
  <c r="A135" i="37"/>
  <c r="Q134" i="37"/>
  <c r="B134" i="37"/>
  <c r="A134" i="37"/>
  <c r="Q133" i="37"/>
  <c r="B133" i="37"/>
  <c r="A133" i="37"/>
  <c r="Q132" i="37"/>
  <c r="B132" i="37"/>
  <c r="A132" i="37"/>
  <c r="Q131" i="37"/>
  <c r="B131" i="37"/>
  <c r="A131" i="37"/>
  <c r="Q130" i="37"/>
  <c r="B130" i="37"/>
  <c r="A130" i="37"/>
  <c r="Q129" i="37"/>
  <c r="B129" i="37"/>
  <c r="A129" i="37"/>
  <c r="A128" i="37"/>
  <c r="P124" i="37" a="1"/>
  <c r="P124" i="37" s="1"/>
  <c r="M124" i="37"/>
  <c r="J124" i="37" a="1"/>
  <c r="J124" i="37" s="1"/>
  <c r="G124" i="37" a="1"/>
  <c r="G124" i="37" s="1"/>
  <c r="Q123" i="37"/>
  <c r="B123" i="37"/>
  <c r="A123" i="37"/>
  <c r="Q122" i="37"/>
  <c r="B122" i="37"/>
  <c r="A122" i="37"/>
  <c r="Q121" i="37"/>
  <c r="B121" i="37"/>
  <c r="A121" i="37"/>
  <c r="Q120" i="37"/>
  <c r="B120" i="37"/>
  <c r="A120" i="37"/>
  <c r="P116" i="37" a="1"/>
  <c r="P116" i="37" s="1"/>
  <c r="M116" i="37" a="1"/>
  <c r="M116" i="37" s="1"/>
  <c r="J116" i="37"/>
  <c r="G116" i="37" a="1"/>
  <c r="G116" i="37" s="1"/>
  <c r="Q115" i="37"/>
  <c r="B115" i="37"/>
  <c r="A115" i="37"/>
  <c r="Q114" i="37"/>
  <c r="B114" i="37"/>
  <c r="A114" i="37"/>
  <c r="Q113" i="37"/>
  <c r="B113" i="37"/>
  <c r="A113" i="37"/>
  <c r="Q112" i="37"/>
  <c r="B112" i="37"/>
  <c r="A112" i="37"/>
  <c r="Q111" i="37"/>
  <c r="B111" i="37"/>
  <c r="A111" i="37"/>
  <c r="Q110" i="37"/>
  <c r="B110" i="37"/>
  <c r="A110" i="37"/>
  <c r="Q109" i="37"/>
  <c r="B109" i="37"/>
  <c r="A109" i="37"/>
  <c r="Q108" i="37"/>
  <c r="B108" i="37"/>
  <c r="A108" i="37"/>
  <c r="Q107" i="37"/>
  <c r="B107" i="37"/>
  <c r="A107" i="37"/>
  <c r="Q106" i="37"/>
  <c r="B106" i="37"/>
  <c r="A106" i="37"/>
  <c r="P102" i="37" a="1"/>
  <c r="P102" i="37" s="1"/>
  <c r="M102" i="37"/>
  <c r="J102" i="37"/>
  <c r="G102" i="37" a="1"/>
  <c r="G102" i="37" s="1"/>
  <c r="Q101" i="37"/>
  <c r="B101" i="37"/>
  <c r="A101" i="37"/>
  <c r="Q100" i="37"/>
  <c r="B100" i="37"/>
  <c r="A100" i="37"/>
  <c r="P95" i="37" a="1"/>
  <c r="P95" i="37" s="1"/>
  <c r="M95" i="37" a="1"/>
  <c r="M95" i="37" s="1"/>
  <c r="J95" i="37" a="1"/>
  <c r="J95" i="37" s="1"/>
  <c r="G95" i="37" a="1"/>
  <c r="G95" i="37" s="1"/>
  <c r="Q93" i="37"/>
  <c r="B93" i="37"/>
  <c r="Q92" i="37"/>
  <c r="B92" i="37"/>
  <c r="Q91" i="37"/>
  <c r="B91" i="37"/>
  <c r="Q90" i="37"/>
  <c r="B90" i="37"/>
  <c r="B89" i="37"/>
  <c r="A89" i="37"/>
  <c r="Q87" i="37"/>
  <c r="B87" i="37"/>
  <c r="Q86" i="37"/>
  <c r="B86" i="37"/>
  <c r="Q85" i="37"/>
  <c r="B85" i="37"/>
  <c r="Q84" i="37"/>
  <c r="B84" i="37"/>
  <c r="B83" i="37"/>
  <c r="A83" i="37"/>
  <c r="Q81" i="37"/>
  <c r="B81" i="37"/>
  <c r="Q80" i="37"/>
  <c r="B80" i="37"/>
  <c r="Q79" i="37"/>
  <c r="B79" i="37"/>
  <c r="Q78" i="37"/>
  <c r="B78" i="37"/>
  <c r="B77" i="37"/>
  <c r="A77" i="37"/>
  <c r="Q75" i="37"/>
  <c r="B75" i="37"/>
  <c r="Q74" i="37"/>
  <c r="B74" i="37"/>
  <c r="Q73" i="37"/>
  <c r="B73" i="37"/>
  <c r="Q72" i="37"/>
  <c r="B72" i="37"/>
  <c r="B71" i="37"/>
  <c r="A71" i="37"/>
  <c r="Q69" i="37"/>
  <c r="B69" i="37"/>
  <c r="Q68" i="37"/>
  <c r="B68" i="37"/>
  <c r="Q67" i="37"/>
  <c r="B67" i="37"/>
  <c r="Q66" i="37"/>
  <c r="B66" i="37"/>
  <c r="B65" i="37"/>
  <c r="A65" i="37"/>
  <c r="Q63" i="37"/>
  <c r="B63" i="37"/>
  <c r="Q62" i="37"/>
  <c r="B62" i="37"/>
  <c r="Q61" i="37"/>
  <c r="B61" i="37"/>
  <c r="Q60" i="37"/>
  <c r="B60" i="37"/>
  <c r="B59" i="37"/>
  <c r="A59" i="37"/>
  <c r="Q57" i="37"/>
  <c r="B57" i="37"/>
  <c r="Q56" i="37"/>
  <c r="B56" i="37"/>
  <c r="Q55" i="37"/>
  <c r="B55" i="37"/>
  <c r="Q54" i="37"/>
  <c r="B54" i="37"/>
  <c r="B53" i="37"/>
  <c r="A53" i="37"/>
  <c r="P45" i="37"/>
  <c r="O45" i="37"/>
  <c r="N45" i="37"/>
  <c r="M45" i="37"/>
  <c r="L45" i="37"/>
  <c r="K45" i="37"/>
  <c r="J45" i="37"/>
  <c r="I45" i="37"/>
  <c r="H45" i="37"/>
  <c r="G45" i="37"/>
  <c r="F45" i="37"/>
  <c r="E45" i="37"/>
  <c r="P44" i="37"/>
  <c r="O44" i="37"/>
  <c r="N44" i="37"/>
  <c r="M44" i="37"/>
  <c r="L44" i="37"/>
  <c r="K44" i="37"/>
  <c r="J44" i="37"/>
  <c r="I44" i="37"/>
  <c r="H44" i="37"/>
  <c r="G44" i="37"/>
  <c r="F44" i="37"/>
  <c r="E44" i="37"/>
  <c r="B44" i="37"/>
  <c r="A44" i="37"/>
  <c r="P43" i="37"/>
  <c r="O43" i="37"/>
  <c r="N43" i="37"/>
  <c r="M43" i="37"/>
  <c r="L43" i="37"/>
  <c r="K43" i="37"/>
  <c r="J43" i="37"/>
  <c r="I43" i="37"/>
  <c r="H43" i="37"/>
  <c r="G43" i="37"/>
  <c r="F43" i="37"/>
  <c r="E43" i="37"/>
  <c r="P42" i="37"/>
  <c r="O42" i="37"/>
  <c r="N42" i="37"/>
  <c r="M42" i="37"/>
  <c r="L42" i="37"/>
  <c r="K42" i="37"/>
  <c r="J42" i="37"/>
  <c r="I42" i="37"/>
  <c r="H42" i="37"/>
  <c r="G42" i="37"/>
  <c r="F42" i="37"/>
  <c r="E42" i="37"/>
  <c r="B42" i="37"/>
  <c r="A42" i="37"/>
  <c r="P41" i="37"/>
  <c r="O41" i="37"/>
  <c r="N41" i="37"/>
  <c r="M41" i="37"/>
  <c r="L41" i="37"/>
  <c r="K41" i="37"/>
  <c r="J41" i="37"/>
  <c r="I41" i="37"/>
  <c r="H41" i="37"/>
  <c r="G41" i="37"/>
  <c r="F41" i="37"/>
  <c r="E41" i="37"/>
  <c r="P40" i="37"/>
  <c r="O40" i="37"/>
  <c r="N40" i="37"/>
  <c r="M40" i="37"/>
  <c r="L40" i="37"/>
  <c r="K40" i="37"/>
  <c r="J40" i="37"/>
  <c r="I40" i="37"/>
  <c r="H40" i="37"/>
  <c r="G40" i="37"/>
  <c r="F40" i="37"/>
  <c r="E40" i="37"/>
  <c r="B40" i="37"/>
  <c r="A40" i="37"/>
  <c r="B38" i="37"/>
  <c r="A38" i="37"/>
  <c r="P34" i="37"/>
  <c r="O34" i="37"/>
  <c r="N34" i="37"/>
  <c r="M34" i="37"/>
  <c r="L34" i="37"/>
  <c r="K34" i="37"/>
  <c r="J34" i="37"/>
  <c r="I34" i="37"/>
  <c r="H34" i="37"/>
  <c r="G34" i="37"/>
  <c r="F34" i="37"/>
  <c r="E34" i="37"/>
  <c r="P33" i="37"/>
  <c r="O33" i="37"/>
  <c r="N33" i="37"/>
  <c r="M33" i="37"/>
  <c r="L33" i="37"/>
  <c r="K33" i="37"/>
  <c r="J33" i="37"/>
  <c r="I33" i="37"/>
  <c r="H33" i="37"/>
  <c r="G33" i="37"/>
  <c r="F33" i="37"/>
  <c r="E33" i="37"/>
  <c r="Q32" i="37"/>
  <c r="B31" i="37"/>
  <c r="A31" i="37"/>
  <c r="P30" i="37"/>
  <c r="O30" i="37"/>
  <c r="N30" i="37"/>
  <c r="M30" i="37"/>
  <c r="L30" i="37"/>
  <c r="K30" i="37"/>
  <c r="J30" i="37"/>
  <c r="I30" i="37"/>
  <c r="H30" i="37"/>
  <c r="G30" i="37"/>
  <c r="F30" i="37"/>
  <c r="E30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Q28" i="37"/>
  <c r="B27" i="37"/>
  <c r="A27" i="37"/>
  <c r="P26" i="37"/>
  <c r="O26" i="37"/>
  <c r="N26" i="37"/>
  <c r="M26" i="37"/>
  <c r="L26" i="37"/>
  <c r="K26" i="37"/>
  <c r="J26" i="37"/>
  <c r="I26" i="37"/>
  <c r="H26" i="37"/>
  <c r="G26" i="37"/>
  <c r="F26" i="37"/>
  <c r="E26" i="37"/>
  <c r="P25" i="37"/>
  <c r="O25" i="37"/>
  <c r="N25" i="37"/>
  <c r="M25" i="37"/>
  <c r="L25" i="37"/>
  <c r="K25" i="37"/>
  <c r="J25" i="37"/>
  <c r="I25" i="37"/>
  <c r="H25" i="37"/>
  <c r="G25" i="37"/>
  <c r="F25" i="37"/>
  <c r="E25" i="37"/>
  <c r="Q24" i="37"/>
  <c r="B23" i="37"/>
  <c r="A23" i="37"/>
  <c r="P22" i="37"/>
  <c r="O22" i="37"/>
  <c r="N22" i="37"/>
  <c r="M22" i="37"/>
  <c r="L22" i="37"/>
  <c r="K22" i="37"/>
  <c r="J22" i="37"/>
  <c r="I22" i="37"/>
  <c r="H22" i="37"/>
  <c r="G22" i="37"/>
  <c r="F22" i="37"/>
  <c r="E22" i="37"/>
  <c r="P21" i="37"/>
  <c r="O21" i="37"/>
  <c r="N21" i="37"/>
  <c r="M21" i="37"/>
  <c r="L21" i="37"/>
  <c r="K21" i="37"/>
  <c r="J21" i="37"/>
  <c r="I21" i="37"/>
  <c r="H21" i="37"/>
  <c r="G21" i="37"/>
  <c r="F21" i="37"/>
  <c r="E21" i="37"/>
  <c r="Q20" i="37"/>
  <c r="B19" i="37"/>
  <c r="A19" i="37"/>
  <c r="P18" i="37"/>
  <c r="O18" i="37"/>
  <c r="N18" i="37"/>
  <c r="M18" i="37"/>
  <c r="L18" i="37"/>
  <c r="K18" i="37"/>
  <c r="J18" i="37"/>
  <c r="I18" i="37"/>
  <c r="H18" i="37"/>
  <c r="G18" i="37"/>
  <c r="F18" i="37"/>
  <c r="E18" i="37"/>
  <c r="P17" i="37"/>
  <c r="O17" i="37"/>
  <c r="N17" i="37"/>
  <c r="M17" i="37"/>
  <c r="L17" i="37"/>
  <c r="K17" i="37"/>
  <c r="J17" i="37"/>
  <c r="I17" i="37"/>
  <c r="H17" i="37"/>
  <c r="G17" i="37"/>
  <c r="F17" i="37"/>
  <c r="E17" i="37"/>
  <c r="Q16" i="37"/>
  <c r="B15" i="37"/>
  <c r="A15" i="37"/>
  <c r="P14" i="37"/>
  <c r="O14" i="37"/>
  <c r="N14" i="37"/>
  <c r="M14" i="37"/>
  <c r="L14" i="37"/>
  <c r="K14" i="37"/>
  <c r="J14" i="37"/>
  <c r="I14" i="37"/>
  <c r="H14" i="37"/>
  <c r="G14" i="37"/>
  <c r="F14" i="37"/>
  <c r="E14" i="37"/>
  <c r="P13" i="37"/>
  <c r="O13" i="37"/>
  <c r="N13" i="37"/>
  <c r="M13" i="37"/>
  <c r="L13" i="37"/>
  <c r="K13" i="37"/>
  <c r="J13" i="37"/>
  <c r="I13" i="37"/>
  <c r="H13" i="37"/>
  <c r="G13" i="37"/>
  <c r="F13" i="37"/>
  <c r="E13" i="37"/>
  <c r="Q12" i="37"/>
  <c r="B11" i="37"/>
  <c r="A11" i="37"/>
  <c r="P10" i="37"/>
  <c r="O10" i="37"/>
  <c r="N10" i="37"/>
  <c r="M10" i="37"/>
  <c r="L10" i="37"/>
  <c r="K10" i="37"/>
  <c r="J10" i="37"/>
  <c r="I10" i="37"/>
  <c r="H10" i="37"/>
  <c r="G10" i="37"/>
  <c r="F10" i="37"/>
  <c r="E10" i="37"/>
  <c r="P9" i="37"/>
  <c r="O9" i="37"/>
  <c r="N9" i="37"/>
  <c r="M9" i="37"/>
  <c r="L9" i="37"/>
  <c r="K9" i="37"/>
  <c r="J9" i="37"/>
  <c r="I9" i="37"/>
  <c r="H9" i="37"/>
  <c r="G9" i="37"/>
  <c r="F9" i="37"/>
  <c r="E9" i="37"/>
  <c r="Q8" i="37"/>
  <c r="B7" i="37"/>
  <c r="A7" i="37"/>
  <c r="I3" i="37"/>
  <c r="Q144" i="36"/>
  <c r="R140" i="36"/>
  <c r="C169" i="38" s="1"/>
  <c r="R139" i="36"/>
  <c r="C168" i="38" s="1"/>
  <c r="R138" i="36"/>
  <c r="C167" i="38" s="1"/>
  <c r="R137" i="36"/>
  <c r="C166" i="38" s="1"/>
  <c r="R134" i="36"/>
  <c r="C163" i="38" s="1"/>
  <c r="R133" i="36"/>
  <c r="C162" i="38" s="1"/>
  <c r="R132" i="36"/>
  <c r="C161" i="38" s="1"/>
  <c r="R131" i="36"/>
  <c r="C160" i="38" s="1"/>
  <c r="S127" i="36"/>
  <c r="C156" i="38" s="1"/>
  <c r="R156" i="38" s="1"/>
  <c r="S126" i="36"/>
  <c r="C155" i="38" s="1"/>
  <c r="R155" i="38" s="1"/>
  <c r="S125" i="36"/>
  <c r="C154" i="38" s="1"/>
  <c r="R154" i="38" s="1"/>
  <c r="S122" i="36"/>
  <c r="C148" i="38" s="1"/>
  <c r="R148" i="38" s="1"/>
  <c r="C122" i="36"/>
  <c r="B148" i="38" s="1"/>
  <c r="S121" i="36"/>
  <c r="C147" i="38" s="1"/>
  <c r="C121" i="36"/>
  <c r="B147" i="38" s="1"/>
  <c r="S120" i="36"/>
  <c r="C146" i="38" s="1"/>
  <c r="R146" i="38" s="1"/>
  <c r="C120" i="36"/>
  <c r="B146" i="38" s="1"/>
  <c r="S119" i="36"/>
  <c r="C145" i="38" s="1"/>
  <c r="R145" i="38" s="1"/>
  <c r="C119" i="36"/>
  <c r="B145" i="38" s="1"/>
  <c r="S118" i="36"/>
  <c r="C144" i="38" s="1"/>
  <c r="R144" i="38" s="1"/>
  <c r="C118" i="36"/>
  <c r="B144" i="38" s="1"/>
  <c r="S117" i="36"/>
  <c r="C143" i="38" s="1"/>
  <c r="C117" i="36"/>
  <c r="B143" i="38" s="1"/>
  <c r="S116" i="36"/>
  <c r="C142" i="38" s="1"/>
  <c r="C116" i="36"/>
  <c r="B142" i="38" s="1"/>
  <c r="S113" i="36"/>
  <c r="C138" i="38" s="1"/>
  <c r="S112" i="36"/>
  <c r="C137" i="38" s="1"/>
  <c r="S111" i="36"/>
  <c r="C136" i="38" s="1"/>
  <c r="S110" i="36"/>
  <c r="C135" i="38" s="1"/>
  <c r="R135" i="38" s="1"/>
  <c r="S109" i="36"/>
  <c r="C134" i="38" s="1"/>
  <c r="S108" i="36"/>
  <c r="C133" i="38" s="1"/>
  <c r="S107" i="36"/>
  <c r="C132" i="38" s="1"/>
  <c r="R132" i="38" s="1"/>
  <c r="S106" i="36"/>
  <c r="C131" i="38" s="1"/>
  <c r="R131" i="38" s="1"/>
  <c r="S105" i="36"/>
  <c r="C130" i="38" s="1"/>
  <c r="S104" i="36"/>
  <c r="C129" i="38" s="1"/>
  <c r="S100" i="36"/>
  <c r="C123" i="38" s="1"/>
  <c r="S99" i="36"/>
  <c r="C122" i="38" s="1"/>
  <c r="S98" i="36"/>
  <c r="C121" i="38" s="1"/>
  <c r="R121" i="38" s="1"/>
  <c r="S97" i="36"/>
  <c r="C120" i="38" s="1"/>
  <c r="S93" i="36"/>
  <c r="C115" i="38" s="1"/>
  <c r="S92" i="36"/>
  <c r="C114" i="38" s="1"/>
  <c r="R114" i="38" s="1"/>
  <c r="S91" i="36"/>
  <c r="C113" i="38" s="1"/>
  <c r="R113" i="38" s="1"/>
  <c r="S90" i="36"/>
  <c r="C112" i="38" s="1"/>
  <c r="S89" i="36"/>
  <c r="C111" i="38" s="1"/>
  <c r="S88" i="36"/>
  <c r="C110" i="38" s="1"/>
  <c r="R110" i="38" s="1"/>
  <c r="S87" i="36"/>
  <c r="C109" i="38" s="1"/>
  <c r="R109" i="38" s="1"/>
  <c r="S86" i="36"/>
  <c r="C108" i="38" s="1"/>
  <c r="S85" i="36"/>
  <c r="C107" i="38" s="1"/>
  <c r="S84" i="36"/>
  <c r="C106" i="38" s="1"/>
  <c r="S79" i="36"/>
  <c r="C101" i="38" s="1"/>
  <c r="R101" i="38" s="1"/>
  <c r="S78" i="36"/>
  <c r="C100" i="38" s="1"/>
  <c r="R74" i="36"/>
  <c r="C93" i="38" s="1"/>
  <c r="R73" i="36"/>
  <c r="C92" i="38" s="1"/>
  <c r="R72" i="36"/>
  <c r="C91" i="38" s="1"/>
  <c r="R71" i="36"/>
  <c r="C90" i="38" s="1"/>
  <c r="R68" i="36"/>
  <c r="C87" i="38" s="1"/>
  <c r="R67" i="36"/>
  <c r="C86" i="38" s="1"/>
  <c r="R66" i="36"/>
  <c r="C85" i="38" s="1"/>
  <c r="R65" i="36"/>
  <c r="C84" i="38" s="1"/>
  <c r="R62" i="36"/>
  <c r="C81" i="38" s="1"/>
  <c r="R61" i="36"/>
  <c r="C80" i="38" s="1"/>
  <c r="R60" i="36"/>
  <c r="C79" i="38" s="1"/>
  <c r="R59" i="36"/>
  <c r="C78" i="38" s="1"/>
  <c r="R56" i="36"/>
  <c r="C75" i="38" s="1"/>
  <c r="R55" i="36"/>
  <c r="C74" i="38" s="1"/>
  <c r="R54" i="36"/>
  <c r="C73" i="38" s="1"/>
  <c r="R53" i="36"/>
  <c r="C72" i="38" s="1"/>
  <c r="R50" i="36"/>
  <c r="C69" i="38" s="1"/>
  <c r="R49" i="36"/>
  <c r="C68" i="38" s="1"/>
  <c r="R48" i="36"/>
  <c r="C67" i="38" s="1"/>
  <c r="R47" i="36"/>
  <c r="C66" i="38" s="1"/>
  <c r="R44" i="36"/>
  <c r="C63" i="38" s="1"/>
  <c r="R43" i="36"/>
  <c r="C62" i="38" s="1"/>
  <c r="R42" i="36"/>
  <c r="C61" i="38" s="1"/>
  <c r="R41" i="36"/>
  <c r="C60" i="38" s="1"/>
  <c r="R38" i="36"/>
  <c r="C57" i="38" s="1"/>
  <c r="R37" i="36"/>
  <c r="C56" i="38" s="1"/>
  <c r="R36" i="36"/>
  <c r="C55" i="38" s="1"/>
  <c r="R35" i="36"/>
  <c r="C54" i="38" s="1"/>
  <c r="A29" i="36"/>
  <c r="S29" i="36" s="1"/>
  <c r="C45" i="38" s="1"/>
  <c r="A27" i="36"/>
  <c r="S27" i="36" s="1"/>
  <c r="C43" i="38" s="1"/>
  <c r="A25" i="36"/>
  <c r="S25" i="36" s="1"/>
  <c r="C41" i="38" s="1"/>
  <c r="S18" i="36"/>
  <c r="C34" i="38" s="1"/>
  <c r="R18" i="36"/>
  <c r="A18" i="36"/>
  <c r="S16" i="36"/>
  <c r="C30" i="38" s="1"/>
  <c r="R16" i="36"/>
  <c r="S14" i="36"/>
  <c r="C26" i="38" s="1"/>
  <c r="R14" i="36"/>
  <c r="S12" i="36"/>
  <c r="C22" i="38" s="1"/>
  <c r="R12" i="36"/>
  <c r="A12" i="36"/>
  <c r="S10" i="36"/>
  <c r="C18" i="38" s="1"/>
  <c r="R10" i="36"/>
  <c r="A10" i="36"/>
  <c r="S8" i="36"/>
  <c r="C14" i="38" s="1"/>
  <c r="R8" i="36"/>
  <c r="S6" i="36"/>
  <c r="C10" i="38" s="1"/>
  <c r="R6" i="36"/>
  <c r="A2" i="38"/>
  <c r="Q144" i="35"/>
  <c r="R140" i="35"/>
  <c r="C169" i="37" s="1"/>
  <c r="R139" i="35"/>
  <c r="C168" i="37" s="1"/>
  <c r="R138" i="35"/>
  <c r="C167" i="37" s="1"/>
  <c r="R137" i="35"/>
  <c r="C166" i="37" s="1"/>
  <c r="R134" i="35"/>
  <c r="C163" i="37" s="1"/>
  <c r="R133" i="35"/>
  <c r="C162" i="37" s="1"/>
  <c r="R132" i="35"/>
  <c r="C161" i="37" s="1"/>
  <c r="R131" i="35"/>
  <c r="C160" i="37" s="1"/>
  <c r="S127" i="35"/>
  <c r="C156" i="37" s="1"/>
  <c r="R156" i="37" s="1"/>
  <c r="S126" i="35"/>
  <c r="C155" i="37" s="1"/>
  <c r="S125" i="35"/>
  <c r="C154" i="37" s="1"/>
  <c r="S122" i="35"/>
  <c r="C148" i="37" s="1"/>
  <c r="C122" i="35"/>
  <c r="B148" i="37" s="1"/>
  <c r="S121" i="35"/>
  <c r="C147" i="37" s="1"/>
  <c r="C121" i="35"/>
  <c r="B147" i="37" s="1"/>
  <c r="S120" i="35"/>
  <c r="C146" i="37" s="1"/>
  <c r="R146" i="37" s="1"/>
  <c r="C120" i="35"/>
  <c r="B146" i="37" s="1"/>
  <c r="S119" i="35"/>
  <c r="C145" i="37" s="1"/>
  <c r="R145" i="37" s="1"/>
  <c r="C119" i="35"/>
  <c r="B145" i="37" s="1"/>
  <c r="S118" i="35"/>
  <c r="C144" i="37" s="1"/>
  <c r="C118" i="35"/>
  <c r="B144" i="37" s="1"/>
  <c r="S117" i="35"/>
  <c r="C143" i="37" s="1"/>
  <c r="C117" i="35"/>
  <c r="B143" i="37" s="1"/>
  <c r="S116" i="35"/>
  <c r="C142" i="37" s="1"/>
  <c r="C116" i="35"/>
  <c r="B142" i="37" s="1"/>
  <c r="S113" i="35"/>
  <c r="C138" i="37" s="1"/>
  <c r="R138" i="37" s="1"/>
  <c r="S112" i="35"/>
  <c r="C137" i="37" s="1"/>
  <c r="S111" i="35"/>
  <c r="C136" i="37" s="1"/>
  <c r="S110" i="35"/>
  <c r="C135" i="37" s="1"/>
  <c r="R135" i="37" s="1"/>
  <c r="S109" i="35"/>
  <c r="C134" i="37" s="1"/>
  <c r="S108" i="35"/>
  <c r="C133" i="37" s="1"/>
  <c r="R133" i="37" s="1"/>
  <c r="S107" i="35"/>
  <c r="C132" i="37" s="1"/>
  <c r="R132" i="37" s="1"/>
  <c r="S106" i="35"/>
  <c r="C131" i="37" s="1"/>
  <c r="S105" i="35"/>
  <c r="C130" i="37" s="1"/>
  <c r="R130" i="37" s="1"/>
  <c r="S104" i="35"/>
  <c r="C129" i="37" s="1"/>
  <c r="S100" i="35"/>
  <c r="C123" i="37" s="1"/>
  <c r="S99" i="35"/>
  <c r="C122" i="37" s="1"/>
  <c r="R122" i="37" s="1"/>
  <c r="S98" i="35"/>
  <c r="C121" i="37" s="1"/>
  <c r="R121" i="37" s="1"/>
  <c r="S97" i="35"/>
  <c r="C120" i="37" s="1"/>
  <c r="S93" i="35"/>
  <c r="C115" i="37" s="1"/>
  <c r="S92" i="35"/>
  <c r="C114" i="37" s="1"/>
  <c r="R114" i="37" s="1"/>
  <c r="S91" i="35"/>
  <c r="C113" i="37" s="1"/>
  <c r="R113" i="37" s="1"/>
  <c r="S90" i="35"/>
  <c r="C112" i="37" s="1"/>
  <c r="R112" i="37" s="1"/>
  <c r="S89" i="35"/>
  <c r="C111" i="37" s="1"/>
  <c r="R111" i="37" s="1"/>
  <c r="S88" i="35"/>
  <c r="C110" i="37" s="1"/>
  <c r="S87" i="35"/>
  <c r="C109" i="37" s="1"/>
  <c r="S86" i="35"/>
  <c r="C108" i="37" s="1"/>
  <c r="R108" i="37" s="1"/>
  <c r="S85" i="35"/>
  <c r="C107" i="37" s="1"/>
  <c r="S84" i="35"/>
  <c r="C106" i="37" s="1"/>
  <c r="S79" i="35"/>
  <c r="C101" i="37" s="1"/>
  <c r="R101" i="37" s="1"/>
  <c r="S78" i="35"/>
  <c r="C100" i="37" s="1"/>
  <c r="R74" i="35"/>
  <c r="C93" i="37" s="1"/>
  <c r="R73" i="35"/>
  <c r="C92" i="37" s="1"/>
  <c r="R72" i="35"/>
  <c r="C91" i="37" s="1"/>
  <c r="R71" i="35"/>
  <c r="C90" i="37" s="1"/>
  <c r="R68" i="35"/>
  <c r="C87" i="37" s="1"/>
  <c r="R67" i="35"/>
  <c r="C86" i="37" s="1"/>
  <c r="R66" i="35"/>
  <c r="C85" i="37" s="1"/>
  <c r="R65" i="35"/>
  <c r="C84" i="37" s="1"/>
  <c r="R62" i="35"/>
  <c r="C81" i="37" s="1"/>
  <c r="R61" i="35"/>
  <c r="C80" i="37" s="1"/>
  <c r="R60" i="35"/>
  <c r="C79" i="37" s="1"/>
  <c r="R59" i="35"/>
  <c r="C78" i="37" s="1"/>
  <c r="R56" i="35"/>
  <c r="C75" i="37" s="1"/>
  <c r="R55" i="35"/>
  <c r="C74" i="37" s="1"/>
  <c r="R54" i="35"/>
  <c r="C73" i="37" s="1"/>
  <c r="R53" i="35"/>
  <c r="C72" i="37" s="1"/>
  <c r="R50" i="35"/>
  <c r="C69" i="37" s="1"/>
  <c r="R49" i="35"/>
  <c r="C68" i="37" s="1"/>
  <c r="R48" i="35"/>
  <c r="C67" i="37" s="1"/>
  <c r="R47" i="35"/>
  <c r="C66" i="37" s="1"/>
  <c r="S44" i="35"/>
  <c r="R44" i="35"/>
  <c r="C63" i="37" s="1"/>
  <c r="R43" i="35"/>
  <c r="C62" i="37" s="1"/>
  <c r="R42" i="35"/>
  <c r="C61" i="37" s="1"/>
  <c r="R41" i="35"/>
  <c r="C60" i="37" s="1"/>
  <c r="R38" i="35"/>
  <c r="C57" i="37" s="1"/>
  <c r="R37" i="35"/>
  <c r="C56" i="37" s="1"/>
  <c r="R36" i="35"/>
  <c r="R35" i="35"/>
  <c r="C54" i="37" s="1"/>
  <c r="A29" i="35"/>
  <c r="S29" i="35" s="1"/>
  <c r="C45" i="37" s="1"/>
  <c r="A27" i="35"/>
  <c r="S27" i="35" s="1"/>
  <c r="C43" i="37" s="1"/>
  <c r="A25" i="35"/>
  <c r="S25" i="35" s="1"/>
  <c r="C41" i="37" s="1"/>
  <c r="S18" i="35"/>
  <c r="C34" i="37" s="1"/>
  <c r="R18" i="35"/>
  <c r="A18" i="35"/>
  <c r="S16" i="35"/>
  <c r="A16" i="35" s="1"/>
  <c r="R16" i="35"/>
  <c r="S14" i="35"/>
  <c r="C26" i="37" s="1"/>
  <c r="R14" i="35"/>
  <c r="A14" i="35"/>
  <c r="S12" i="35"/>
  <c r="C22" i="37" s="1"/>
  <c r="R12" i="35"/>
  <c r="A12" i="35"/>
  <c r="S10" i="35"/>
  <c r="C18" i="37" s="1"/>
  <c r="R10" i="35"/>
  <c r="S8" i="35"/>
  <c r="C14" i="37" s="1"/>
  <c r="R8" i="35"/>
  <c r="S6" i="35"/>
  <c r="C10" i="37" s="1"/>
  <c r="R6" i="35"/>
  <c r="O175" i="31"/>
  <c r="N175" i="31"/>
  <c r="L175" i="31"/>
  <c r="K175" i="31"/>
  <c r="I175" i="31"/>
  <c r="H175" i="31"/>
  <c r="F175" i="31"/>
  <c r="Q90" i="31"/>
  <c r="B90" i="31"/>
  <c r="Q89" i="31"/>
  <c r="B89" i="31"/>
  <c r="Q88" i="31"/>
  <c r="B88" i="31"/>
  <c r="Q87" i="31"/>
  <c r="B87" i="31"/>
  <c r="B86" i="31"/>
  <c r="A86" i="31"/>
  <c r="Q84" i="31"/>
  <c r="B84" i="31"/>
  <c r="Q83" i="31"/>
  <c r="B83" i="31"/>
  <c r="Q82" i="31"/>
  <c r="B82" i="31"/>
  <c r="Q81" i="31"/>
  <c r="B81" i="31"/>
  <c r="B80" i="31"/>
  <c r="A80" i="31"/>
  <c r="E45" i="31"/>
  <c r="E44" i="31"/>
  <c r="E43" i="31"/>
  <c r="E42" i="31"/>
  <c r="O176" i="25"/>
  <c r="N176" i="25"/>
  <c r="L176" i="25"/>
  <c r="K176" i="25"/>
  <c r="I176" i="25"/>
  <c r="H176" i="25"/>
  <c r="F176" i="25"/>
  <c r="E176" i="25"/>
  <c r="P152" i="31" a="1"/>
  <c r="P152" i="31" s="1"/>
  <c r="P175" i="31" s="1"/>
  <c r="M152" i="31" a="1"/>
  <c r="M152" i="31" s="1"/>
  <c r="M175" i="31" s="1"/>
  <c r="J152" i="31" a="1"/>
  <c r="J152" i="31" s="1"/>
  <c r="J175" i="31" s="1"/>
  <c r="G152" i="31" a="1"/>
  <c r="G152" i="31" s="1"/>
  <c r="G175" i="31" s="1"/>
  <c r="P153" i="25" a="1"/>
  <c r="P153" i="25" s="1"/>
  <c r="P176" i="25" s="1"/>
  <c r="M153" i="25" a="1"/>
  <c r="M153" i="25" s="1"/>
  <c r="M176" i="25" s="1"/>
  <c r="J153" i="25" a="1"/>
  <c r="J153" i="25" s="1"/>
  <c r="J176" i="25" s="1"/>
  <c r="G153" i="25" a="1"/>
  <c r="G153" i="25" s="1"/>
  <c r="G176" i="25" s="1"/>
  <c r="Q151" i="31"/>
  <c r="B151" i="31"/>
  <c r="A151" i="31"/>
  <c r="Q152" i="25"/>
  <c r="B152" i="25"/>
  <c r="A152" i="25"/>
  <c r="S127" i="30"/>
  <c r="C151" i="31" s="1"/>
  <c r="S127" i="24"/>
  <c r="C152" i="25" s="1"/>
  <c r="G167" i="25" a="1"/>
  <c r="G167" i="25" s="1"/>
  <c r="G145" i="25" a="1"/>
  <c r="G145" i="25" s="1"/>
  <c r="P121" i="25" a="1"/>
  <c r="P121" i="25" s="1"/>
  <c r="P113" i="25" a="1"/>
  <c r="P113" i="25" s="1"/>
  <c r="M113" i="25" a="1"/>
  <c r="M113" i="25" s="1"/>
  <c r="G113" i="25" a="1"/>
  <c r="G113" i="25" s="1"/>
  <c r="P99" i="25" a="1"/>
  <c r="P99" i="25" s="1"/>
  <c r="G99" i="25" a="1"/>
  <c r="G99" i="25" s="1"/>
  <c r="M92" i="25" a="1"/>
  <c r="M92" i="25" s="1"/>
  <c r="J92" i="25" a="1"/>
  <c r="J92" i="25" s="1"/>
  <c r="G92" i="25" a="1"/>
  <c r="G92" i="25" s="1"/>
  <c r="Q90" i="25"/>
  <c r="B90" i="25"/>
  <c r="Q89" i="25"/>
  <c r="B89" i="25"/>
  <c r="Q88" i="25"/>
  <c r="B88" i="25"/>
  <c r="Q87" i="25"/>
  <c r="B87" i="25"/>
  <c r="B86" i="25"/>
  <c r="A86" i="25"/>
  <c r="Q84" i="25"/>
  <c r="B84" i="25"/>
  <c r="Q83" i="25"/>
  <c r="B83" i="25"/>
  <c r="Q82" i="25"/>
  <c r="B82" i="25"/>
  <c r="Q81" i="25"/>
  <c r="B81" i="25"/>
  <c r="B80" i="25"/>
  <c r="A80" i="25"/>
  <c r="E34" i="25"/>
  <c r="E33" i="25"/>
  <c r="E30" i="25"/>
  <c r="E29" i="25"/>
  <c r="P144" i="31" a="1"/>
  <c r="P144" i="31" s="1"/>
  <c r="M144" i="31" a="1"/>
  <c r="M144" i="31" s="1"/>
  <c r="J144" i="31" a="1"/>
  <c r="J144" i="31" s="1"/>
  <c r="G144" i="31" a="1"/>
  <c r="G144" i="31" s="1"/>
  <c r="P145" i="25" a="1"/>
  <c r="P145" i="25" s="1"/>
  <c r="M145" i="25" a="1"/>
  <c r="M145" i="25" s="1"/>
  <c r="J145" i="25" a="1"/>
  <c r="J145" i="25" s="1"/>
  <c r="Q143" i="31"/>
  <c r="A143" i="31"/>
  <c r="Q144" i="25"/>
  <c r="A144" i="25"/>
  <c r="C122" i="30"/>
  <c r="B143" i="31" s="1"/>
  <c r="C121" i="30"/>
  <c r="B142" i="31" s="1"/>
  <c r="C122" i="24"/>
  <c r="B144" i="25" s="1"/>
  <c r="C121" i="24"/>
  <c r="S122" i="24"/>
  <c r="C144" i="25" s="1"/>
  <c r="S121" i="24"/>
  <c r="S122" i="30"/>
  <c r="C143" i="31" s="1"/>
  <c r="S121" i="30"/>
  <c r="C142" i="31" s="1"/>
  <c r="G92" i="31" a="1"/>
  <c r="G92" i="31" s="1"/>
  <c r="R74" i="30"/>
  <c r="C90" i="31" s="1"/>
  <c r="R73" i="30"/>
  <c r="C89" i="31" s="1"/>
  <c r="R72" i="30"/>
  <c r="C88" i="31" s="1"/>
  <c r="R71" i="30"/>
  <c r="C87" i="31" s="1"/>
  <c r="R68" i="30"/>
  <c r="C84" i="31" s="1"/>
  <c r="R67" i="30"/>
  <c r="C83" i="31" s="1"/>
  <c r="R66" i="30"/>
  <c r="C82" i="31" s="1"/>
  <c r="R65" i="30"/>
  <c r="C81" i="31" s="1"/>
  <c r="R62" i="30"/>
  <c r="C78" i="31" s="1"/>
  <c r="R61" i="30"/>
  <c r="C77" i="31" s="1"/>
  <c r="R60" i="30"/>
  <c r="C76" i="31" s="1"/>
  <c r="R59" i="30"/>
  <c r="C75" i="31" s="1"/>
  <c r="R56" i="30"/>
  <c r="C72" i="31" s="1"/>
  <c r="R55" i="30"/>
  <c r="C71" i="31" s="1"/>
  <c r="R54" i="30"/>
  <c r="C70" i="31" s="1"/>
  <c r="R53" i="30"/>
  <c r="C69" i="31" s="1"/>
  <c r="R50" i="30"/>
  <c r="C66" i="31" s="1"/>
  <c r="R49" i="30"/>
  <c r="C65" i="31" s="1"/>
  <c r="R48" i="30"/>
  <c r="C64" i="31" s="1"/>
  <c r="R47" i="30"/>
  <c r="R44" i="30"/>
  <c r="R43" i="30"/>
  <c r="R42" i="30"/>
  <c r="R41" i="30"/>
  <c r="C57" i="31" s="1"/>
  <c r="R38" i="30"/>
  <c r="C54" i="31" s="1"/>
  <c r="R37" i="30"/>
  <c r="C53" i="31" s="1"/>
  <c r="R36" i="30"/>
  <c r="R35" i="30"/>
  <c r="P92" i="25" a="1"/>
  <c r="P92" i="25" s="1"/>
  <c r="R74" i="24"/>
  <c r="C90" i="25" s="1"/>
  <c r="R73" i="24"/>
  <c r="C89" i="25" s="1"/>
  <c r="R72" i="24"/>
  <c r="C88" i="25" s="1"/>
  <c r="R71" i="24"/>
  <c r="C87" i="25" s="1"/>
  <c r="R68" i="24"/>
  <c r="C84" i="25" s="1"/>
  <c r="P92" i="31" a="1"/>
  <c r="P92" i="31" s="1"/>
  <c r="M92" i="31" a="1"/>
  <c r="M92" i="31" s="1"/>
  <c r="J92" i="31" a="1"/>
  <c r="J92" i="31" s="1"/>
  <c r="Q144" i="24"/>
  <c r="R140" i="24"/>
  <c r="R139" i="24"/>
  <c r="R138" i="24"/>
  <c r="R137" i="24"/>
  <c r="R134" i="24"/>
  <c r="R133" i="24"/>
  <c r="R132" i="24"/>
  <c r="R131" i="24"/>
  <c r="S126" i="24"/>
  <c r="S125" i="24"/>
  <c r="S120" i="24"/>
  <c r="C120" i="24"/>
  <c r="S119" i="24"/>
  <c r="C119" i="24"/>
  <c r="S118" i="24"/>
  <c r="E123" i="24" s="1"/>
  <c r="C118" i="24"/>
  <c r="S117" i="24"/>
  <c r="C117" i="24"/>
  <c r="S116" i="24"/>
  <c r="C116" i="24"/>
  <c r="S113" i="24"/>
  <c r="S112" i="24"/>
  <c r="S111" i="24"/>
  <c r="S110" i="24"/>
  <c r="S109" i="24"/>
  <c r="S108" i="24"/>
  <c r="S107" i="24"/>
  <c r="S106" i="24"/>
  <c r="S105" i="24"/>
  <c r="S104" i="24"/>
  <c r="S100" i="24"/>
  <c r="S99" i="24"/>
  <c r="S98" i="24"/>
  <c r="S97" i="24"/>
  <c r="T101" i="24" s="1"/>
  <c r="C13" i="39" s="1"/>
  <c r="S93" i="24"/>
  <c r="S92" i="24"/>
  <c r="S91" i="24"/>
  <c r="S90" i="24"/>
  <c r="S89" i="24"/>
  <c r="S88" i="24"/>
  <c r="S87" i="24"/>
  <c r="S86" i="24"/>
  <c r="S85" i="24"/>
  <c r="S84" i="24"/>
  <c r="S79" i="24"/>
  <c r="S78" i="24"/>
  <c r="R67" i="24"/>
  <c r="C83" i="25" s="1"/>
  <c r="R66" i="24"/>
  <c r="C82" i="25" s="1"/>
  <c r="R65" i="24"/>
  <c r="C81" i="25" s="1"/>
  <c r="R62" i="24"/>
  <c r="R61" i="24"/>
  <c r="R60" i="24"/>
  <c r="R59" i="24"/>
  <c r="R56" i="24"/>
  <c r="R55" i="24"/>
  <c r="R54" i="24"/>
  <c r="R53" i="24"/>
  <c r="R50" i="24"/>
  <c r="R49" i="24"/>
  <c r="R48" i="24"/>
  <c r="R47" i="24"/>
  <c r="R44" i="24"/>
  <c r="R43" i="24"/>
  <c r="R42" i="24"/>
  <c r="R41" i="24"/>
  <c r="R38" i="24"/>
  <c r="R37" i="24"/>
  <c r="R36" i="24"/>
  <c r="R35" i="24"/>
  <c r="A29" i="24"/>
  <c r="S29" i="24" s="1"/>
  <c r="A27" i="24"/>
  <c r="S27" i="24" s="1"/>
  <c r="A25" i="24"/>
  <c r="S25" i="24" s="1"/>
  <c r="S18" i="24"/>
  <c r="A18" i="24" s="1"/>
  <c r="R18" i="24"/>
  <c r="S16" i="24"/>
  <c r="A16" i="24" s="1"/>
  <c r="R16" i="24"/>
  <c r="S14" i="24"/>
  <c r="A14" i="24" s="1"/>
  <c r="R14" i="24"/>
  <c r="S12" i="24"/>
  <c r="A12" i="24" s="1"/>
  <c r="R12" i="24"/>
  <c r="S10" i="24"/>
  <c r="A10" i="24" s="1"/>
  <c r="R10" i="24"/>
  <c r="S8" i="24"/>
  <c r="A8" i="24" s="1"/>
  <c r="R8" i="24"/>
  <c r="S6" i="24"/>
  <c r="A6" i="24" s="1"/>
  <c r="R6" i="24"/>
  <c r="I5" i="33"/>
  <c r="C5" i="33"/>
  <c r="L16" i="33"/>
  <c r="L19" i="33" s="1"/>
  <c r="F16" i="33"/>
  <c r="F19" i="33" s="1"/>
  <c r="AA14" i="33"/>
  <c r="AA6" i="33"/>
  <c r="AA5" i="33"/>
  <c r="I3" i="31"/>
  <c r="I3" i="25"/>
  <c r="B177" i="31"/>
  <c r="A177" i="31"/>
  <c r="B176" i="31"/>
  <c r="A176" i="31"/>
  <c r="E175" i="31"/>
  <c r="B175" i="31"/>
  <c r="A175" i="31"/>
  <c r="B174" i="31"/>
  <c r="A174" i="31"/>
  <c r="P166" i="31" a="1"/>
  <c r="P166" i="31" s="1"/>
  <c r="M166" i="31" a="1"/>
  <c r="M166" i="31" s="1"/>
  <c r="J166" i="31" a="1"/>
  <c r="J166" i="31" s="1"/>
  <c r="G166" i="31" a="1"/>
  <c r="G166" i="31" s="1"/>
  <c r="Q164" i="31"/>
  <c r="B164" i="31"/>
  <c r="Q163" i="31"/>
  <c r="B163" i="31"/>
  <c r="Q162" i="31"/>
  <c r="B162" i="31"/>
  <c r="Q161" i="31"/>
  <c r="B161" i="31"/>
  <c r="B160" i="31"/>
  <c r="A160" i="31"/>
  <c r="Q158" i="31"/>
  <c r="B158" i="31"/>
  <c r="Q157" i="31"/>
  <c r="B157" i="31"/>
  <c r="Q156" i="31"/>
  <c r="B156" i="31"/>
  <c r="Q155" i="31"/>
  <c r="B155" i="31"/>
  <c r="B154" i="31"/>
  <c r="A154" i="31"/>
  <c r="A153" i="31"/>
  <c r="Q150" i="31"/>
  <c r="B150" i="31"/>
  <c r="A150" i="31"/>
  <c r="Q149" i="31"/>
  <c r="B149" i="31"/>
  <c r="A149" i="31"/>
  <c r="A148" i="31"/>
  <c r="Q142" i="31"/>
  <c r="A142" i="31"/>
  <c r="Q141" i="31"/>
  <c r="A141" i="31"/>
  <c r="Q140" i="31"/>
  <c r="A140" i="31"/>
  <c r="Q139" i="31"/>
  <c r="A139" i="31"/>
  <c r="Q138" i="31"/>
  <c r="A138" i="31"/>
  <c r="Q137" i="31"/>
  <c r="A137" i="31"/>
  <c r="A136" i="31"/>
  <c r="P134" i="31" a="1"/>
  <c r="P134" i="31" s="1"/>
  <c r="M134" i="31" a="1"/>
  <c r="M134" i="31" s="1"/>
  <c r="J134" i="31" a="1"/>
  <c r="J134" i="31" s="1"/>
  <c r="G134" i="31" a="1"/>
  <c r="G134" i="31" s="1"/>
  <c r="Q133" i="31"/>
  <c r="B133" i="31"/>
  <c r="A133" i="31"/>
  <c r="Q132" i="31"/>
  <c r="B132" i="31"/>
  <c r="A132" i="31"/>
  <c r="Q131" i="31"/>
  <c r="B131" i="31"/>
  <c r="A131" i="31"/>
  <c r="Q130" i="31"/>
  <c r="B130" i="31"/>
  <c r="A130" i="31"/>
  <c r="Q129" i="31"/>
  <c r="B129" i="31"/>
  <c r="A129" i="31"/>
  <c r="Q128" i="31"/>
  <c r="B128" i="31"/>
  <c r="A128" i="31"/>
  <c r="Q127" i="31"/>
  <c r="B127" i="31"/>
  <c r="A127" i="31"/>
  <c r="Q126" i="31"/>
  <c r="B126" i="31"/>
  <c r="A126" i="31"/>
  <c r="Q125" i="31"/>
  <c r="B125" i="31"/>
  <c r="A125" i="31"/>
  <c r="Q124" i="31"/>
  <c r="B124" i="31"/>
  <c r="A124" i="31"/>
  <c r="A123" i="31"/>
  <c r="P120" i="31"/>
  <c r="M120" i="31"/>
  <c r="J120" i="31" a="1"/>
  <c r="J120" i="31" s="1"/>
  <c r="G120" i="31" a="1"/>
  <c r="G120" i="31" s="1"/>
  <c r="Q119" i="31"/>
  <c r="B119" i="31"/>
  <c r="A119" i="31"/>
  <c r="Q118" i="31"/>
  <c r="B118" i="31"/>
  <c r="A118" i="31"/>
  <c r="Q117" i="31"/>
  <c r="B117" i="31"/>
  <c r="A117" i="31"/>
  <c r="Q116" i="31"/>
  <c r="B116" i="31"/>
  <c r="A116" i="31"/>
  <c r="P112" i="31"/>
  <c r="M112" i="31"/>
  <c r="J112" i="31"/>
  <c r="G112" i="31"/>
  <c r="Q111" i="31"/>
  <c r="B111" i="31"/>
  <c r="A111" i="31"/>
  <c r="Q110" i="31"/>
  <c r="B110" i="31"/>
  <c r="A110" i="31"/>
  <c r="Q109" i="31"/>
  <c r="B109" i="31"/>
  <c r="A109" i="31"/>
  <c r="Q108" i="31"/>
  <c r="B108" i="31"/>
  <c r="A108" i="31"/>
  <c r="Q107" i="31"/>
  <c r="B107" i="31"/>
  <c r="A107" i="31"/>
  <c r="Q106" i="31"/>
  <c r="B106" i="31"/>
  <c r="A106" i="31"/>
  <c r="Q105" i="31"/>
  <c r="B105" i="31"/>
  <c r="A105" i="31"/>
  <c r="Q104" i="31"/>
  <c r="B104" i="31"/>
  <c r="A104" i="31"/>
  <c r="Q103" i="31"/>
  <c r="B103" i="31"/>
  <c r="A103" i="31"/>
  <c r="Q102" i="31"/>
  <c r="B102" i="31"/>
  <c r="A102" i="31"/>
  <c r="P99" i="31"/>
  <c r="M99" i="31"/>
  <c r="J99" i="31"/>
  <c r="G99" i="31"/>
  <c r="Q98" i="31"/>
  <c r="B98" i="31"/>
  <c r="A98" i="31"/>
  <c r="Q97" i="31"/>
  <c r="B97" i="31"/>
  <c r="A97" i="31"/>
  <c r="Q78" i="31"/>
  <c r="B78" i="31"/>
  <c r="Q77" i="31"/>
  <c r="B77" i="31"/>
  <c r="Q76" i="31"/>
  <c r="B76" i="31"/>
  <c r="Q75" i="31"/>
  <c r="B75" i="31"/>
  <c r="B74" i="31"/>
  <c r="A74" i="31"/>
  <c r="Q72" i="31"/>
  <c r="B72" i="31"/>
  <c r="Q71" i="31"/>
  <c r="B71" i="31"/>
  <c r="Q70" i="31"/>
  <c r="B70" i="31"/>
  <c r="Q69" i="31"/>
  <c r="B69" i="31"/>
  <c r="B68" i="31"/>
  <c r="A68" i="31"/>
  <c r="Q66" i="31"/>
  <c r="B66" i="31"/>
  <c r="Q65" i="31"/>
  <c r="B65" i="31"/>
  <c r="Q64" i="31"/>
  <c r="B64" i="31"/>
  <c r="Q63" i="31"/>
  <c r="B63" i="31"/>
  <c r="B62" i="31"/>
  <c r="A62" i="31"/>
  <c r="Q60" i="31"/>
  <c r="B60" i="31"/>
  <c r="Q59" i="31"/>
  <c r="B59" i="31"/>
  <c r="Q58" i="31"/>
  <c r="B58" i="31"/>
  <c r="Q57" i="31"/>
  <c r="B57" i="31"/>
  <c r="B56" i="31"/>
  <c r="A56" i="31"/>
  <c r="Q54" i="31"/>
  <c r="B54" i="31"/>
  <c r="Q53" i="31"/>
  <c r="B53" i="31"/>
  <c r="Q52" i="31"/>
  <c r="B52" i="31"/>
  <c r="Q51" i="31"/>
  <c r="B51" i="31"/>
  <c r="B50" i="31"/>
  <c r="A50" i="31"/>
  <c r="P45" i="31"/>
  <c r="O45" i="31"/>
  <c r="N45" i="31"/>
  <c r="M45" i="31"/>
  <c r="L45" i="31"/>
  <c r="K45" i="31"/>
  <c r="J45" i="31"/>
  <c r="I45" i="31"/>
  <c r="H45" i="31"/>
  <c r="G45" i="31"/>
  <c r="F45" i="31"/>
  <c r="P44" i="31"/>
  <c r="O44" i="31"/>
  <c r="N44" i="31"/>
  <c r="M44" i="31"/>
  <c r="L44" i="31"/>
  <c r="K44" i="31"/>
  <c r="J44" i="31"/>
  <c r="I44" i="31"/>
  <c r="H44" i="31"/>
  <c r="G44" i="31"/>
  <c r="F44" i="31"/>
  <c r="B44" i="31"/>
  <c r="A44" i="31"/>
  <c r="P43" i="31"/>
  <c r="O43" i="31"/>
  <c r="N43" i="31"/>
  <c r="M43" i="31"/>
  <c r="L43" i="31"/>
  <c r="K43" i="31"/>
  <c r="J43" i="31"/>
  <c r="I43" i="31"/>
  <c r="H43" i="31"/>
  <c r="G43" i="31"/>
  <c r="F43" i="31"/>
  <c r="P42" i="31"/>
  <c r="O42" i="31"/>
  <c r="N42" i="31"/>
  <c r="M42" i="31"/>
  <c r="L42" i="31"/>
  <c r="K42" i="31"/>
  <c r="J42" i="31"/>
  <c r="I42" i="31"/>
  <c r="H42" i="31"/>
  <c r="G42" i="31"/>
  <c r="F42" i="31"/>
  <c r="B42" i="31"/>
  <c r="A42" i="31"/>
  <c r="P41" i="31"/>
  <c r="O41" i="31"/>
  <c r="N41" i="31"/>
  <c r="M41" i="31"/>
  <c r="L41" i="31"/>
  <c r="K41" i="31"/>
  <c r="J41" i="31"/>
  <c r="I41" i="31"/>
  <c r="H41" i="31"/>
  <c r="G41" i="31"/>
  <c r="F41" i="31"/>
  <c r="E41" i="31"/>
  <c r="P40" i="31"/>
  <c r="O40" i="31"/>
  <c r="N40" i="31"/>
  <c r="M40" i="31"/>
  <c r="L40" i="31"/>
  <c r="K40" i="31"/>
  <c r="J40" i="31"/>
  <c r="I40" i="31"/>
  <c r="H40" i="31"/>
  <c r="G40" i="31"/>
  <c r="F40" i="31"/>
  <c r="E40" i="31"/>
  <c r="B40" i="31"/>
  <c r="A40" i="31"/>
  <c r="B38" i="31"/>
  <c r="A38" i="31"/>
  <c r="P34" i="31"/>
  <c r="O34" i="31"/>
  <c r="N34" i="31"/>
  <c r="M34" i="31"/>
  <c r="L34" i="31"/>
  <c r="K34" i="31"/>
  <c r="J34" i="31"/>
  <c r="I34" i="31"/>
  <c r="H34" i="31"/>
  <c r="G34" i="31"/>
  <c r="F34" i="31"/>
  <c r="E34" i="31"/>
  <c r="P33" i="31"/>
  <c r="O33" i="31"/>
  <c r="N33" i="31"/>
  <c r="M33" i="31"/>
  <c r="L33" i="31"/>
  <c r="K33" i="31"/>
  <c r="J33" i="31"/>
  <c r="I33" i="31"/>
  <c r="H33" i="31"/>
  <c r="G33" i="31"/>
  <c r="F33" i="31"/>
  <c r="E33" i="31"/>
  <c r="Q32" i="31"/>
  <c r="B31" i="31"/>
  <c r="A31" i="31"/>
  <c r="P30" i="31"/>
  <c r="O30" i="31"/>
  <c r="N30" i="31"/>
  <c r="M30" i="31"/>
  <c r="L30" i="31"/>
  <c r="K30" i="31"/>
  <c r="J30" i="31"/>
  <c r="I30" i="31"/>
  <c r="H30" i="31"/>
  <c r="G30" i="31"/>
  <c r="F30" i="31"/>
  <c r="E30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Q28" i="31"/>
  <c r="B27" i="31"/>
  <c r="A27" i="31"/>
  <c r="P26" i="31"/>
  <c r="O26" i="31"/>
  <c r="N26" i="31"/>
  <c r="M26" i="31"/>
  <c r="L26" i="31"/>
  <c r="K26" i="31"/>
  <c r="J26" i="31"/>
  <c r="I26" i="31"/>
  <c r="H26" i="31"/>
  <c r="G26" i="31"/>
  <c r="F26" i="31"/>
  <c r="E26" i="31"/>
  <c r="P25" i="31"/>
  <c r="O25" i="31"/>
  <c r="N25" i="31"/>
  <c r="M25" i="31"/>
  <c r="L25" i="31"/>
  <c r="K25" i="31"/>
  <c r="J25" i="31"/>
  <c r="I25" i="31"/>
  <c r="H25" i="31"/>
  <c r="G25" i="31"/>
  <c r="F25" i="31"/>
  <c r="E25" i="31"/>
  <c r="Q24" i="31"/>
  <c r="B23" i="31"/>
  <c r="A23" i="31"/>
  <c r="P22" i="31"/>
  <c r="O22" i="31"/>
  <c r="N22" i="31"/>
  <c r="M22" i="31"/>
  <c r="L22" i="31"/>
  <c r="K22" i="31"/>
  <c r="J22" i="31"/>
  <c r="I22" i="31"/>
  <c r="H22" i="31"/>
  <c r="G22" i="31"/>
  <c r="F22" i="31"/>
  <c r="E22" i="31"/>
  <c r="P21" i="31"/>
  <c r="O21" i="31"/>
  <c r="N21" i="31"/>
  <c r="M21" i="31"/>
  <c r="L21" i="31"/>
  <c r="K21" i="31"/>
  <c r="J21" i="31"/>
  <c r="I21" i="31"/>
  <c r="H21" i="31"/>
  <c r="G21" i="31"/>
  <c r="F21" i="31"/>
  <c r="E21" i="31"/>
  <c r="Q20" i="31"/>
  <c r="B19" i="31"/>
  <c r="A19" i="31"/>
  <c r="P18" i="31"/>
  <c r="O18" i="31"/>
  <c r="N18" i="31"/>
  <c r="M18" i="31"/>
  <c r="L18" i="31"/>
  <c r="K18" i="31"/>
  <c r="J18" i="31"/>
  <c r="I18" i="31"/>
  <c r="H18" i="31"/>
  <c r="G18" i="31"/>
  <c r="F18" i="31"/>
  <c r="E18" i="31"/>
  <c r="P17" i="31"/>
  <c r="O17" i="31"/>
  <c r="N17" i="31"/>
  <c r="M17" i="31"/>
  <c r="L17" i="31"/>
  <c r="K17" i="31"/>
  <c r="J17" i="31"/>
  <c r="I17" i="31"/>
  <c r="H17" i="31"/>
  <c r="G17" i="31"/>
  <c r="F17" i="31"/>
  <c r="E17" i="31"/>
  <c r="Q16" i="31"/>
  <c r="B15" i="31"/>
  <c r="A15" i="31"/>
  <c r="P14" i="31"/>
  <c r="O14" i="31"/>
  <c r="N14" i="31"/>
  <c r="M14" i="31"/>
  <c r="L14" i="31"/>
  <c r="K14" i="31"/>
  <c r="J14" i="31"/>
  <c r="I14" i="31"/>
  <c r="H14" i="31"/>
  <c r="G14" i="31"/>
  <c r="F14" i="31"/>
  <c r="E14" i="31"/>
  <c r="P13" i="31"/>
  <c r="O13" i="31"/>
  <c r="N13" i="31"/>
  <c r="M13" i="31"/>
  <c r="L13" i="31"/>
  <c r="K13" i="31"/>
  <c r="J13" i="31"/>
  <c r="I13" i="31"/>
  <c r="H13" i="31"/>
  <c r="G13" i="31"/>
  <c r="F13" i="31"/>
  <c r="E13" i="31"/>
  <c r="Q12" i="31"/>
  <c r="B11" i="31"/>
  <c r="A11" i="31"/>
  <c r="P10" i="31"/>
  <c r="O10" i="31"/>
  <c r="N10" i="31"/>
  <c r="M10" i="31"/>
  <c r="L10" i="31"/>
  <c r="K10" i="31"/>
  <c r="J10" i="31"/>
  <c r="I10" i="31"/>
  <c r="H10" i="31"/>
  <c r="G10" i="31"/>
  <c r="F10" i="31"/>
  <c r="E10" i="31"/>
  <c r="P9" i="31"/>
  <c r="O9" i="31"/>
  <c r="N9" i="31"/>
  <c r="M9" i="31"/>
  <c r="L9" i="31"/>
  <c r="K9" i="31"/>
  <c r="J9" i="31"/>
  <c r="I9" i="31"/>
  <c r="H9" i="31"/>
  <c r="G9" i="31"/>
  <c r="F9" i="31"/>
  <c r="E9" i="31"/>
  <c r="Q8" i="31"/>
  <c r="B7" i="31"/>
  <c r="A7" i="31"/>
  <c r="Q144" i="30"/>
  <c r="R140" i="30"/>
  <c r="C164" i="31" s="1"/>
  <c r="R139" i="30"/>
  <c r="C163" i="31" s="1"/>
  <c r="R138" i="30"/>
  <c r="C162" i="31" s="1"/>
  <c r="R137" i="30"/>
  <c r="R134" i="30"/>
  <c r="C158" i="31" s="1"/>
  <c r="R133" i="30"/>
  <c r="R132" i="30"/>
  <c r="C156" i="31" s="1"/>
  <c r="R131" i="30"/>
  <c r="C155" i="31" s="1"/>
  <c r="S126" i="30"/>
  <c r="C150" i="31" s="1"/>
  <c r="S125" i="30"/>
  <c r="C149" i="31" s="1"/>
  <c r="S120" i="30"/>
  <c r="C141" i="31" s="1"/>
  <c r="C120" i="30"/>
  <c r="B141" i="31" s="1"/>
  <c r="S119" i="30"/>
  <c r="C140" i="31" s="1"/>
  <c r="C119" i="30"/>
  <c r="B140" i="31" s="1"/>
  <c r="S118" i="30"/>
  <c r="C139" i="31" s="1"/>
  <c r="C118" i="30"/>
  <c r="B139" i="31" s="1"/>
  <c r="S117" i="30"/>
  <c r="C138" i="31" s="1"/>
  <c r="C117" i="30"/>
  <c r="B138" i="31" s="1"/>
  <c r="S116" i="30"/>
  <c r="C137" i="31" s="1"/>
  <c r="C116" i="30"/>
  <c r="B137" i="31" s="1"/>
  <c r="S113" i="30"/>
  <c r="C133" i="31" s="1"/>
  <c r="S112" i="30"/>
  <c r="C132" i="31" s="1"/>
  <c r="S111" i="30"/>
  <c r="C131" i="31" s="1"/>
  <c r="R131" i="31" s="1"/>
  <c r="S110" i="30"/>
  <c r="C130" i="31" s="1"/>
  <c r="S109" i="30"/>
  <c r="C129" i="31" s="1"/>
  <c r="S108" i="30"/>
  <c r="C128" i="31" s="1"/>
  <c r="S107" i="30"/>
  <c r="C127" i="31" s="1"/>
  <c r="R127" i="31" s="1"/>
  <c r="S106" i="30"/>
  <c r="C126" i="31" s="1"/>
  <c r="S105" i="30"/>
  <c r="C125" i="31" s="1"/>
  <c r="S104" i="30"/>
  <c r="S100" i="30"/>
  <c r="C119" i="31" s="1"/>
  <c r="S99" i="30"/>
  <c r="C118" i="31" s="1"/>
  <c r="S98" i="30"/>
  <c r="S97" i="30"/>
  <c r="C116" i="31" s="1"/>
  <c r="S93" i="30"/>
  <c r="C111" i="31" s="1"/>
  <c r="S92" i="30"/>
  <c r="C110" i="31" s="1"/>
  <c r="S91" i="30"/>
  <c r="C109" i="31" s="1"/>
  <c r="S90" i="30"/>
  <c r="C108" i="31" s="1"/>
  <c r="S89" i="30"/>
  <c r="C107" i="31" s="1"/>
  <c r="S88" i="30"/>
  <c r="C106" i="31" s="1"/>
  <c r="S87" i="30"/>
  <c r="C105" i="31" s="1"/>
  <c r="S86" i="30"/>
  <c r="C104" i="31" s="1"/>
  <c r="S85" i="30"/>
  <c r="C103" i="31" s="1"/>
  <c r="S84" i="30"/>
  <c r="T94" i="30" s="1"/>
  <c r="I12" i="39" s="1"/>
  <c r="M12" i="39" s="1"/>
  <c r="S79" i="30"/>
  <c r="C98" i="31" s="1"/>
  <c r="S78" i="30"/>
  <c r="C97" i="31" s="1"/>
  <c r="C60" i="31"/>
  <c r="C59" i="31"/>
  <c r="C52" i="31"/>
  <c r="A29" i="30"/>
  <c r="S29" i="30" s="1"/>
  <c r="C45" i="31" s="1"/>
  <c r="A27" i="30"/>
  <c r="S27" i="30" s="1"/>
  <c r="C43" i="31" s="1"/>
  <c r="A25" i="30"/>
  <c r="S25" i="30" s="1"/>
  <c r="C41" i="31" s="1"/>
  <c r="S18" i="30"/>
  <c r="C34" i="31" s="1"/>
  <c r="R18" i="30"/>
  <c r="S16" i="30"/>
  <c r="C30" i="31" s="1"/>
  <c r="R16" i="30"/>
  <c r="S14" i="30"/>
  <c r="A14" i="30" s="1"/>
  <c r="R14" i="30"/>
  <c r="S12" i="30"/>
  <c r="C22" i="31" s="1"/>
  <c r="R12" i="30"/>
  <c r="S10" i="30"/>
  <c r="C18" i="31" s="1"/>
  <c r="R10" i="30"/>
  <c r="S8" i="30"/>
  <c r="C14" i="31" s="1"/>
  <c r="R8" i="30"/>
  <c r="S6" i="30"/>
  <c r="C10" i="31" s="1"/>
  <c r="R6" i="30"/>
  <c r="P45" i="25"/>
  <c r="O45" i="25"/>
  <c r="N45" i="25"/>
  <c r="M45" i="25"/>
  <c r="L45" i="25"/>
  <c r="K45" i="25"/>
  <c r="J45" i="25"/>
  <c r="I45" i="25"/>
  <c r="H45" i="25"/>
  <c r="G45" i="25"/>
  <c r="F45" i="25"/>
  <c r="E45" i="25"/>
  <c r="P44" i="25"/>
  <c r="O44" i="25"/>
  <c r="N44" i="25"/>
  <c r="M44" i="25"/>
  <c r="L44" i="25"/>
  <c r="K44" i="25"/>
  <c r="J44" i="25"/>
  <c r="I44" i="25"/>
  <c r="H44" i="25"/>
  <c r="G44" i="25"/>
  <c r="F44" i="25"/>
  <c r="E44" i="25"/>
  <c r="P43" i="25"/>
  <c r="O43" i="25"/>
  <c r="N43" i="25"/>
  <c r="M43" i="25"/>
  <c r="L43" i="25"/>
  <c r="K43" i="25"/>
  <c r="J43" i="25"/>
  <c r="I43" i="25"/>
  <c r="H43" i="25"/>
  <c r="G43" i="25"/>
  <c r="F43" i="25"/>
  <c r="E43" i="25"/>
  <c r="P42" i="25"/>
  <c r="O42" i="25"/>
  <c r="N42" i="25"/>
  <c r="M42" i="25"/>
  <c r="L42" i="25"/>
  <c r="K42" i="25"/>
  <c r="J42" i="25"/>
  <c r="I42" i="25"/>
  <c r="H42" i="25"/>
  <c r="G42" i="25"/>
  <c r="F42" i="25"/>
  <c r="E42" i="25"/>
  <c r="P41" i="25"/>
  <c r="O41" i="25"/>
  <c r="N41" i="25"/>
  <c r="M41" i="25"/>
  <c r="L41" i="25"/>
  <c r="K41" i="25"/>
  <c r="J41" i="25"/>
  <c r="I41" i="25"/>
  <c r="H41" i="25"/>
  <c r="G41" i="25"/>
  <c r="F41" i="25"/>
  <c r="E41" i="25"/>
  <c r="E40" i="25"/>
  <c r="P40" i="25"/>
  <c r="O40" i="25"/>
  <c r="N40" i="25"/>
  <c r="M40" i="25"/>
  <c r="L40" i="25"/>
  <c r="K40" i="25"/>
  <c r="J40" i="25"/>
  <c r="I40" i="25"/>
  <c r="H40" i="25"/>
  <c r="F40" i="25"/>
  <c r="G40" i="25"/>
  <c r="P30" i="25"/>
  <c r="P29" i="25"/>
  <c r="O30" i="25"/>
  <c r="O29" i="25"/>
  <c r="N30" i="25"/>
  <c r="N29" i="25"/>
  <c r="M30" i="25"/>
  <c r="M29" i="25"/>
  <c r="L30" i="25"/>
  <c r="L29" i="25"/>
  <c r="K30" i="25"/>
  <c r="K29" i="25"/>
  <c r="J30" i="25"/>
  <c r="J29" i="25"/>
  <c r="I30" i="25"/>
  <c r="I29" i="25"/>
  <c r="H30" i="25"/>
  <c r="H29" i="25"/>
  <c r="G30" i="25"/>
  <c r="G29" i="25"/>
  <c r="F30" i="25"/>
  <c r="F29" i="25"/>
  <c r="B27" i="25"/>
  <c r="A27" i="25"/>
  <c r="Q28" i="25"/>
  <c r="E123" i="30" l="1"/>
  <c r="T101" i="30"/>
  <c r="I13" i="39" s="1"/>
  <c r="M13" i="39" s="1"/>
  <c r="R19" i="30"/>
  <c r="C99" i="31"/>
  <c r="G13" i="39"/>
  <c r="R19" i="24"/>
  <c r="T94" i="24"/>
  <c r="C12" i="39" s="1"/>
  <c r="G12" i="39" s="1"/>
  <c r="AD16" i="39"/>
  <c r="AD19" i="39" s="1"/>
  <c r="Q10" i="39"/>
  <c r="AF12" i="39"/>
  <c r="AA12" i="39" s="1"/>
  <c r="AE12" i="39" s="1"/>
  <c r="W8" i="39"/>
  <c r="E11" i="39"/>
  <c r="W11" i="39"/>
  <c r="K12" i="39"/>
  <c r="W12" i="39"/>
  <c r="W15" i="39"/>
  <c r="Y10" i="39"/>
  <c r="Y16" i="39" s="1"/>
  <c r="Y19" i="39" s="1"/>
  <c r="K13" i="39"/>
  <c r="P16" i="39"/>
  <c r="P19" i="39" s="1"/>
  <c r="Z11" i="39"/>
  <c r="N12" i="39"/>
  <c r="S8" i="39"/>
  <c r="S16" i="39" s="1"/>
  <c r="S19" i="39" s="1"/>
  <c r="Q9" i="39"/>
  <c r="Q17" i="39"/>
  <c r="T8" i="39"/>
  <c r="T16" i="39" s="1"/>
  <c r="T19" i="39" s="1"/>
  <c r="Q13" i="39"/>
  <c r="Q15" i="39"/>
  <c r="AC12" i="39"/>
  <c r="Z16" i="39"/>
  <c r="Z19" i="39" s="1"/>
  <c r="U16" i="39"/>
  <c r="U19" i="39" s="1"/>
  <c r="Q11" i="39"/>
  <c r="E12" i="39"/>
  <c r="V16" i="39"/>
  <c r="V19" i="39" s="1"/>
  <c r="G8" i="39"/>
  <c r="W9" i="39"/>
  <c r="W16" i="39" s="1"/>
  <c r="W19" i="39" s="1"/>
  <c r="W13" i="39"/>
  <c r="O16" i="39"/>
  <c r="O19" i="39" s="1"/>
  <c r="Q12" i="39"/>
  <c r="E13" i="39"/>
  <c r="E114" i="30"/>
  <c r="R139" i="31"/>
  <c r="R98" i="31"/>
  <c r="R126" i="31"/>
  <c r="R105" i="31"/>
  <c r="T19" i="30"/>
  <c r="I8" i="39" s="1"/>
  <c r="T80" i="30"/>
  <c r="I11" i="39" s="1"/>
  <c r="K11" i="39" s="1"/>
  <c r="T80" i="24"/>
  <c r="C11" i="39" s="1"/>
  <c r="G11" i="39" s="1"/>
  <c r="T19" i="24"/>
  <c r="C8" i="39" s="1"/>
  <c r="AD16" i="33"/>
  <c r="AD19" i="33" s="1"/>
  <c r="Q152" i="31"/>
  <c r="R137" i="37"/>
  <c r="R131" i="37"/>
  <c r="Q76" i="37"/>
  <c r="R109" i="37"/>
  <c r="R134" i="38"/>
  <c r="R112" i="38"/>
  <c r="R122" i="38"/>
  <c r="R136" i="38"/>
  <c r="Q102" i="38"/>
  <c r="R107" i="37"/>
  <c r="R115" i="37"/>
  <c r="Q102" i="37"/>
  <c r="P11" i="33" s="1"/>
  <c r="T11" i="33" s="1"/>
  <c r="R134" i="37"/>
  <c r="R144" i="37"/>
  <c r="R148" i="37"/>
  <c r="R110" i="31"/>
  <c r="R118" i="31"/>
  <c r="R108" i="38"/>
  <c r="R133" i="38"/>
  <c r="R143" i="38"/>
  <c r="K39" i="38"/>
  <c r="R111" i="38"/>
  <c r="R130" i="38"/>
  <c r="R138" i="38"/>
  <c r="Q82" i="38"/>
  <c r="Q164" i="37"/>
  <c r="Q157" i="37"/>
  <c r="Q64" i="37"/>
  <c r="I39" i="37"/>
  <c r="S44" i="36"/>
  <c r="G39" i="38"/>
  <c r="O39" i="38"/>
  <c r="R19" i="36"/>
  <c r="A14" i="36"/>
  <c r="A10" i="35"/>
  <c r="G39" i="37"/>
  <c r="O39" i="37"/>
  <c r="R19" i="35"/>
  <c r="S38" i="35"/>
  <c r="K39" i="37"/>
  <c r="S50" i="30"/>
  <c r="A8" i="30"/>
  <c r="J172" i="38"/>
  <c r="V11" i="33"/>
  <c r="R123" i="38"/>
  <c r="G35" i="38" a="1"/>
  <c r="G35" i="38" s="1"/>
  <c r="I39" i="38"/>
  <c r="Q58" i="38"/>
  <c r="Q64" i="38"/>
  <c r="Q149" i="38"/>
  <c r="R137" i="38"/>
  <c r="I38" i="38"/>
  <c r="I182" i="38" s="1"/>
  <c r="Q22" i="38"/>
  <c r="R22" i="38" s="1"/>
  <c r="Q164" i="38"/>
  <c r="Q170" i="38"/>
  <c r="Q14" i="38"/>
  <c r="R14" i="38" s="1"/>
  <c r="C58" i="38"/>
  <c r="R107" i="38"/>
  <c r="R115" i="38"/>
  <c r="E39" i="38"/>
  <c r="M39" i="38"/>
  <c r="Q34" i="38"/>
  <c r="R34" i="38" s="1"/>
  <c r="Q70" i="38"/>
  <c r="Q76" i="38"/>
  <c r="Q157" i="38"/>
  <c r="Q26" i="38"/>
  <c r="R26" i="38" s="1"/>
  <c r="Q124" i="38"/>
  <c r="P172" i="38"/>
  <c r="Q88" i="38"/>
  <c r="L38" i="37"/>
  <c r="Q22" i="37"/>
  <c r="R22" i="37" s="1"/>
  <c r="R147" i="37"/>
  <c r="P38" i="37"/>
  <c r="L39" i="37"/>
  <c r="Q14" i="37"/>
  <c r="R14" i="37" s="1"/>
  <c r="Q70" i="37"/>
  <c r="P172" i="37"/>
  <c r="R110" i="37"/>
  <c r="I38" i="37"/>
  <c r="I181" i="37" s="1"/>
  <c r="E39" i="37"/>
  <c r="M39" i="37"/>
  <c r="R123" i="37"/>
  <c r="Q116" i="37"/>
  <c r="C76" i="37"/>
  <c r="R76" i="37" s="1"/>
  <c r="Q26" i="37"/>
  <c r="R26" i="37" s="1"/>
  <c r="Q58" i="37"/>
  <c r="Q124" i="37"/>
  <c r="R155" i="37"/>
  <c r="Q18" i="37"/>
  <c r="G172" i="37"/>
  <c r="J39" i="37"/>
  <c r="G38" i="37"/>
  <c r="G179" i="37" s="1"/>
  <c r="Q30" i="37"/>
  <c r="Q43" i="37"/>
  <c r="R43" i="37" s="1"/>
  <c r="J35" i="37" a="1"/>
  <c r="J35" i="37" s="1"/>
  <c r="Q45" i="37"/>
  <c r="R45" i="37" s="1"/>
  <c r="Q34" i="37"/>
  <c r="R34" i="37" s="1"/>
  <c r="J38" i="37"/>
  <c r="F39" i="37"/>
  <c r="P35" i="37" a="1"/>
  <c r="P35" i="37" s="1"/>
  <c r="H39" i="37"/>
  <c r="P39" i="37"/>
  <c r="P179" i="37" s="1"/>
  <c r="Q41" i="37"/>
  <c r="R41" i="37" s="1"/>
  <c r="S68" i="35"/>
  <c r="S74" i="36"/>
  <c r="S74" i="35"/>
  <c r="C64" i="37"/>
  <c r="R64" i="37" s="1"/>
  <c r="R147" i="38"/>
  <c r="C149" i="38"/>
  <c r="I179" i="37"/>
  <c r="R18" i="37"/>
  <c r="C88" i="38"/>
  <c r="C70" i="37"/>
  <c r="C82" i="37"/>
  <c r="C164" i="37"/>
  <c r="C70" i="38"/>
  <c r="R120" i="38"/>
  <c r="A8" i="35"/>
  <c r="S56" i="35"/>
  <c r="R142" i="37"/>
  <c r="C149" i="37"/>
  <c r="A8" i="36"/>
  <c r="S56" i="36"/>
  <c r="R142" i="38"/>
  <c r="L175" i="37"/>
  <c r="H38" i="37"/>
  <c r="H179" i="37" s="1"/>
  <c r="C55" i="37"/>
  <c r="C58" i="37" s="1"/>
  <c r="Q139" i="37"/>
  <c r="J172" i="37"/>
  <c r="L39" i="38"/>
  <c r="Q45" i="38"/>
  <c r="R45" i="38" s="1"/>
  <c r="Q94" i="38"/>
  <c r="C88" i="37"/>
  <c r="R102" i="37"/>
  <c r="S38" i="36"/>
  <c r="C82" i="38"/>
  <c r="R100" i="38"/>
  <c r="R102" i="38"/>
  <c r="C164" i="38"/>
  <c r="G35" i="37" a="1"/>
  <c r="G35" i="37" s="1"/>
  <c r="M172" i="37"/>
  <c r="F39" i="38"/>
  <c r="N39" i="38"/>
  <c r="G172" i="38"/>
  <c r="R120" i="37"/>
  <c r="S140" i="35"/>
  <c r="C64" i="38"/>
  <c r="S68" i="36"/>
  <c r="S140" i="36"/>
  <c r="Q10" i="37"/>
  <c r="R10" i="37" s="1"/>
  <c r="Q82" i="37"/>
  <c r="Q88" i="37"/>
  <c r="Q139" i="38"/>
  <c r="R143" i="37"/>
  <c r="S50" i="35"/>
  <c r="C94" i="37"/>
  <c r="R136" i="37"/>
  <c r="S50" i="36"/>
  <c r="C94" i="38"/>
  <c r="C30" i="37"/>
  <c r="R30" i="37" s="1"/>
  <c r="K38" i="37"/>
  <c r="N39" i="37"/>
  <c r="Q94" i="37"/>
  <c r="R100" i="37"/>
  <c r="Q180" i="37"/>
  <c r="H39" i="38"/>
  <c r="P39" i="38"/>
  <c r="Q41" i="38"/>
  <c r="R41" i="38" s="1"/>
  <c r="Q116" i="38"/>
  <c r="M172" i="38"/>
  <c r="O38" i="37"/>
  <c r="C76" i="38"/>
  <c r="R106" i="38"/>
  <c r="R129" i="38"/>
  <c r="E38" i="38"/>
  <c r="E179" i="38" s="1"/>
  <c r="Q10" i="38"/>
  <c r="M38" i="38"/>
  <c r="Q18" i="38"/>
  <c r="R18" i="38" s="1"/>
  <c r="Q180" i="38"/>
  <c r="R106" i="37"/>
  <c r="R129" i="37"/>
  <c r="A16" i="36"/>
  <c r="A6" i="35"/>
  <c r="A23" i="35" s="1"/>
  <c r="S62" i="35"/>
  <c r="E123" i="35"/>
  <c r="S134" i="35"/>
  <c r="A6" i="36"/>
  <c r="S62" i="36"/>
  <c r="E123" i="36"/>
  <c r="S134" i="36"/>
  <c r="E141" i="36" s="1"/>
  <c r="I182" i="37"/>
  <c r="M35" i="37" a="1"/>
  <c r="M35" i="37" s="1"/>
  <c r="E38" i="37"/>
  <c r="M38" i="37"/>
  <c r="M182" i="37" s="1"/>
  <c r="Q149" i="37"/>
  <c r="Q170" i="37"/>
  <c r="Q171" i="37" s="1"/>
  <c r="J39" i="38"/>
  <c r="Q30" i="38"/>
  <c r="R30" i="38" s="1"/>
  <c r="Q43" i="38"/>
  <c r="R43" i="38" s="1"/>
  <c r="E114" i="35"/>
  <c r="C157" i="37"/>
  <c r="R157" i="37" s="1"/>
  <c r="R154" i="37"/>
  <c r="C170" i="37"/>
  <c r="E114" i="36"/>
  <c r="C157" i="38"/>
  <c r="R157" i="38" s="1"/>
  <c r="C170" i="38"/>
  <c r="F38" i="37"/>
  <c r="N38" i="37"/>
  <c r="G181" i="37"/>
  <c r="J38" i="38"/>
  <c r="J35" i="38" a="1"/>
  <c r="J35" i="38" s="1"/>
  <c r="K38" i="38"/>
  <c r="L38" i="38"/>
  <c r="M35" i="38" a="1"/>
  <c r="M35" i="38" s="1"/>
  <c r="F38" i="38"/>
  <c r="F181" i="38" s="1"/>
  <c r="N38" i="38"/>
  <c r="N175" i="38" s="1"/>
  <c r="P35" i="38" a="1"/>
  <c r="P35" i="38" s="1"/>
  <c r="G38" i="38"/>
  <c r="O38" i="38"/>
  <c r="H38" i="38"/>
  <c r="P38" i="38"/>
  <c r="P179" i="38" s="1"/>
  <c r="R141" i="31"/>
  <c r="R151" i="31"/>
  <c r="R130" i="31"/>
  <c r="Q99" i="31"/>
  <c r="R109" i="31"/>
  <c r="R106" i="31"/>
  <c r="C152" i="31"/>
  <c r="Q85" i="31"/>
  <c r="E39" i="31"/>
  <c r="J35" i="31" a="1"/>
  <c r="J35" i="31" s="1"/>
  <c r="C91" i="31"/>
  <c r="C85" i="31"/>
  <c r="R104" i="31"/>
  <c r="R152" i="25"/>
  <c r="Q144" i="31"/>
  <c r="Q91" i="31"/>
  <c r="R143" i="31"/>
  <c r="R125" i="31"/>
  <c r="R133" i="31"/>
  <c r="C144" i="31"/>
  <c r="Q85" i="25"/>
  <c r="C91" i="25"/>
  <c r="Q91" i="25"/>
  <c r="C85" i="25"/>
  <c r="R144" i="25"/>
  <c r="C30" i="25"/>
  <c r="R129" i="31"/>
  <c r="R150" i="31"/>
  <c r="C63" i="31"/>
  <c r="C67" i="31" s="1"/>
  <c r="S68" i="30"/>
  <c r="S74" i="30"/>
  <c r="S62" i="30"/>
  <c r="S56" i="30"/>
  <c r="S44" i="30"/>
  <c r="S38" i="30"/>
  <c r="S68" i="24"/>
  <c r="S74" i="24"/>
  <c r="S134" i="24"/>
  <c r="S44" i="24"/>
  <c r="S56" i="24"/>
  <c r="S140" i="24"/>
  <c r="T142" i="24" s="1"/>
  <c r="C15" i="39" s="1"/>
  <c r="G15" i="39" s="1"/>
  <c r="S38" i="24"/>
  <c r="S50" i="24"/>
  <c r="E114" i="24"/>
  <c r="A23" i="24"/>
  <c r="S62" i="24"/>
  <c r="R128" i="31"/>
  <c r="R138" i="31"/>
  <c r="R142" i="31"/>
  <c r="Q61" i="31"/>
  <c r="Q67" i="31"/>
  <c r="Q134" i="31"/>
  <c r="R107" i="31"/>
  <c r="Q159" i="31"/>
  <c r="Q165" i="31"/>
  <c r="R108" i="31"/>
  <c r="R132" i="31"/>
  <c r="R140" i="31"/>
  <c r="Q55" i="31"/>
  <c r="Q73" i="31"/>
  <c r="Q79" i="31"/>
  <c r="Q112" i="31"/>
  <c r="R119" i="31"/>
  <c r="R103" i="31"/>
  <c r="R111" i="31"/>
  <c r="Q120" i="31"/>
  <c r="L39" i="31"/>
  <c r="Q34" i="31"/>
  <c r="R34" i="31" s="1"/>
  <c r="A6" i="30"/>
  <c r="A12" i="30"/>
  <c r="A18" i="30"/>
  <c r="F39" i="31"/>
  <c r="N39" i="31"/>
  <c r="L38" i="31"/>
  <c r="Q26" i="31"/>
  <c r="S134" i="30"/>
  <c r="T142" i="30" s="1"/>
  <c r="I15" i="39" s="1"/>
  <c r="I39" i="31"/>
  <c r="H39" i="31"/>
  <c r="P39" i="31"/>
  <c r="S140" i="30"/>
  <c r="Q30" i="31"/>
  <c r="R30" i="31" s="1"/>
  <c r="J39" i="31"/>
  <c r="Q43" i="31"/>
  <c r="R43" i="31" s="1"/>
  <c r="A10" i="30"/>
  <c r="A16" i="30"/>
  <c r="K39" i="31"/>
  <c r="Q22" i="31"/>
  <c r="R22" i="31" s="1"/>
  <c r="C102" i="31"/>
  <c r="C112" i="31" s="1"/>
  <c r="M39" i="31"/>
  <c r="Q14" i="31"/>
  <c r="R14" i="31" s="1"/>
  <c r="G39" i="31"/>
  <c r="O39" i="31"/>
  <c r="C79" i="31"/>
  <c r="Q45" i="31"/>
  <c r="R45" i="31" s="1"/>
  <c r="Q41" i="31"/>
  <c r="R41" i="31" s="1"/>
  <c r="R149" i="31"/>
  <c r="R116" i="31"/>
  <c r="C73" i="31"/>
  <c r="G167" i="31"/>
  <c r="R137" i="31"/>
  <c r="J167" i="31"/>
  <c r="Q175" i="31"/>
  <c r="M167" i="31"/>
  <c r="R97" i="31"/>
  <c r="P167" i="31"/>
  <c r="C117" i="31"/>
  <c r="R117" i="31" s="1"/>
  <c r="C157" i="31"/>
  <c r="C159" i="31" s="1"/>
  <c r="C26" i="31"/>
  <c r="C35" i="31" s="1"/>
  <c r="M35" i="31" a="1"/>
  <c r="M35" i="31" s="1"/>
  <c r="E38" i="31"/>
  <c r="M38" i="31"/>
  <c r="C58" i="31"/>
  <c r="C61" i="31" s="1"/>
  <c r="C124" i="31"/>
  <c r="C134" i="31" s="1"/>
  <c r="F38" i="31"/>
  <c r="N38" i="31"/>
  <c r="P35" i="31" a="1"/>
  <c r="P35" i="31" s="1"/>
  <c r="G38" i="31"/>
  <c r="O38" i="31"/>
  <c r="C161" i="31"/>
  <c r="C165" i="31" s="1"/>
  <c r="Q18" i="31"/>
  <c r="R18" i="31" s="1"/>
  <c r="G35" i="31" a="1"/>
  <c r="G35" i="31" s="1"/>
  <c r="I38" i="31"/>
  <c r="C51" i="31"/>
  <c r="C55" i="31" s="1"/>
  <c r="P38" i="31"/>
  <c r="Q10" i="31"/>
  <c r="J38" i="31"/>
  <c r="H38" i="31"/>
  <c r="K38" i="31"/>
  <c r="Q30" i="25"/>
  <c r="M15" i="39" l="1"/>
  <c r="AF15" i="39"/>
  <c r="AA15" i="39" s="1"/>
  <c r="AE15" i="39" s="1"/>
  <c r="K15" i="39"/>
  <c r="M8" i="39"/>
  <c r="T75" i="30"/>
  <c r="I10" i="39" s="1"/>
  <c r="AF13" i="39"/>
  <c r="AA13" i="39" s="1"/>
  <c r="M11" i="39"/>
  <c r="T75" i="24"/>
  <c r="C10" i="39" s="1"/>
  <c r="B8" i="39"/>
  <c r="AF8" i="39"/>
  <c r="AA8" i="39" s="1"/>
  <c r="AE8" i="39" s="1"/>
  <c r="E15" i="39"/>
  <c r="AC15" i="39"/>
  <c r="AF11" i="39"/>
  <c r="AA11" i="39" s="1"/>
  <c r="AE11" i="39" s="1"/>
  <c r="Q16" i="39"/>
  <c r="Q19" i="39" s="1"/>
  <c r="AC13" i="39"/>
  <c r="AE13" i="39"/>
  <c r="I176" i="31"/>
  <c r="J176" i="31"/>
  <c r="C120" i="31"/>
  <c r="C92" i="31"/>
  <c r="R30" i="25"/>
  <c r="E182" i="37"/>
  <c r="K182" i="37"/>
  <c r="L179" i="37"/>
  <c r="R116" i="37"/>
  <c r="J182" i="38"/>
  <c r="R58" i="38"/>
  <c r="R94" i="38"/>
  <c r="Q171" i="38"/>
  <c r="M179" i="38"/>
  <c r="R124" i="37"/>
  <c r="L177" i="31"/>
  <c r="N179" i="38"/>
  <c r="I181" i="38"/>
  <c r="E181" i="38"/>
  <c r="I175" i="38"/>
  <c r="R82" i="38"/>
  <c r="J46" i="38"/>
  <c r="H175" i="38"/>
  <c r="R170" i="38"/>
  <c r="O182" i="38"/>
  <c r="K175" i="38"/>
  <c r="N182" i="37"/>
  <c r="R94" i="37"/>
  <c r="I175" i="37"/>
  <c r="J175" i="38"/>
  <c r="U11" i="33"/>
  <c r="Y11" i="33" s="1"/>
  <c r="J181" i="38"/>
  <c r="F182" i="38"/>
  <c r="U12" i="33"/>
  <c r="Y12" i="33" s="1"/>
  <c r="H181" i="38"/>
  <c r="U8" i="33"/>
  <c r="Y8" i="33" s="1"/>
  <c r="E141" i="35"/>
  <c r="O11" i="33"/>
  <c r="L182" i="37"/>
  <c r="O12" i="33"/>
  <c r="S12" i="33" s="1"/>
  <c r="O8" i="33"/>
  <c r="S8" i="33" s="1"/>
  <c r="P181" i="37"/>
  <c r="I8" i="33"/>
  <c r="M8" i="33" s="1"/>
  <c r="I11" i="33"/>
  <c r="M11" i="33" s="1"/>
  <c r="I12" i="33"/>
  <c r="M12" i="33" s="1"/>
  <c r="R124" i="38"/>
  <c r="U13" i="33"/>
  <c r="Y13" i="33" s="1"/>
  <c r="O13" i="33"/>
  <c r="S13" i="33" s="1"/>
  <c r="I13" i="33"/>
  <c r="M13" i="33" s="1"/>
  <c r="R149" i="38"/>
  <c r="P182" i="38"/>
  <c r="I179" i="38"/>
  <c r="I186" i="38" s="1"/>
  <c r="M182" i="38"/>
  <c r="R76" i="38"/>
  <c r="R64" i="38"/>
  <c r="J179" i="38"/>
  <c r="F179" i="38"/>
  <c r="F186" i="38" s="1"/>
  <c r="Q35" i="38"/>
  <c r="Q95" i="38"/>
  <c r="V12" i="33"/>
  <c r="V13" i="33"/>
  <c r="H179" i="38"/>
  <c r="M175" i="38"/>
  <c r="F175" i="38"/>
  <c r="M181" i="38"/>
  <c r="M186" i="38" s="1"/>
  <c r="R116" i="38"/>
  <c r="R70" i="38"/>
  <c r="Z11" i="33"/>
  <c r="R88" i="38"/>
  <c r="J181" i="37"/>
  <c r="F175" i="37"/>
  <c r="L181" i="37"/>
  <c r="P13" i="33"/>
  <c r="R70" i="37"/>
  <c r="H182" i="37"/>
  <c r="Q95" i="37"/>
  <c r="P12" i="33"/>
  <c r="N181" i="37"/>
  <c r="H181" i="37"/>
  <c r="J182" i="37"/>
  <c r="M181" i="37"/>
  <c r="J175" i="37"/>
  <c r="K175" i="37"/>
  <c r="F179" i="37"/>
  <c r="K181" i="37"/>
  <c r="I186" i="37"/>
  <c r="N179" i="37"/>
  <c r="E175" i="37"/>
  <c r="G175" i="37"/>
  <c r="E179" i="37"/>
  <c r="J179" i="37"/>
  <c r="P175" i="37"/>
  <c r="E181" i="37"/>
  <c r="P182" i="37"/>
  <c r="G182" i="37"/>
  <c r="G186" i="37" s="1"/>
  <c r="J46" i="37" a="1"/>
  <c r="J46" i="37" s="1"/>
  <c r="Q35" i="37"/>
  <c r="P170" i="31"/>
  <c r="J11" i="33"/>
  <c r="N11" i="33" s="1"/>
  <c r="AB11" i="33"/>
  <c r="R91" i="25"/>
  <c r="I15" i="33"/>
  <c r="M15" i="33" s="1"/>
  <c r="C15" i="33"/>
  <c r="J186" i="38"/>
  <c r="R58" i="37"/>
  <c r="O179" i="37"/>
  <c r="N182" i="38"/>
  <c r="L181" i="38"/>
  <c r="E175" i="38"/>
  <c r="S23" i="36"/>
  <c r="T30" i="36" s="1"/>
  <c r="F181" i="37"/>
  <c r="M179" i="37"/>
  <c r="R149" i="37"/>
  <c r="C171" i="37"/>
  <c r="R171" i="37" s="1"/>
  <c r="R164" i="37"/>
  <c r="K182" i="38"/>
  <c r="O175" i="37"/>
  <c r="S23" i="35"/>
  <c r="T30" i="35" s="1"/>
  <c r="P181" i="38"/>
  <c r="K181" i="38"/>
  <c r="P46" i="37" a="1"/>
  <c r="P46" i="37" s="1"/>
  <c r="Q39" i="37"/>
  <c r="Q46" i="37" s="1"/>
  <c r="G46" i="37" a="1"/>
  <c r="G46" i="37" s="1"/>
  <c r="R139" i="37"/>
  <c r="R139" i="38"/>
  <c r="M175" i="37"/>
  <c r="R164" i="38"/>
  <c r="C171" i="38"/>
  <c r="R171" i="38" s="1"/>
  <c r="H182" i="38"/>
  <c r="R82" i="37"/>
  <c r="G182" i="38"/>
  <c r="L182" i="38"/>
  <c r="G46" i="38"/>
  <c r="Q39" i="38"/>
  <c r="Q46" i="38" s="1"/>
  <c r="L179" i="38"/>
  <c r="O175" i="38"/>
  <c r="P46" i="38"/>
  <c r="O181" i="38"/>
  <c r="N181" i="38"/>
  <c r="A23" i="36"/>
  <c r="R88" i="37"/>
  <c r="P175" i="38"/>
  <c r="G181" i="38"/>
  <c r="O179" i="38"/>
  <c r="L175" i="38"/>
  <c r="E182" i="38"/>
  <c r="H175" i="37"/>
  <c r="M46" i="37" a="1"/>
  <c r="M46" i="37" s="1"/>
  <c r="Q172" i="38"/>
  <c r="N175" i="37"/>
  <c r="K179" i="37"/>
  <c r="G179" i="38"/>
  <c r="M46" i="38"/>
  <c r="R170" i="37"/>
  <c r="P144" i="35"/>
  <c r="F146" i="35" s="1"/>
  <c r="S146" i="35" s="1"/>
  <c r="C180" i="37" s="1"/>
  <c r="R180" i="37" s="1"/>
  <c r="K179" i="38"/>
  <c r="O182" i="37"/>
  <c r="P144" i="36"/>
  <c r="F146" i="36" s="1"/>
  <c r="S146" i="36" s="1"/>
  <c r="C180" i="38" s="1"/>
  <c r="R180" i="38" s="1"/>
  <c r="F182" i="37"/>
  <c r="R10" i="38"/>
  <c r="Q172" i="37"/>
  <c r="O181" i="37"/>
  <c r="G175" i="38"/>
  <c r="G176" i="31"/>
  <c r="R99" i="31"/>
  <c r="E170" i="31"/>
  <c r="O174" i="31"/>
  <c r="R85" i="31"/>
  <c r="R85" i="25"/>
  <c r="R91" i="31"/>
  <c r="K177" i="31"/>
  <c r="F177" i="31"/>
  <c r="J177" i="31"/>
  <c r="H177" i="31"/>
  <c r="N174" i="31"/>
  <c r="L174" i="31"/>
  <c r="J174" i="31"/>
  <c r="M177" i="31"/>
  <c r="M174" i="31"/>
  <c r="G177" i="31"/>
  <c r="I174" i="31"/>
  <c r="R79" i="31"/>
  <c r="H176" i="31"/>
  <c r="E177" i="31"/>
  <c r="O170" i="31"/>
  <c r="E176" i="31"/>
  <c r="J170" i="31"/>
  <c r="F176" i="31"/>
  <c r="H170" i="31"/>
  <c r="K170" i="31"/>
  <c r="H174" i="31"/>
  <c r="K174" i="31"/>
  <c r="F170" i="31"/>
  <c r="F174" i="31"/>
  <c r="O176" i="31"/>
  <c r="G170" i="31"/>
  <c r="Q35" i="31"/>
  <c r="J8" i="39" s="1"/>
  <c r="K8" i="39" s="1"/>
  <c r="P176" i="31"/>
  <c r="L170" i="31"/>
  <c r="M176" i="31"/>
  <c r="E174" i="31"/>
  <c r="N177" i="31"/>
  <c r="M170" i="31"/>
  <c r="N170" i="31"/>
  <c r="N176" i="31"/>
  <c r="G174" i="31"/>
  <c r="K176" i="31"/>
  <c r="I170" i="31"/>
  <c r="I177" i="31"/>
  <c r="L176" i="31"/>
  <c r="P174" i="31"/>
  <c r="O177" i="31"/>
  <c r="P177" i="31"/>
  <c r="R112" i="31"/>
  <c r="R61" i="31"/>
  <c r="R73" i="31"/>
  <c r="Q92" i="31"/>
  <c r="E141" i="30"/>
  <c r="P144" i="30" s="1"/>
  <c r="F146" i="30" s="1"/>
  <c r="S146" i="30" s="1"/>
  <c r="C175" i="31" s="1"/>
  <c r="R175" i="31" s="1"/>
  <c r="E141" i="24"/>
  <c r="R67" i="31"/>
  <c r="R102" i="31"/>
  <c r="R144" i="31"/>
  <c r="Q166" i="31"/>
  <c r="Q167" i="31" s="1"/>
  <c r="J13" i="33"/>
  <c r="J12" i="33"/>
  <c r="R152" i="31"/>
  <c r="R165" i="31"/>
  <c r="R26" i="31"/>
  <c r="M46" i="31"/>
  <c r="A23" i="30"/>
  <c r="R120" i="31"/>
  <c r="R159" i="31"/>
  <c r="C166" i="31"/>
  <c r="C167" i="31" s="1"/>
  <c r="G46" i="31"/>
  <c r="Q39" i="31"/>
  <c r="Q46" i="31" s="1"/>
  <c r="J9" i="39" s="1"/>
  <c r="N9" i="39" s="1"/>
  <c r="R55" i="31"/>
  <c r="P46" i="31"/>
  <c r="J46" i="31"/>
  <c r="R10" i="31"/>
  <c r="S23" i="30"/>
  <c r="T30" i="30" s="1"/>
  <c r="I9" i="39" s="1"/>
  <c r="R124" i="31"/>
  <c r="B178" i="25"/>
  <c r="A178" i="25"/>
  <c r="B177" i="25"/>
  <c r="A177" i="25"/>
  <c r="P167" i="25" a="1"/>
  <c r="P167" i="25" s="1"/>
  <c r="M167" i="25" a="1"/>
  <c r="M167" i="25" s="1"/>
  <c r="J167" i="25" a="1"/>
  <c r="J167" i="25" s="1"/>
  <c r="Q156" i="25"/>
  <c r="G121" i="25" a="1"/>
  <c r="G121" i="25" s="1"/>
  <c r="P135" i="25" a="1"/>
  <c r="P135" i="25" s="1"/>
  <c r="M135" i="25" a="1"/>
  <c r="M135" i="25" s="1"/>
  <c r="J135" i="25" a="1"/>
  <c r="J135" i="25" s="1"/>
  <c r="G135" i="25" a="1"/>
  <c r="G135" i="25" s="1"/>
  <c r="G168" i="25" s="1"/>
  <c r="J121" i="25" a="1"/>
  <c r="J121" i="25" s="1"/>
  <c r="Q162" i="25"/>
  <c r="Q159" i="25"/>
  <c r="B165" i="25"/>
  <c r="B164" i="25"/>
  <c r="B163" i="25"/>
  <c r="B162" i="25"/>
  <c r="Q163" i="25"/>
  <c r="Q164" i="25"/>
  <c r="Q165" i="25"/>
  <c r="B161" i="25"/>
  <c r="A161" i="25"/>
  <c r="B159" i="25"/>
  <c r="B158" i="25"/>
  <c r="B157" i="25"/>
  <c r="B156" i="25"/>
  <c r="B155" i="25"/>
  <c r="A155" i="25"/>
  <c r="Q158" i="25"/>
  <c r="Q157" i="25"/>
  <c r="A154" i="25"/>
  <c r="A149" i="25"/>
  <c r="A137" i="25"/>
  <c r="A124" i="25"/>
  <c r="Q151" i="25"/>
  <c r="B151" i="25"/>
  <c r="A151" i="25"/>
  <c r="Q150" i="25"/>
  <c r="B150" i="25"/>
  <c r="A150" i="25"/>
  <c r="C165" i="25"/>
  <c r="C164" i="25"/>
  <c r="C163" i="25"/>
  <c r="C162" i="25"/>
  <c r="C159" i="25"/>
  <c r="C158" i="25"/>
  <c r="C157" i="25"/>
  <c r="C156" i="25"/>
  <c r="C151" i="25"/>
  <c r="C150" i="25"/>
  <c r="M9" i="39" l="1"/>
  <c r="M16" i="39" s="1"/>
  <c r="K9" i="39"/>
  <c r="K16" i="39" s="1"/>
  <c r="M10" i="39"/>
  <c r="K10" i="39"/>
  <c r="AC11" i="39"/>
  <c r="I16" i="39"/>
  <c r="N8" i="39"/>
  <c r="N16" i="39" s="1"/>
  <c r="J16" i="39"/>
  <c r="G10" i="39"/>
  <c r="AF10" i="39"/>
  <c r="AA10" i="39" s="1"/>
  <c r="E10" i="39"/>
  <c r="W11" i="33"/>
  <c r="L186" i="37"/>
  <c r="P176" i="38"/>
  <c r="P186" i="38"/>
  <c r="P186" i="37"/>
  <c r="J8" i="33"/>
  <c r="K8" i="33" s="1"/>
  <c r="V10" i="33"/>
  <c r="Z10" i="33" s="1"/>
  <c r="J176" i="38"/>
  <c r="N186" i="37"/>
  <c r="N186" i="38"/>
  <c r="O10" i="33"/>
  <c r="H186" i="37"/>
  <c r="S11" i="33"/>
  <c r="Q11" i="33"/>
  <c r="K13" i="33"/>
  <c r="V8" i="33"/>
  <c r="R35" i="38"/>
  <c r="L186" i="38"/>
  <c r="J183" i="38" a="1"/>
  <c r="J183" i="38" s="1"/>
  <c r="J187" i="38" s="1"/>
  <c r="M176" i="38"/>
  <c r="R95" i="38"/>
  <c r="Q176" i="38"/>
  <c r="V9" i="33"/>
  <c r="Z13" i="33"/>
  <c r="W13" i="33"/>
  <c r="W12" i="33"/>
  <c r="Z12" i="33"/>
  <c r="Q179" i="38"/>
  <c r="V15" i="33"/>
  <c r="Z15" i="33" s="1"/>
  <c r="O186" i="38"/>
  <c r="Q181" i="38"/>
  <c r="J183" i="37" a="1"/>
  <c r="J183" i="37" s="1"/>
  <c r="J187" i="37" s="1"/>
  <c r="P15" i="33"/>
  <c r="T15" i="33" s="1"/>
  <c r="M186" i="37"/>
  <c r="P10" i="33"/>
  <c r="T10" i="33" s="1"/>
  <c r="J176" i="37"/>
  <c r="T13" i="33"/>
  <c r="Q13" i="33"/>
  <c r="R95" i="37"/>
  <c r="M176" i="37"/>
  <c r="J186" i="37"/>
  <c r="T12" i="33"/>
  <c r="Q12" i="33"/>
  <c r="G176" i="37"/>
  <c r="E186" i="37"/>
  <c r="P9" i="33"/>
  <c r="P176" i="37"/>
  <c r="P8" i="33"/>
  <c r="Q181" i="37"/>
  <c r="O186" i="37"/>
  <c r="G183" i="37" a="1"/>
  <c r="G183" i="37" s="1"/>
  <c r="G187" i="37" s="1"/>
  <c r="Q176" i="37"/>
  <c r="K11" i="33"/>
  <c r="J10" i="33"/>
  <c r="N10" i="33" s="1"/>
  <c r="H181" i="31"/>
  <c r="U10" i="33"/>
  <c r="I10" i="33"/>
  <c r="M10" i="33" s="1"/>
  <c r="U15" i="33"/>
  <c r="O15" i="33"/>
  <c r="G15" i="33"/>
  <c r="Q182" i="38"/>
  <c r="G176" i="38"/>
  <c r="P183" i="38" a="1"/>
  <c r="P183" i="38" s="1"/>
  <c r="P187" i="38" s="1"/>
  <c r="H186" i="38"/>
  <c r="Q182" i="37"/>
  <c r="Q179" i="37"/>
  <c r="M183" i="38" a="1"/>
  <c r="M183" i="38" s="1"/>
  <c r="M187" i="38" s="1"/>
  <c r="G186" i="38"/>
  <c r="K186" i="38"/>
  <c r="R35" i="37"/>
  <c r="F186" i="37"/>
  <c r="M183" i="37" a="1"/>
  <c r="M183" i="37" s="1"/>
  <c r="M187" i="37" s="1"/>
  <c r="K186" i="37"/>
  <c r="P183" i="37" a="1"/>
  <c r="P183" i="37" s="1"/>
  <c r="P187" i="37" s="1"/>
  <c r="E186" i="38"/>
  <c r="R172" i="38"/>
  <c r="C39" i="38"/>
  <c r="R172" i="37"/>
  <c r="C39" i="37"/>
  <c r="G183" i="38" a="1"/>
  <c r="G183" i="38" s="1"/>
  <c r="G187" i="38" s="1"/>
  <c r="M181" i="31"/>
  <c r="G181" i="31"/>
  <c r="N181" i="31"/>
  <c r="I181" i="31"/>
  <c r="K181" i="31"/>
  <c r="J181" i="31"/>
  <c r="L181" i="31"/>
  <c r="C153" i="25"/>
  <c r="O181" i="31"/>
  <c r="F181" i="31"/>
  <c r="E181" i="31"/>
  <c r="P181" i="31"/>
  <c r="R166" i="31"/>
  <c r="Q153" i="25"/>
  <c r="R92" i="31"/>
  <c r="J15" i="33"/>
  <c r="N12" i="33"/>
  <c r="K12" i="33"/>
  <c r="N13" i="33"/>
  <c r="G171" i="31"/>
  <c r="M171" i="31"/>
  <c r="P171" i="31"/>
  <c r="P178" i="31" a="1"/>
  <c r="P178" i="31" s="1"/>
  <c r="P182" i="31" s="1"/>
  <c r="J171" i="31"/>
  <c r="Q177" i="31"/>
  <c r="Q176" i="31"/>
  <c r="J9" i="33"/>
  <c r="R167" i="31"/>
  <c r="R134" i="31"/>
  <c r="R35" i="31"/>
  <c r="Q171" i="31"/>
  <c r="Q174" i="31"/>
  <c r="G178" i="31" a="1"/>
  <c r="G178" i="31" s="1"/>
  <c r="G182" i="31" s="1"/>
  <c r="J178" i="31" a="1"/>
  <c r="J178" i="31" s="1"/>
  <c r="J182" i="31" s="1"/>
  <c r="C39" i="31"/>
  <c r="C46" i="31" s="1"/>
  <c r="M178" i="31" a="1"/>
  <c r="M178" i="31" s="1"/>
  <c r="M182" i="31" s="1"/>
  <c r="J168" i="25"/>
  <c r="M168" i="25"/>
  <c r="P168" i="25"/>
  <c r="Q166" i="25"/>
  <c r="Q160" i="25"/>
  <c r="C160" i="25"/>
  <c r="C166" i="25"/>
  <c r="R151" i="25"/>
  <c r="R150" i="25"/>
  <c r="J19" i="39" l="1"/>
  <c r="AC10" i="39"/>
  <c r="AE10" i="39"/>
  <c r="N8" i="33"/>
  <c r="K10" i="33"/>
  <c r="V16" i="33"/>
  <c r="Q10" i="33"/>
  <c r="U9" i="33"/>
  <c r="Y9" i="33" s="1"/>
  <c r="B15" i="39"/>
  <c r="S10" i="33"/>
  <c r="O9" i="33"/>
  <c r="S9" i="33" s="1"/>
  <c r="I9" i="33"/>
  <c r="K9" i="33" s="1"/>
  <c r="Z9" i="33"/>
  <c r="Z8" i="33"/>
  <c r="W8" i="33"/>
  <c r="Q183" i="38"/>
  <c r="V17" i="33" s="1"/>
  <c r="Q183" i="37"/>
  <c r="P17" i="33" s="1"/>
  <c r="T17" i="33" s="1"/>
  <c r="P16" i="33"/>
  <c r="T8" i="33"/>
  <c r="Q8" i="33"/>
  <c r="T9" i="33"/>
  <c r="Y10" i="33"/>
  <c r="W10" i="33"/>
  <c r="Y15" i="33"/>
  <c r="W15" i="33"/>
  <c r="AF15" i="33"/>
  <c r="AA15" i="33" s="1"/>
  <c r="AE15" i="33" s="1"/>
  <c r="S15" i="33"/>
  <c r="Q15" i="33"/>
  <c r="R39" i="37"/>
  <c r="D144" i="35"/>
  <c r="S144" i="35" s="1"/>
  <c r="R39" i="38"/>
  <c r="D144" i="36"/>
  <c r="S144" i="36" s="1"/>
  <c r="C167" i="25"/>
  <c r="Q167" i="25"/>
  <c r="N15" i="33"/>
  <c r="K15" i="33"/>
  <c r="Q178" i="31"/>
  <c r="J17" i="39" s="1"/>
  <c r="N17" i="39" s="1"/>
  <c r="N19" i="39" s="1"/>
  <c r="N9" i="33"/>
  <c r="J16" i="33"/>
  <c r="D144" i="30"/>
  <c r="S144" i="30" s="1"/>
  <c r="R39" i="31"/>
  <c r="R153" i="25"/>
  <c r="R160" i="25"/>
  <c r="R166" i="25"/>
  <c r="W9" i="33" l="1"/>
  <c r="W16" i="33" s="1"/>
  <c r="U16" i="33"/>
  <c r="I16" i="33"/>
  <c r="M9" i="33"/>
  <c r="M16" i="33" s="1"/>
  <c r="Y16" i="33"/>
  <c r="S16" i="33"/>
  <c r="Q9" i="33"/>
  <c r="Q16" i="33" s="1"/>
  <c r="O16" i="33"/>
  <c r="Q186" i="38"/>
  <c r="Z16" i="33"/>
  <c r="Z17" i="33"/>
  <c r="V19" i="33"/>
  <c r="V20" i="33"/>
  <c r="Q186" i="37"/>
  <c r="P20" i="33" s="1"/>
  <c r="T16" i="33"/>
  <c r="T19" i="33" s="1"/>
  <c r="P19" i="33"/>
  <c r="F149" i="36"/>
  <c r="S149" i="36" s="1"/>
  <c r="C182" i="38" s="1"/>
  <c r="R182" i="38" s="1"/>
  <c r="F148" i="36"/>
  <c r="S148" i="36" s="1"/>
  <c r="C181" i="38" s="1"/>
  <c r="R181" i="38" s="1"/>
  <c r="F145" i="36"/>
  <c r="S145" i="36" s="1"/>
  <c r="T150" i="36" s="1"/>
  <c r="R46" i="38"/>
  <c r="C176" i="38"/>
  <c r="R176" i="38" s="1"/>
  <c r="F148" i="35"/>
  <c r="S148" i="35" s="1"/>
  <c r="C181" i="37" s="1"/>
  <c r="R181" i="37" s="1"/>
  <c r="F145" i="35"/>
  <c r="S145" i="35" s="1"/>
  <c r="F149" i="35"/>
  <c r="S149" i="35" s="1"/>
  <c r="C182" i="37" s="1"/>
  <c r="R182" i="37" s="1"/>
  <c r="R46" i="37"/>
  <c r="C176" i="37"/>
  <c r="R176" i="37" s="1"/>
  <c r="N16" i="33"/>
  <c r="K16" i="33"/>
  <c r="J17" i="33"/>
  <c r="J19" i="33" s="1"/>
  <c r="Q181" i="31"/>
  <c r="J20" i="39" s="1"/>
  <c r="R46" i="31"/>
  <c r="C171" i="31"/>
  <c r="R171" i="31" s="1"/>
  <c r="F149" i="30"/>
  <c r="S149" i="30" s="1"/>
  <c r="C177" i="31" s="1"/>
  <c r="R177" i="31" s="1"/>
  <c r="F145" i="30"/>
  <c r="S145" i="30" s="1"/>
  <c r="F148" i="30"/>
  <c r="S148" i="30" s="1"/>
  <c r="C176" i="31" s="1"/>
  <c r="R176" i="31" s="1"/>
  <c r="R167" i="25"/>
  <c r="T150" i="30" l="1"/>
  <c r="I17" i="39" s="1"/>
  <c r="T150" i="35"/>
  <c r="Z19" i="33"/>
  <c r="C179" i="38"/>
  <c r="C179" i="37"/>
  <c r="J20" i="33"/>
  <c r="N17" i="33"/>
  <c r="N19" i="33" s="1"/>
  <c r="C174" i="31"/>
  <c r="C178" i="31" s="1"/>
  <c r="B176" i="25"/>
  <c r="A176" i="25"/>
  <c r="B175" i="25"/>
  <c r="A175" i="25"/>
  <c r="M17" i="39" l="1"/>
  <c r="M19" i="39" s="1"/>
  <c r="K17" i="39"/>
  <c r="K19" i="39" s="1"/>
  <c r="I19" i="39"/>
  <c r="T151" i="36"/>
  <c r="U17" i="33"/>
  <c r="T151" i="35"/>
  <c r="O17" i="33"/>
  <c r="R179" i="38"/>
  <c r="R179" i="37"/>
  <c r="T151" i="30"/>
  <c r="I20" i="39" s="1"/>
  <c r="I17" i="33"/>
  <c r="R174" i="31"/>
  <c r="W17" i="33" l="1"/>
  <c r="W19" i="33" s="1"/>
  <c r="Y17" i="33"/>
  <c r="Y19" i="33" s="1"/>
  <c r="U19" i="33"/>
  <c r="T152" i="36"/>
  <c r="U20" i="33"/>
  <c r="S17" i="33"/>
  <c r="S19" i="33" s="1"/>
  <c r="O19" i="33"/>
  <c r="Q17" i="33"/>
  <c r="Q19" i="33" s="1"/>
  <c r="T152" i="35"/>
  <c r="O20" i="33"/>
  <c r="R183" i="37"/>
  <c r="C186" i="37"/>
  <c r="R186" i="37" s="1"/>
  <c r="R183" i="38"/>
  <c r="C186" i="38"/>
  <c r="R186" i="38" s="1"/>
  <c r="M17" i="33"/>
  <c r="M19" i="33" s="1"/>
  <c r="K17" i="33"/>
  <c r="K19" i="33" s="1"/>
  <c r="I19" i="33"/>
  <c r="T152" i="30"/>
  <c r="I20" i="33"/>
  <c r="R178" i="31"/>
  <c r="C181" i="31"/>
  <c r="R181" i="31" s="1"/>
  <c r="M121" i="25"/>
  <c r="J113" i="25"/>
  <c r="M99" i="25"/>
  <c r="J99" i="25"/>
  <c r="Q76" i="25"/>
  <c r="Q58" i="25"/>
  <c r="Q52" i="25"/>
  <c r="Q51" i="25"/>
  <c r="B44" i="25" l="1"/>
  <c r="B42" i="25"/>
  <c r="A42" i="25"/>
  <c r="B40" i="25"/>
  <c r="A40" i="25"/>
  <c r="B38" i="25"/>
  <c r="A38" i="25"/>
  <c r="B54" i="25" l="1"/>
  <c r="B53" i="25"/>
  <c r="B52" i="25"/>
  <c r="B51" i="25"/>
  <c r="B75" i="25" l="1"/>
  <c r="B76" i="25"/>
  <c r="B77" i="25"/>
  <c r="B78" i="25"/>
  <c r="B69" i="25"/>
  <c r="B70" i="25"/>
  <c r="B71" i="25"/>
  <c r="B72" i="25"/>
  <c r="B63" i="25"/>
  <c r="B64" i="25"/>
  <c r="B65" i="25"/>
  <c r="B66" i="25"/>
  <c r="B57" i="25"/>
  <c r="B58" i="25"/>
  <c r="B59" i="25"/>
  <c r="B60" i="25"/>
  <c r="A138" i="25"/>
  <c r="A139" i="25"/>
  <c r="A140" i="25"/>
  <c r="A141" i="25"/>
  <c r="A142" i="25"/>
  <c r="A143" i="25"/>
  <c r="A125" i="25"/>
  <c r="B125" i="25"/>
  <c r="A126" i="25"/>
  <c r="B126" i="25"/>
  <c r="A127" i="25"/>
  <c r="B127" i="25"/>
  <c r="A128" i="25"/>
  <c r="B128" i="25"/>
  <c r="A129" i="25"/>
  <c r="B129" i="25"/>
  <c r="A130" i="25"/>
  <c r="B130" i="25"/>
  <c r="A131" i="25"/>
  <c r="B131" i="25"/>
  <c r="A132" i="25"/>
  <c r="B132" i="25"/>
  <c r="A133" i="25"/>
  <c r="B133" i="25"/>
  <c r="A134" i="25"/>
  <c r="B134" i="25"/>
  <c r="A117" i="25"/>
  <c r="B117" i="25"/>
  <c r="A118" i="25"/>
  <c r="B118" i="25"/>
  <c r="A119" i="25"/>
  <c r="B119" i="25"/>
  <c r="A120" i="25"/>
  <c r="B120" i="25"/>
  <c r="A103" i="25"/>
  <c r="B103" i="25"/>
  <c r="A104" i="25"/>
  <c r="B104" i="25"/>
  <c r="A105" i="25"/>
  <c r="B105" i="25"/>
  <c r="A106" i="25"/>
  <c r="B106" i="25"/>
  <c r="A107" i="25"/>
  <c r="B107" i="25"/>
  <c r="A108" i="25"/>
  <c r="B108" i="25"/>
  <c r="A109" i="25"/>
  <c r="B109" i="25"/>
  <c r="A110" i="25"/>
  <c r="B110" i="25"/>
  <c r="A111" i="25"/>
  <c r="B111" i="25"/>
  <c r="A112" i="25"/>
  <c r="B112" i="25"/>
  <c r="A98" i="25"/>
  <c r="B98" i="25"/>
  <c r="A97" i="25"/>
  <c r="B97" i="25"/>
  <c r="A74" i="25"/>
  <c r="B74" i="25"/>
  <c r="A68" i="25"/>
  <c r="B68" i="25"/>
  <c r="A62" i="25"/>
  <c r="B62" i="25"/>
  <c r="A56" i="25"/>
  <c r="B56" i="25"/>
  <c r="A50" i="25"/>
  <c r="B50" i="25"/>
  <c r="A31" i="25"/>
  <c r="B31" i="25"/>
  <c r="A23" i="25"/>
  <c r="B23" i="25"/>
  <c r="A19" i="25"/>
  <c r="B19" i="25"/>
  <c r="A15" i="25"/>
  <c r="B15" i="25"/>
  <c r="A11" i="25"/>
  <c r="B11" i="25"/>
  <c r="A7" i="25"/>
  <c r="B7" i="25"/>
  <c r="Q8" i="25"/>
  <c r="Q110" i="25"/>
  <c r="Q143" i="25"/>
  <c r="Q98" i="25"/>
  <c r="Q97" i="25"/>
  <c r="Q32" i="25"/>
  <c r="Q24" i="25"/>
  <c r="Q20" i="25"/>
  <c r="Q16" i="25"/>
  <c r="Q12" i="25"/>
  <c r="P34" i="25"/>
  <c r="P33" i="25"/>
  <c r="O34" i="25"/>
  <c r="O33" i="25"/>
  <c r="N34" i="25"/>
  <c r="N33" i="25"/>
  <c r="M34" i="25"/>
  <c r="M33" i="25"/>
  <c r="L34" i="25"/>
  <c r="L33" i="25"/>
  <c r="K34" i="25"/>
  <c r="K33" i="25"/>
  <c r="J34" i="25"/>
  <c r="J33" i="25"/>
  <c r="I34" i="25"/>
  <c r="I33" i="25"/>
  <c r="H34" i="25"/>
  <c r="H33" i="25"/>
  <c r="G34" i="25"/>
  <c r="G33" i="25"/>
  <c r="F34" i="25"/>
  <c r="F33" i="25"/>
  <c r="P26" i="25"/>
  <c r="P25" i="25"/>
  <c r="O26" i="25"/>
  <c r="O25" i="25"/>
  <c r="N26" i="25"/>
  <c r="N25" i="25"/>
  <c r="M26" i="25"/>
  <c r="M25" i="25"/>
  <c r="L26" i="25"/>
  <c r="L25" i="25"/>
  <c r="K26" i="25"/>
  <c r="K25" i="25"/>
  <c r="J26" i="25"/>
  <c r="J25" i="25"/>
  <c r="I26" i="25"/>
  <c r="I25" i="25"/>
  <c r="H26" i="25"/>
  <c r="H25" i="25"/>
  <c r="G26" i="25"/>
  <c r="G25" i="25"/>
  <c r="F26" i="25"/>
  <c r="F25" i="25"/>
  <c r="E26" i="25"/>
  <c r="E25" i="25"/>
  <c r="P22" i="25"/>
  <c r="P21" i="25"/>
  <c r="O22" i="25"/>
  <c r="O21" i="25"/>
  <c r="N22" i="25"/>
  <c r="N21" i="25"/>
  <c r="M22" i="25"/>
  <c r="M21" i="25"/>
  <c r="L22" i="25"/>
  <c r="L21" i="25"/>
  <c r="K22" i="25"/>
  <c r="K21" i="25"/>
  <c r="J22" i="25"/>
  <c r="J21" i="25"/>
  <c r="I22" i="25"/>
  <c r="I21" i="25"/>
  <c r="H22" i="25"/>
  <c r="H21" i="25"/>
  <c r="G22" i="25"/>
  <c r="G21" i="25"/>
  <c r="F22" i="25"/>
  <c r="F21" i="25"/>
  <c r="E22" i="25"/>
  <c r="E21" i="25"/>
  <c r="P18" i="25"/>
  <c r="P17" i="25"/>
  <c r="O18" i="25"/>
  <c r="O17" i="25"/>
  <c r="N18" i="25"/>
  <c r="N17" i="25"/>
  <c r="M18" i="25"/>
  <c r="M17" i="25"/>
  <c r="L18" i="25"/>
  <c r="L17" i="25"/>
  <c r="K18" i="25"/>
  <c r="K17" i="25"/>
  <c r="J18" i="25"/>
  <c r="J17" i="25"/>
  <c r="I18" i="25"/>
  <c r="I17" i="25"/>
  <c r="H18" i="25"/>
  <c r="H17" i="25"/>
  <c r="G18" i="25"/>
  <c r="G17" i="25"/>
  <c r="F18" i="25"/>
  <c r="F17" i="25"/>
  <c r="E18" i="25"/>
  <c r="E17" i="25"/>
  <c r="P14" i="25"/>
  <c r="P13" i="25"/>
  <c r="O14" i="25"/>
  <c r="O13" i="25"/>
  <c r="N14" i="25"/>
  <c r="N13" i="25"/>
  <c r="M14" i="25"/>
  <c r="M13" i="25"/>
  <c r="L14" i="25"/>
  <c r="L13" i="25"/>
  <c r="K14" i="25"/>
  <c r="K13" i="25"/>
  <c r="J14" i="25"/>
  <c r="J13" i="25"/>
  <c r="I14" i="25"/>
  <c r="I13" i="25"/>
  <c r="H14" i="25"/>
  <c r="H13" i="25"/>
  <c r="G14" i="25"/>
  <c r="G13" i="25"/>
  <c r="F14" i="25"/>
  <c r="F13" i="25"/>
  <c r="E14" i="25"/>
  <c r="E13" i="25"/>
  <c r="P10" i="25"/>
  <c r="O10" i="25"/>
  <c r="N10" i="25"/>
  <c r="M10" i="25"/>
  <c r="L10" i="25"/>
  <c r="K10" i="25"/>
  <c r="J10" i="25"/>
  <c r="I10" i="25"/>
  <c r="H10" i="25"/>
  <c r="G10" i="25"/>
  <c r="F10" i="25"/>
  <c r="P9" i="25"/>
  <c r="O9" i="25"/>
  <c r="N9" i="25"/>
  <c r="M9" i="25"/>
  <c r="L9" i="25"/>
  <c r="K9" i="25"/>
  <c r="J9" i="25"/>
  <c r="I9" i="25"/>
  <c r="G9" i="25"/>
  <c r="F9" i="25"/>
  <c r="E10" i="25"/>
  <c r="E9" i="25"/>
  <c r="A2" i="25"/>
  <c r="L39" i="25" l="1"/>
  <c r="Q99" i="25"/>
  <c r="G35" i="25" a="1"/>
  <c r="G35" i="25" s="1"/>
  <c r="O38" i="25"/>
  <c r="H39" i="25"/>
  <c r="I38" i="25"/>
  <c r="M38" i="25"/>
  <c r="P38" i="25"/>
  <c r="L38" i="25"/>
  <c r="P39" i="25"/>
  <c r="K39" i="25"/>
  <c r="F38" i="25"/>
  <c r="M39" i="25"/>
  <c r="E39" i="25"/>
  <c r="J38" i="25"/>
  <c r="G39" i="25"/>
  <c r="O39" i="25"/>
  <c r="I39" i="25"/>
  <c r="F39" i="25"/>
  <c r="N39" i="25"/>
  <c r="K38" i="25"/>
  <c r="M35" i="25" a="1"/>
  <c r="M35" i="25" s="1"/>
  <c r="G38" i="25"/>
  <c r="J39" i="25"/>
  <c r="E38" i="25"/>
  <c r="N38" i="25"/>
  <c r="P35" i="25" a="1"/>
  <c r="P35" i="25" s="1"/>
  <c r="Q34" i="25"/>
  <c r="Q14" i="25"/>
  <c r="Q22" i="25"/>
  <c r="Q18" i="25"/>
  <c r="Q26" i="25"/>
  <c r="H9" i="25"/>
  <c r="Q142" i="25"/>
  <c r="Q141" i="25"/>
  <c r="Q140" i="25"/>
  <c r="Q139" i="25"/>
  <c r="Q138" i="25"/>
  <c r="Q134" i="25"/>
  <c r="Q133" i="25"/>
  <c r="Q132" i="25"/>
  <c r="Q131" i="25"/>
  <c r="Q130" i="25"/>
  <c r="Q129" i="25"/>
  <c r="Q128" i="25"/>
  <c r="Q127" i="25"/>
  <c r="Q126" i="25"/>
  <c r="Q125" i="25"/>
  <c r="Q120" i="25"/>
  <c r="Q119" i="25"/>
  <c r="Q118" i="25"/>
  <c r="Q117" i="25"/>
  <c r="Q112" i="25"/>
  <c r="Q111" i="25"/>
  <c r="Q109" i="25"/>
  <c r="Q108" i="25"/>
  <c r="Q107" i="25"/>
  <c r="Q106" i="25"/>
  <c r="Q105" i="25"/>
  <c r="Q104" i="25"/>
  <c r="Q103" i="25"/>
  <c r="Q78" i="25"/>
  <c r="Q77" i="25"/>
  <c r="Q75" i="25"/>
  <c r="Q72" i="25"/>
  <c r="Q71" i="25"/>
  <c r="Q70" i="25"/>
  <c r="Q69" i="25"/>
  <c r="Q66" i="25"/>
  <c r="Q65" i="25"/>
  <c r="Q64" i="25"/>
  <c r="Q63" i="25"/>
  <c r="Q60" i="25"/>
  <c r="Q59" i="25"/>
  <c r="Q57" i="25"/>
  <c r="Q54" i="25"/>
  <c r="Q53" i="25"/>
  <c r="D11" i="33" l="1"/>
  <c r="H11" i="33" s="1"/>
  <c r="G171" i="25"/>
  <c r="J178" i="25"/>
  <c r="K175" i="25"/>
  <c r="P178" i="25"/>
  <c r="E177" i="25"/>
  <c r="P175" i="25"/>
  <c r="P177" i="25"/>
  <c r="F175" i="25"/>
  <c r="O175" i="25"/>
  <c r="M175" i="25"/>
  <c r="E178" i="25"/>
  <c r="I175" i="25"/>
  <c r="K177" i="25"/>
  <c r="P171" i="25"/>
  <c r="F171" i="25"/>
  <c r="P46" i="25" a="1"/>
  <c r="P46" i="25" s="1"/>
  <c r="K178" i="25"/>
  <c r="F177" i="25"/>
  <c r="N175" i="25"/>
  <c r="L178" i="25"/>
  <c r="N171" i="25"/>
  <c r="F178" i="25"/>
  <c r="N177" i="25"/>
  <c r="E171" i="25"/>
  <c r="I177" i="25"/>
  <c r="E175" i="25"/>
  <c r="O177" i="25"/>
  <c r="N178" i="25"/>
  <c r="G175" i="25"/>
  <c r="I178" i="25"/>
  <c r="J175" i="25"/>
  <c r="O178" i="25"/>
  <c r="M177" i="25"/>
  <c r="L171" i="25"/>
  <c r="I171" i="25"/>
  <c r="J177" i="25"/>
  <c r="G177" i="25"/>
  <c r="O171" i="25"/>
  <c r="M178" i="25"/>
  <c r="L175" i="25"/>
  <c r="K171" i="25"/>
  <c r="J171" i="25"/>
  <c r="G178" i="25"/>
  <c r="M171" i="25"/>
  <c r="L177" i="25"/>
  <c r="Q145" i="25"/>
  <c r="Q113" i="25"/>
  <c r="Q121" i="25"/>
  <c r="G46" i="25" a="1"/>
  <c r="G46" i="25" s="1"/>
  <c r="M46" i="25" a="1"/>
  <c r="M46" i="25" s="1"/>
  <c r="H38" i="25"/>
  <c r="H178" i="25" s="1"/>
  <c r="J35" i="25" a="1"/>
  <c r="J35" i="25" s="1"/>
  <c r="Q135" i="25"/>
  <c r="Q61" i="25"/>
  <c r="Q55" i="25"/>
  <c r="Q10" i="25"/>
  <c r="Q35" i="25" s="1"/>
  <c r="Q67" i="25"/>
  <c r="Q73" i="25"/>
  <c r="Q79" i="25"/>
  <c r="Q45" i="25"/>
  <c r="Q43" i="25"/>
  <c r="D8" i="39" l="1"/>
  <c r="AB8" i="39"/>
  <c r="AB12" i="33"/>
  <c r="AB8" i="33"/>
  <c r="AB13" i="33"/>
  <c r="G182" i="25"/>
  <c r="I182" i="25"/>
  <c r="K182" i="25"/>
  <c r="J182" i="25"/>
  <c r="F182" i="25"/>
  <c r="P182" i="25"/>
  <c r="O182" i="25"/>
  <c r="E182" i="25"/>
  <c r="M182" i="25"/>
  <c r="N182" i="25"/>
  <c r="L182" i="25"/>
  <c r="H177" i="25"/>
  <c r="Q177" i="25" s="1"/>
  <c r="H171" i="25"/>
  <c r="J172" i="25" s="1"/>
  <c r="Q92" i="25"/>
  <c r="H175" i="25"/>
  <c r="M179" i="25" a="1"/>
  <c r="M179" i="25" s="1"/>
  <c r="M183" i="25" s="1"/>
  <c r="Q39" i="25"/>
  <c r="J46" i="25" a="1"/>
  <c r="J46" i="25" s="1"/>
  <c r="Q168" i="25"/>
  <c r="D13" i="33"/>
  <c r="D12" i="33"/>
  <c r="D8" i="33"/>
  <c r="G179" i="25" a="1"/>
  <c r="G179" i="25" s="1"/>
  <c r="G183" i="25" s="1"/>
  <c r="P179" i="25" a="1"/>
  <c r="P179" i="25" s="1"/>
  <c r="P183" i="25" s="1"/>
  <c r="Q178" i="25"/>
  <c r="M172" i="25"/>
  <c r="P172" i="25"/>
  <c r="G172" i="25"/>
  <c r="Q41" i="25"/>
  <c r="Q176" i="25"/>
  <c r="H8" i="39" l="1"/>
  <c r="E8" i="39"/>
  <c r="AC8" i="39"/>
  <c r="AB15" i="33"/>
  <c r="AB10" i="33"/>
  <c r="H182" i="25"/>
  <c r="J179" i="25" a="1"/>
  <c r="J179" i="25" s="1"/>
  <c r="J183" i="25" s="1"/>
  <c r="Q46" i="25"/>
  <c r="D15" i="33"/>
  <c r="H12" i="33"/>
  <c r="H13" i="33"/>
  <c r="D10" i="33"/>
  <c r="H8" i="33"/>
  <c r="Q175" i="25"/>
  <c r="Q179" i="25" s="1"/>
  <c r="C51" i="25"/>
  <c r="C112" i="25"/>
  <c r="R112" i="25" s="1"/>
  <c r="C117" i="25"/>
  <c r="C77" i="25"/>
  <c r="C66" i="25"/>
  <c r="C63" i="25"/>
  <c r="C60" i="25"/>
  <c r="C54" i="25"/>
  <c r="B143" i="25"/>
  <c r="B142" i="25"/>
  <c r="B141" i="25"/>
  <c r="B140" i="25"/>
  <c r="B139" i="25"/>
  <c r="B138" i="25"/>
  <c r="C143" i="25"/>
  <c r="C141" i="25"/>
  <c r="R141" i="25" s="1"/>
  <c r="C140" i="25"/>
  <c r="R140" i="25" s="1"/>
  <c r="C139" i="25"/>
  <c r="C138" i="25"/>
  <c r="C134" i="25"/>
  <c r="R134" i="25" s="1"/>
  <c r="C133" i="25"/>
  <c r="R133" i="25" s="1"/>
  <c r="C132" i="25"/>
  <c r="R132" i="25" s="1"/>
  <c r="C131" i="25"/>
  <c r="R131" i="25" s="1"/>
  <c r="C130" i="25"/>
  <c r="C129" i="25"/>
  <c r="R129" i="25" s="1"/>
  <c r="C128" i="25"/>
  <c r="R128" i="25" s="1"/>
  <c r="C127" i="25"/>
  <c r="R127" i="25" s="1"/>
  <c r="C126" i="25"/>
  <c r="R126" i="25" s="1"/>
  <c r="C120" i="25"/>
  <c r="R120" i="25" s="1"/>
  <c r="C119" i="25"/>
  <c r="R119" i="25" s="1"/>
  <c r="C111" i="25"/>
  <c r="R111" i="25" s="1"/>
  <c r="C110" i="25"/>
  <c r="R110" i="25" s="1"/>
  <c r="C109" i="25"/>
  <c r="R109" i="25" s="1"/>
  <c r="C108" i="25"/>
  <c r="R108" i="25" s="1"/>
  <c r="C107" i="25"/>
  <c r="R107" i="25" s="1"/>
  <c r="C106" i="25"/>
  <c r="R106" i="25" s="1"/>
  <c r="C105" i="25"/>
  <c r="R105" i="25" s="1"/>
  <c r="C104" i="25"/>
  <c r="R104" i="25" s="1"/>
  <c r="C98" i="25"/>
  <c r="R98" i="25" s="1"/>
  <c r="C78" i="25"/>
  <c r="C76" i="25"/>
  <c r="C72" i="25"/>
  <c r="C71" i="25"/>
  <c r="C70" i="25"/>
  <c r="C69" i="25"/>
  <c r="C65" i="25"/>
  <c r="C64" i="25"/>
  <c r="C59" i="25"/>
  <c r="C58" i="25"/>
  <c r="C57" i="25"/>
  <c r="C53" i="25"/>
  <c r="C52" i="25"/>
  <c r="D17" i="39" l="1"/>
  <c r="H17" i="39" s="1"/>
  <c r="AB17" i="39"/>
  <c r="D9" i="39"/>
  <c r="AB9" i="39"/>
  <c r="AB16" i="39" s="1"/>
  <c r="AB9" i="33"/>
  <c r="AB16" i="33" s="1"/>
  <c r="AB17" i="33"/>
  <c r="Q172" i="25"/>
  <c r="D9" i="33"/>
  <c r="D16" i="33" s="1"/>
  <c r="E15" i="33"/>
  <c r="H15" i="33"/>
  <c r="H10" i="33"/>
  <c r="Q182" i="25"/>
  <c r="D17" i="33"/>
  <c r="R138" i="25"/>
  <c r="R139" i="25"/>
  <c r="R143" i="25"/>
  <c r="R130" i="25"/>
  <c r="C142" i="25"/>
  <c r="R142" i="25" s="1"/>
  <c r="C55" i="25"/>
  <c r="C67" i="25"/>
  <c r="R67" i="25" s="1"/>
  <c r="R117" i="25"/>
  <c r="C97" i="25"/>
  <c r="C99" i="25" s="1"/>
  <c r="C125" i="25"/>
  <c r="C118" i="25"/>
  <c r="R118" i="25" s="1"/>
  <c r="C103" i="25"/>
  <c r="C113" i="25" s="1"/>
  <c r="C73" i="25"/>
  <c r="R73" i="25" s="1"/>
  <c r="C75" i="25"/>
  <c r="C79" i="25" s="1"/>
  <c r="C61" i="25"/>
  <c r="R61" i="25" s="1"/>
  <c r="C18" i="25"/>
  <c r="R18" i="25" s="1"/>
  <c r="C34" i="25"/>
  <c r="R34" i="25" s="1"/>
  <c r="C10" i="25"/>
  <c r="C26" i="25"/>
  <c r="R26" i="25" s="1"/>
  <c r="C43" i="25"/>
  <c r="R43" i="25" s="1"/>
  <c r="C14" i="25"/>
  <c r="R14" i="25" s="1"/>
  <c r="C22" i="25"/>
  <c r="R22" i="25" s="1"/>
  <c r="AB19" i="39" l="1"/>
  <c r="H9" i="39"/>
  <c r="H16" i="39" s="1"/>
  <c r="H19" i="39" s="1"/>
  <c r="D16" i="39"/>
  <c r="D19" i="39" s="1"/>
  <c r="AB20" i="39"/>
  <c r="D20" i="39"/>
  <c r="C35" i="25"/>
  <c r="C121" i="25"/>
  <c r="R121" i="25" s="1"/>
  <c r="R79" i="25"/>
  <c r="C92" i="25"/>
  <c r="R92" i="25" s="1"/>
  <c r="C12" i="33"/>
  <c r="AF12" i="33" s="1"/>
  <c r="B11" i="39"/>
  <c r="C13" i="33"/>
  <c r="AF13" i="33" s="1"/>
  <c r="AB20" i="33"/>
  <c r="H9" i="33"/>
  <c r="H16" i="33" s="1"/>
  <c r="C145" i="25"/>
  <c r="R145" i="25" s="1"/>
  <c r="D20" i="33"/>
  <c r="AB19" i="33"/>
  <c r="S23" i="24"/>
  <c r="T30" i="24" s="1"/>
  <c r="C9" i="39" s="1"/>
  <c r="C8" i="33"/>
  <c r="AF8" i="33" s="1"/>
  <c r="P144" i="24"/>
  <c r="F146" i="24" s="1"/>
  <c r="S146" i="24" s="1"/>
  <c r="C11" i="33"/>
  <c r="AF11" i="33" s="1"/>
  <c r="H17" i="33"/>
  <c r="D19" i="33"/>
  <c r="C135" i="25"/>
  <c r="R99" i="25"/>
  <c r="R97" i="25"/>
  <c r="R103" i="25"/>
  <c r="R113" i="25"/>
  <c r="R55" i="25"/>
  <c r="R125" i="25"/>
  <c r="C45" i="25"/>
  <c r="G9" i="39" l="1"/>
  <c r="G16" i="39" s="1"/>
  <c r="AF9" i="39"/>
  <c r="C16" i="39"/>
  <c r="B9" i="39"/>
  <c r="E13" i="33"/>
  <c r="E9" i="39"/>
  <c r="E16" i="39" s="1"/>
  <c r="C168" i="25"/>
  <c r="R168" i="25" s="1"/>
  <c r="R45" i="25"/>
  <c r="G13" i="33"/>
  <c r="E12" i="33"/>
  <c r="G12" i="33"/>
  <c r="B12" i="39"/>
  <c r="B13" i="39"/>
  <c r="C10" i="33"/>
  <c r="AF10" i="33" s="1"/>
  <c r="H19" i="33"/>
  <c r="G11" i="33"/>
  <c r="E11" i="33"/>
  <c r="AA12" i="33"/>
  <c r="AE12" i="33" s="1"/>
  <c r="G8" i="33"/>
  <c r="E8" i="33"/>
  <c r="AA13" i="33"/>
  <c r="AE13" i="33" s="1"/>
  <c r="R135" i="25"/>
  <c r="R35" i="25"/>
  <c r="C39" i="25"/>
  <c r="R39" i="25" s="1"/>
  <c r="AF16" i="39" l="1"/>
  <c r="AA9" i="39"/>
  <c r="G10" i="33"/>
  <c r="E10" i="33"/>
  <c r="B10" i="39"/>
  <c r="AA8" i="33"/>
  <c r="C9" i="33"/>
  <c r="AF9" i="33" s="1"/>
  <c r="D144" i="24"/>
  <c r="S144" i="24" s="1"/>
  <c r="AA10" i="33"/>
  <c r="AE10" i="33" s="1"/>
  <c r="AA11" i="33"/>
  <c r="AE11" i="33" s="1"/>
  <c r="C41" i="25"/>
  <c r="C46" i="25" s="1"/>
  <c r="AC9" i="39" l="1"/>
  <c r="AC16" i="39" s="1"/>
  <c r="AE9" i="39"/>
  <c r="AE16" i="39" s="1"/>
  <c r="AA16" i="39"/>
  <c r="AE8" i="33"/>
  <c r="AC8" i="33"/>
  <c r="B16" i="39"/>
  <c r="F149" i="24"/>
  <c r="S149" i="24" s="1"/>
  <c r="F148" i="24"/>
  <c r="S148" i="24" s="1"/>
  <c r="F145" i="24"/>
  <c r="S145" i="24" s="1"/>
  <c r="G9" i="33"/>
  <c r="G16" i="33" s="1"/>
  <c r="E9" i="33"/>
  <c r="E16" i="33" s="1"/>
  <c r="C16" i="33"/>
  <c r="C176" i="25"/>
  <c r="R176" i="25" s="1"/>
  <c r="R41" i="25"/>
  <c r="C172" i="25"/>
  <c r="R172" i="25" s="1"/>
  <c r="T150" i="24" l="1"/>
  <c r="C17" i="39" s="1"/>
  <c r="AA9" i="33"/>
  <c r="AE9" i="33" s="1"/>
  <c r="AE16" i="33" s="1"/>
  <c r="AF16" i="33"/>
  <c r="C178" i="25"/>
  <c r="R178" i="25" s="1"/>
  <c r="C177" i="25"/>
  <c r="R177" i="25" s="1"/>
  <c r="R46" i="25"/>
  <c r="C175" i="25"/>
  <c r="G17" i="39" l="1"/>
  <c r="G19" i="39" s="1"/>
  <c r="AF17" i="39"/>
  <c r="E17" i="39"/>
  <c r="E19" i="39" s="1"/>
  <c r="C19" i="39"/>
  <c r="C179" i="25"/>
  <c r="C182" i="25" s="1"/>
  <c r="R182" i="25" s="1"/>
  <c r="AA16" i="33"/>
  <c r="R175" i="25"/>
  <c r="R10" i="25"/>
  <c r="AA17" i="39" l="1"/>
  <c r="AF19" i="39"/>
  <c r="AA19" i="39" s="1"/>
  <c r="B17" i="39"/>
  <c r="T151" i="24"/>
  <c r="C17" i="33"/>
  <c r="AF17" i="33" s="1"/>
  <c r="R179" i="25"/>
  <c r="C20" i="39" l="1"/>
  <c r="AF20" i="39" s="1"/>
  <c r="AA20" i="39" s="1"/>
  <c r="AE17" i="39"/>
  <c r="AE19" i="39" s="1"/>
  <c r="AC17" i="39"/>
  <c r="AC19" i="39" s="1"/>
  <c r="B19" i="39"/>
  <c r="E17" i="33"/>
  <c r="E19" i="33" s="1"/>
  <c r="G17" i="33"/>
  <c r="G19" i="33" s="1"/>
  <c r="C19" i="33"/>
  <c r="T152" i="24"/>
  <c r="C20" i="33"/>
  <c r="AF20" i="33" s="1"/>
  <c r="AC11" i="33"/>
  <c r="B20" i="39" l="1"/>
  <c r="AA17" i="33"/>
  <c r="AE17" i="33" s="1"/>
  <c r="AE19" i="33" s="1"/>
  <c r="AF19" i="33"/>
  <c r="AC12" i="33"/>
  <c r="AC13" i="33"/>
  <c r="AA19" i="33" l="1"/>
  <c r="AA20" i="33"/>
  <c r="AC15" i="33"/>
  <c r="AC10" i="33"/>
  <c r="AC9" i="33"/>
  <c r="AC16" i="33" l="1"/>
  <c r="AC17" i="33"/>
  <c r="AC19" i="3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<sst xmlns="http://schemas.openxmlformats.org/spreadsheetml/2006/main" count="3787" uniqueCount="203">
  <si>
    <t>Personnel</t>
  </si>
  <si>
    <t>Category</t>
  </si>
  <si>
    <t>x</t>
  </si>
  <si>
    <t>=</t>
  </si>
  <si>
    <t>Supplies</t>
  </si>
  <si>
    <t>Other</t>
  </si>
  <si>
    <t>Total</t>
  </si>
  <si>
    <t>Indirect</t>
  </si>
  <si>
    <t>Lodging</t>
  </si>
  <si>
    <t>Travel</t>
  </si>
  <si>
    <t xml:space="preserve">Fringe </t>
  </si>
  <si>
    <t>Trip Total</t>
  </si>
  <si>
    <t>FTE</t>
  </si>
  <si>
    <t>Remaining</t>
  </si>
  <si>
    <t>Spent</t>
  </si>
  <si>
    <t>Sep</t>
  </si>
  <si>
    <t>Aug</t>
  </si>
  <si>
    <t>Jul</t>
  </si>
  <si>
    <t>Jun</t>
  </si>
  <si>
    <t>May</t>
  </si>
  <si>
    <t>Apr</t>
  </si>
  <si>
    <t>Mar</t>
  </si>
  <si>
    <t>Feb</t>
  </si>
  <si>
    <t>Jan</t>
  </si>
  <si>
    <t>Dec</t>
  </si>
  <si>
    <t>Nov</t>
  </si>
  <si>
    <t>Oct</t>
  </si>
  <si>
    <t>Contractual</t>
  </si>
  <si>
    <t>Rate</t>
  </si>
  <si>
    <t>Staff Title</t>
  </si>
  <si>
    <t>Item</t>
  </si>
  <si>
    <t>/?</t>
  </si>
  <si>
    <t>-</t>
  </si>
  <si>
    <t>/person</t>
  </si>
  <si>
    <t xml:space="preserve">  /?</t>
  </si>
  <si>
    <t>Equipment</t>
  </si>
  <si>
    <t>Taxi/Shuttle or Mileage -each way</t>
  </si>
  <si>
    <t xml:space="preserve">Budget </t>
  </si>
  <si>
    <t>A.</t>
  </si>
  <si>
    <t>B.</t>
  </si>
  <si>
    <t>C.</t>
  </si>
  <si>
    <t>D.</t>
  </si>
  <si>
    <t>I.</t>
  </si>
  <si>
    <t>II.</t>
  </si>
  <si>
    <t>E.</t>
  </si>
  <si>
    <t>III.</t>
  </si>
  <si>
    <t>Registration Fees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</si>
  <si>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</si>
  <si>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</si>
  <si>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</si>
  <si>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</si>
  <si>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</si>
  <si>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</si>
  <si>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</si>
  <si>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</si>
  <si>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</si>
  <si>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</si>
  <si>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IV.</t>
  </si>
  <si>
    <t>Wks/Yr</t>
  </si>
  <si>
    <t>Hrs/Wk</t>
  </si>
  <si>
    <t>Rate/Hr</t>
  </si>
  <si>
    <t>FTE or Workyears</t>
  </si>
  <si>
    <t>A</t>
  </si>
  <si>
    <t>B</t>
  </si>
  <si>
    <t>C</t>
  </si>
  <si>
    <t>D</t>
  </si>
  <si>
    <t>E</t>
  </si>
  <si>
    <t>Description of duties</t>
  </si>
  <si>
    <t>Description of item</t>
  </si>
  <si>
    <t xml:space="preserve">Item </t>
  </si>
  <si>
    <t>Service</t>
  </si>
  <si>
    <t>Cost</t>
  </si>
  <si>
    <t>Indirect costs can be charged only after a rate for the period has been approved by the NBC.  Changes in rates require budget revisions.</t>
  </si>
  <si>
    <t>DRAFT</t>
  </si>
  <si>
    <t>Tribe Name</t>
  </si>
  <si>
    <t>dd/mm/yy</t>
  </si>
  <si>
    <t>F.</t>
  </si>
  <si>
    <t>F</t>
  </si>
  <si>
    <t>City, State</t>
  </si>
  <si>
    <t>Training or Conference Title</t>
  </si>
  <si>
    <t>Cost per   x   Days or Miles      x     Travelers or Trips</t>
  </si>
  <si>
    <t xml:space="preserve">IGAP equipment must be procured, inventoried and maintained per policies &amp; procedures.  Base estimates on quoted costs with shipping.  </t>
  </si>
  <si>
    <t>Travel to trainings and conferences is for building technical, communications, or administrative program management capacities.</t>
  </si>
  <si>
    <t>Payroll Taxes must be paid for all staff all year.  Describe other benefits consistent with personnel policies &amp; procedures here.</t>
  </si>
  <si>
    <t xml:space="preserve">IGAP support costs must clearly support the workplan. For shared costs show the total cost and method for sharing. </t>
  </si>
  <si>
    <t xml:space="preserve">Description of service and/or sharing </t>
  </si>
  <si>
    <t>Description of cost and/or sharing</t>
  </si>
  <si>
    <t>How much? How often?   x    How many?</t>
  </si>
  <si>
    <t>*Enter # of weeks of benefits-&gt;</t>
  </si>
  <si>
    <t>FY</t>
  </si>
  <si>
    <t>*Enter Hrs -&gt;</t>
  </si>
  <si>
    <t>Quarter 1</t>
  </si>
  <si>
    <t>Quarter 2</t>
  </si>
  <si>
    <t>Quarter 3</t>
  </si>
  <si>
    <t>Quarter 4</t>
  </si>
  <si>
    <t>Pay P1</t>
  </si>
  <si>
    <t>Pay P2</t>
  </si>
  <si>
    <t xml:space="preserve"> </t>
  </si>
  <si>
    <t xml:space="preserve">Payroll Taxes                                                    </t>
  </si>
  <si>
    <t xml:space="preserve">Benefits II                                                          </t>
  </si>
  <si>
    <t xml:space="preserve">Benefits III                                                         </t>
  </si>
  <si>
    <t xml:space="preserve">Benefits IV                                                         </t>
  </si>
  <si>
    <t xml:space="preserve">*Enter "x" for staff participating in training  </t>
  </si>
  <si>
    <t xml:space="preserve">*Enter "x" for staff covered by benefits   </t>
  </si>
  <si>
    <t>FICA, SS, MC, WC                                            -&gt;</t>
  </si>
  <si>
    <t>Description of benefits                                 -&gt;</t>
  </si>
  <si>
    <t xml:space="preserve">IGAP supplies must be procured, inventoried and maintained per policies &amp; procedures.  Base estimates on catalogue costs with shipping.  </t>
  </si>
  <si>
    <t xml:space="preserve">IGAP support services must clearly support the IGAP workplan.  For shared services show the total cost and method for sharing. </t>
  </si>
  <si>
    <t>Direct</t>
  </si>
  <si>
    <t>Direct Subtotal</t>
  </si>
  <si>
    <t>Base   =   Direct Costs</t>
  </si>
  <si>
    <t>Equipment, Contracts, Participant Support</t>
  </si>
  <si>
    <t xml:space="preserve">Rate </t>
  </si>
  <si>
    <t>(Base x % Year +/- Specific Costs)</t>
  </si>
  <si>
    <t>+/-</t>
  </si>
  <si>
    <t>Participant Support Travel</t>
  </si>
  <si>
    <t>a.</t>
  </si>
  <si>
    <t>i.</t>
  </si>
  <si>
    <t>b.</t>
  </si>
  <si>
    <t xml:space="preserve">Airfare- Roundtrip                                         </t>
  </si>
  <si>
    <t xml:space="preserve">Description of cost </t>
  </si>
  <si>
    <t>Participant Support</t>
  </si>
  <si>
    <t>Participant Support Subtotal</t>
  </si>
  <si>
    <t>Registration Fees Subtotal</t>
  </si>
  <si>
    <t>General Other Subtotal</t>
  </si>
  <si>
    <t>General Other</t>
  </si>
  <si>
    <t>All Other</t>
  </si>
  <si>
    <t>Pass Through</t>
  </si>
  <si>
    <t xml:space="preserve">Indirect </t>
  </si>
  <si>
    <t>CY2 (1/1- 9/30)</t>
  </si>
  <si>
    <t>CY1 (10/1- 12/31)</t>
  </si>
  <si>
    <t>I</t>
  </si>
  <si>
    <t>ii.</t>
  </si>
  <si>
    <t xml:space="preserve">Adjusted Base </t>
  </si>
  <si>
    <t>+</t>
  </si>
  <si>
    <t xml:space="preserve"> Unexpended FY</t>
  </si>
  <si>
    <t xml:space="preserve"> Total Cost for Project</t>
  </si>
  <si>
    <t>Left to Add (+) / Reduce (-)</t>
  </si>
  <si>
    <t>--</t>
  </si>
  <si>
    <t>Reallocate to FY</t>
  </si>
  <si>
    <t>Rev</t>
  </si>
  <si>
    <t>Max Original Budget Total</t>
  </si>
  <si>
    <t>G</t>
  </si>
  <si>
    <t>G.</t>
  </si>
  <si>
    <t xml:space="preserve"> Budgeted</t>
  </si>
  <si>
    <t xml:space="preserve"> PERSONNEL</t>
  </si>
  <si>
    <t xml:space="preserve"> FRINGE</t>
  </si>
  <si>
    <t xml:space="preserve"> TRAVEL</t>
  </si>
  <si>
    <t xml:space="preserve"> EQUIPMENT</t>
  </si>
  <si>
    <t xml:space="preserve"> SUPPLIES</t>
  </si>
  <si>
    <t xml:space="preserve"> CONTRACTUAL</t>
  </si>
  <si>
    <t xml:space="preserve"> OTHER</t>
  </si>
  <si>
    <t xml:space="preserve"> INDIRECT</t>
  </si>
  <si>
    <t xml:space="preserve"> TOTAL</t>
  </si>
  <si>
    <t xml:space="preserve"> DIRECT</t>
  </si>
  <si>
    <t>GAP</t>
  </si>
  <si>
    <t>Budget Summary</t>
  </si>
  <si>
    <t>Contractual/ Consultants</t>
  </si>
  <si>
    <t>*workplan match</t>
  </si>
  <si>
    <t>pending*</t>
  </si>
  <si>
    <t>Fiscal Year</t>
  </si>
  <si>
    <t>Check</t>
  </si>
  <si>
    <t>Change</t>
  </si>
  <si>
    <t>Budget</t>
  </si>
  <si>
    <t>ExpSum</t>
  </si>
  <si>
    <t>Rem1</t>
  </si>
  <si>
    <t>Accounting</t>
  </si>
  <si>
    <t>Rem2</t>
  </si>
  <si>
    <t>Diffs</t>
  </si>
  <si>
    <t>B2A Summary</t>
  </si>
  <si>
    <t>Expense Tracker</t>
  </si>
  <si>
    <t xml:space="preserve">Airfare- Roundtrip                          </t>
  </si>
  <si>
    <t xml:space="preserve">           Participants-&gt;</t>
  </si>
  <si>
    <t>FY26A</t>
  </si>
  <si>
    <t>FY26Rem</t>
  </si>
  <si>
    <t>FY26EvA</t>
  </si>
  <si>
    <t xml:space="preserve">Updated </t>
  </si>
  <si>
    <t>Updated</t>
  </si>
  <si>
    <t>mm/dd/yy</t>
  </si>
  <si>
    <t>Meals &amp; Incidentals</t>
  </si>
  <si>
    <t>What's included?</t>
  </si>
  <si>
    <t xml:space="preserve">IGAP staff time is for implementing the IGAP workplan.  Other uses of this time require other funding, budget and/or workplan revisions.  </t>
  </si>
  <si>
    <t>FY27D</t>
  </si>
  <si>
    <t>FY27EvA</t>
  </si>
  <si>
    <t>FY27Rem</t>
  </si>
  <si>
    <t>FY27A</t>
  </si>
  <si>
    <t>FY28D</t>
  </si>
  <si>
    <t>FY28A</t>
  </si>
  <si>
    <t>FY28Rem</t>
  </si>
  <si>
    <t>FY28EvA</t>
  </si>
  <si>
    <t>FY25-28D</t>
  </si>
  <si>
    <t xml:space="preserve">        Participants-&gt;</t>
  </si>
  <si>
    <t>FY29D</t>
  </si>
  <si>
    <t>FY26-29D</t>
  </si>
  <si>
    <t>FY29A</t>
  </si>
  <si>
    <t>FY29Rem</t>
  </si>
  <si>
    <t>FY29EvA</t>
  </si>
  <si>
    <t>FY26-29A</t>
  </si>
  <si>
    <t>FY26-29Rem</t>
  </si>
  <si>
    <t>GAP Budget</t>
  </si>
  <si>
    <t xml:space="preserve"> 27-28</t>
  </si>
  <si>
    <t>FY30D</t>
  </si>
  <si>
    <t>FY27-30D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</si>
</sst>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164" formatCode="&quot;$&quot;#,##0"/>
    <numFmt numFmtId="165" formatCode="0.0"/>
    <numFmt numFmtId="166" formatCode="&quot;$&quot;#,##0.00"/>
    <numFmt numFmtId="167" formatCode="0.0%"/>
    <numFmt numFmtId="168" formatCode="m/d/yy;@"/>
  </numFmts>
  <fonts count="78" x14ac:knownFonts="1">
    <font>
      <sz val="10"/>
      <name val="Arial"/>
    </font>
    <font>
      <sz val="10"/>
      <name val="Arial"/>
      <family val="2"/>
    </font>
    <font>
      <sz val="12"/>
      <name val="Times New Roman"/>
      <family val="1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0" tint="-0.249977111117893"/>
      <name val="Arial"/>
      <family val="2"/>
    </font>
    <font>
      <sz val="10"/>
      <color rgb="FF000000"/>
      <name val="Arial"/>
      <family val="2"/>
    </font>
    <font>
      <i/>
      <sz val="9"/>
      <name val="Calibri"/>
      <family val="2"/>
      <scheme val="minor"/>
    </font>
    <font>
      <i/>
      <sz val="9"/>
      <name val="Arial"/>
      <family val="2"/>
    </font>
    <font>
      <b/>
      <sz val="9"/>
      <name val="Calibri"/>
      <family val="2"/>
      <scheme val="minor"/>
    </font>
    <font>
      <sz val="9"/>
      <name val="Times New Roman"/>
      <family val="1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u/>
      <sz val="9"/>
      <color indexed="8"/>
      <name val="Calibri"/>
      <family val="2"/>
      <scheme val="minor"/>
    </font>
    <font>
      <b/>
      <sz val="9"/>
      <name val="Calibri"/>
      <family val="2"/>
    </font>
    <font>
      <b/>
      <i/>
      <sz val="9"/>
      <name val="Calibri"/>
      <family val="2"/>
    </font>
    <font>
      <sz val="9"/>
      <name val="Arial"/>
      <family val="2"/>
    </font>
    <font>
      <b/>
      <sz val="9"/>
      <color indexed="8"/>
      <name val="Calibri"/>
      <family val="2"/>
      <scheme val="minor"/>
    </font>
    <font>
      <sz val="9"/>
      <color theme="5" tint="-0.249977111117893"/>
      <name val="Calibri"/>
      <family val="2"/>
      <scheme val="minor"/>
    </font>
    <font>
      <sz val="9"/>
      <color theme="6" tint="-0.499984740745262"/>
      <name val="Calibri"/>
      <family val="2"/>
      <scheme val="minor"/>
    </font>
    <font>
      <b/>
      <sz val="9"/>
      <color theme="0" tint="-0.249977111117893"/>
      <name val="Calibri"/>
      <family val="2"/>
      <scheme val="minor"/>
    </font>
    <font>
      <sz val="9"/>
      <color theme="0" tint="-0.249977111117893"/>
      <name val="Calibri"/>
      <family val="2"/>
      <scheme val="minor"/>
    </font>
    <font>
      <b/>
      <sz val="9"/>
      <name val="Arial"/>
      <family val="2"/>
    </font>
    <font>
      <b/>
      <sz val="9"/>
      <color theme="5" tint="-0.249977111117893"/>
      <name val="Calibri"/>
      <family val="2"/>
      <scheme val="minor"/>
    </font>
    <font>
      <b/>
      <sz val="9"/>
      <color theme="6" tint="-0.499984740745262"/>
      <name val="Calibri"/>
      <family val="2"/>
      <scheme val="minor"/>
    </font>
    <font>
      <sz val="9"/>
      <color indexed="9"/>
      <name val="Calibri"/>
      <family val="2"/>
      <scheme val="minor"/>
    </font>
    <font>
      <b/>
      <sz val="9"/>
      <color theme="1"/>
      <name val="Calibri"/>
      <family val="2"/>
      <scheme val="minor"/>
    </font>
    <font>
      <u/>
      <sz val="9"/>
      <color theme="0" tint="-0.249977111117893"/>
      <name val="Calibri"/>
      <family val="2"/>
      <scheme val="minor"/>
    </font>
    <font>
      <sz val="9"/>
      <color theme="0" tint="-0.249977111117893"/>
      <name val="Arial"/>
      <family val="2"/>
    </font>
    <font>
      <b/>
      <sz val="10"/>
      <name val="Arial"/>
      <family val="2"/>
    </font>
    <font>
      <sz val="9"/>
      <color theme="0" tint="-0.34998626667073579"/>
      <name val="Calibri"/>
      <family val="2"/>
      <scheme val="minor"/>
    </font>
    <font>
      <b/>
      <sz val="9"/>
      <color theme="0" tint="-0.34998626667073579"/>
      <name val="Calibri"/>
      <family val="2"/>
      <scheme val="minor"/>
    </font>
    <font>
      <sz val="10"/>
      <name val="Times New Roman"/>
      <family val="1"/>
    </font>
    <font>
      <i/>
      <sz val="8"/>
      <name val="Calibri"/>
      <family val="2"/>
      <scheme val="minor"/>
    </font>
    <font>
      <i/>
      <sz val="8"/>
      <name val="Arial"/>
      <family val="2"/>
    </font>
    <font>
      <i/>
      <sz val="8"/>
      <color indexed="8"/>
      <name val="Calibri"/>
      <family val="2"/>
      <scheme val="minor"/>
    </font>
    <font>
      <sz val="8"/>
      <name val="Arial"/>
      <family val="2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i/>
      <sz val="8"/>
      <color theme="0" tint="-0.249977111117893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i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u/>
      <sz val="9"/>
      <color theme="0"/>
      <name val="Calibri"/>
      <family val="2"/>
      <scheme val="minor"/>
    </font>
    <font>
      <b/>
      <sz val="9"/>
      <color rgb="FF0070C0"/>
      <name val="Calibri"/>
      <family val="2"/>
      <scheme val="minor"/>
    </font>
    <font>
      <sz val="10"/>
      <color rgb="FF0070C0"/>
      <name val="Arial"/>
      <family val="2"/>
    </font>
    <font>
      <sz val="9"/>
      <color rgb="FF0070C0"/>
      <name val="Calibri"/>
      <family val="2"/>
      <scheme val="minor"/>
    </font>
    <font>
      <sz val="9"/>
      <color rgb="FF0070C0"/>
      <name val="Arial"/>
      <family val="2"/>
    </font>
    <font>
      <b/>
      <sz val="9.5"/>
      <color rgb="FF0070C0"/>
      <name val="Calibri"/>
      <family val="2"/>
      <scheme val="minor"/>
    </font>
    <font>
      <sz val="9.5"/>
      <color rgb="FF0070C0"/>
      <name val="Arial"/>
      <family val="2"/>
    </font>
    <font>
      <sz val="9"/>
      <color rgb="FF7030A0"/>
      <name val="Calibri"/>
      <family val="2"/>
      <scheme val="minor"/>
    </font>
    <font>
      <b/>
      <sz val="9"/>
      <color theme="0" tint="-0.249977111117893"/>
      <name val="Calibri"/>
      <family val="2"/>
    </font>
    <font>
      <b/>
      <i/>
      <sz val="9"/>
      <color theme="0" tint="-0.249977111117893"/>
      <name val="Calibri"/>
      <family val="2"/>
    </font>
    <font>
      <sz val="9"/>
      <name val="Calibri"/>
      <family val="2"/>
    </font>
    <font>
      <sz val="10"/>
      <color theme="5" tint="-0.249977111117893"/>
      <name val="Arial"/>
      <family val="2"/>
    </font>
    <font>
      <sz val="9"/>
      <color theme="0" tint="-0.249977111117893"/>
      <name val="Calibri"/>
      <family val="2"/>
    </font>
    <font>
      <i/>
      <sz val="9"/>
      <color theme="0" tint="-0.249977111117893"/>
      <name val="Calibri"/>
      <family val="2"/>
      <scheme val="minor"/>
    </font>
    <font>
      <b/>
      <sz val="8"/>
      <color rgb="FF0070C0"/>
      <name val="Calibri"/>
      <family val="2"/>
      <scheme val="minor"/>
    </font>
    <font>
      <b/>
      <sz val="8"/>
      <color rgb="FF7030A0"/>
      <name val="Calibri"/>
      <family val="2"/>
      <scheme val="minor"/>
    </font>
    <font>
      <b/>
      <sz val="9"/>
      <color rgb="FF7030A0"/>
      <name val="Calibri"/>
      <family val="2"/>
      <scheme val="minor"/>
    </font>
    <font>
      <i/>
      <sz val="8"/>
      <color theme="0" tint="-0.499984740745262"/>
      <name val="Calibri"/>
      <family val="2"/>
      <scheme val="minor"/>
    </font>
    <font>
      <sz val="9"/>
      <color theme="0" tint="-0.499984740745262"/>
      <name val="Calibri"/>
      <family val="2"/>
      <scheme val="minor"/>
    </font>
    <font>
      <i/>
      <sz val="10"/>
      <name val="Arial"/>
      <family val="2"/>
    </font>
    <font>
      <u/>
      <sz val="9"/>
      <name val="Calibri"/>
      <family val="2"/>
      <scheme val="minor"/>
    </font>
    <font>
      <i/>
      <sz val="9"/>
      <color theme="0" tint="-4.9989318521683403E-2"/>
      <name val="Calibri"/>
      <family val="2"/>
      <scheme val="minor"/>
    </font>
    <font>
      <b/>
      <sz val="10"/>
      <color rgb="FF0070C0"/>
      <name val="Arial"/>
      <family val="2"/>
    </font>
    <font>
      <b/>
      <sz val="9"/>
      <color rgb="FF000000"/>
      <name val="Calibri"/>
      <family val="2"/>
      <scheme val="minor"/>
    </font>
    <font>
      <sz val="9"/>
      <color rgb="FFC00000"/>
      <name val="Calibri"/>
      <family val="2"/>
      <scheme val="minor"/>
    </font>
    <font>
      <sz val="9"/>
      <color theme="9" tint="-0.249977111117893"/>
      <name val="Calibri"/>
      <family val="2"/>
      <scheme val="minor"/>
    </font>
    <font>
      <sz val="9"/>
      <color theme="6" tint="-0.249977111117893"/>
      <name val="Calibri"/>
      <family val="2"/>
      <scheme val="minor"/>
    </font>
    <font>
      <b/>
      <sz val="9"/>
      <color rgb="FFC00000"/>
      <name val="Calibri"/>
      <family val="2"/>
      <scheme val="minor"/>
    </font>
    <font>
      <b/>
      <sz val="9"/>
      <color theme="9" tint="-0.249977111117893"/>
      <name val="Calibri"/>
      <family val="2"/>
      <scheme val="minor"/>
    </font>
    <font>
      <b/>
      <sz val="9"/>
      <color theme="6" tint="-0.249977111117893"/>
      <name val="Calibri"/>
      <family val="2"/>
      <scheme val="minor"/>
    </font>
    <font>
      <i/>
      <sz val="9"/>
      <color rgb="FF7030A0"/>
      <name val="Calibri"/>
      <family val="2"/>
      <scheme val="minor"/>
    </font>
    <font>
      <b/>
      <sz val="9.5"/>
      <name val="Calibri"/>
      <family val="2"/>
      <scheme val="minor"/>
    </font>
    <font>
      <sz val="9.5"/>
      <name val="Arial"/>
      <family val="2"/>
    </font>
    <font>
      <b/>
      <sz val="10"/>
      <color rgb="FF0070C0"/>
      <name val="Calibri"/>
      <family val="2"/>
      <scheme val="minor"/>
    </font>
    <font>
      <sz val="10"/>
      <color rgb="FF7030A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BFBFB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C0C0C0"/>
        <bgColor rgb="FFC0C0C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8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thin">
        <color auto="1"/>
      </top>
      <bottom style="medium">
        <color theme="0" tint="-0.499984740745262"/>
      </bottom>
      <diagonal/>
    </border>
    <border>
      <left/>
      <right/>
      <top style="hair">
        <color auto="1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hair">
        <color auto="1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/>
      <top style="medium">
        <color theme="0" tint="-0.499984740745262"/>
      </top>
      <bottom/>
      <diagonal/>
    </border>
    <border>
      <left/>
      <right style="hair">
        <color theme="0" tint="-0.499984740745262"/>
      </right>
      <top style="medium">
        <color theme="0" tint="-0.499984740745262"/>
      </top>
      <bottom/>
      <diagonal/>
    </border>
    <border>
      <left style="hair">
        <color theme="0" tint="-0.499984740745262"/>
      </left>
      <right/>
      <top/>
      <bottom/>
      <diagonal/>
    </border>
    <border>
      <left/>
      <right style="hair">
        <color theme="0" tint="-0.499984740745262"/>
      </right>
      <top/>
      <bottom/>
      <diagonal/>
    </border>
    <border>
      <left style="hair">
        <color theme="0" tint="-0.499984740745262"/>
      </left>
      <right/>
      <top/>
      <bottom style="hair">
        <color auto="1"/>
      </bottom>
      <diagonal/>
    </border>
    <border>
      <left/>
      <right style="hair">
        <color theme="0" tint="-0.499984740745262"/>
      </right>
      <top/>
      <bottom style="hair">
        <color auto="1"/>
      </bottom>
      <diagonal/>
    </border>
    <border>
      <left style="hair">
        <color theme="0" tint="-0.499984740745262"/>
      </left>
      <right/>
      <top style="hair">
        <color auto="1"/>
      </top>
      <bottom/>
      <diagonal/>
    </border>
    <border>
      <left/>
      <right style="hair">
        <color theme="0" tint="-0.499984740745262"/>
      </right>
      <top style="hair">
        <color auto="1"/>
      </top>
      <bottom/>
      <diagonal/>
    </border>
    <border>
      <left style="hair">
        <color theme="0" tint="-0.499984740745262"/>
      </left>
      <right/>
      <top/>
      <bottom style="medium">
        <color theme="0" tint="-0.499984740745262"/>
      </bottom>
      <diagonal/>
    </border>
    <border>
      <left/>
      <right style="hair">
        <color theme="0" tint="-0.499984740745262"/>
      </right>
      <top/>
      <bottom style="medium">
        <color theme="0" tint="-0.499984740745262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auto="1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medium">
        <color auto="1"/>
      </top>
      <bottom/>
      <diagonal/>
    </border>
    <border>
      <left style="hair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/>
      <diagonal/>
    </border>
    <border>
      <left style="hair">
        <color theme="0" tint="-0.499984740745262"/>
      </left>
      <right style="hair">
        <color theme="0" tint="-0.499984740745262"/>
      </right>
      <top style="thin">
        <color auto="1"/>
      </top>
      <bottom style="hair">
        <color auto="1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499984740745262"/>
      </right>
      <top/>
      <bottom style="thin">
        <color auto="1"/>
      </bottom>
      <diagonal/>
    </border>
    <border>
      <left/>
      <right style="hair">
        <color theme="0" tint="-0.499984740745262"/>
      </right>
      <top style="thin">
        <color auto="1"/>
      </top>
      <bottom style="medium">
        <color theme="0" tint="-0.499984740745262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theme="0" tint="-0.499984740745262"/>
      </bottom>
      <diagonal/>
    </border>
    <border>
      <left/>
      <right style="hair">
        <color theme="0" tint="-0.499984740745262"/>
      </right>
      <top style="thin">
        <color auto="1"/>
      </top>
      <bottom style="hair">
        <color auto="1"/>
      </bottom>
      <diagonal/>
    </border>
    <border>
      <left/>
      <right style="hair">
        <color theme="0" tint="-0.499984740745262"/>
      </right>
      <top style="medium">
        <color auto="1"/>
      </top>
      <bottom/>
      <diagonal/>
    </border>
    <border>
      <left/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hair">
        <color theme="0" tint="-0.499984740745262"/>
      </left>
      <right/>
      <top style="medium">
        <color theme="0" tint="-0.499984740745262"/>
      </top>
      <bottom style="hair">
        <color theme="0" tint="-0.499984740745262"/>
      </bottom>
      <diagonal/>
    </border>
    <border>
      <left/>
      <right/>
      <top style="medium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ck">
        <color auto="1"/>
      </top>
      <bottom/>
      <diagonal/>
    </border>
    <border>
      <left/>
      <right/>
      <top/>
      <bottom style="hair">
        <color theme="0" tint="-0.499984740745262"/>
      </bottom>
      <diagonal/>
    </border>
    <border>
      <left style="hair">
        <color theme="0" tint="-0.499984740745262"/>
      </left>
      <right/>
      <top/>
      <bottom style="hair">
        <color theme="0" tint="-0.499984740745262"/>
      </bottom>
      <diagonal/>
    </border>
    <border>
      <left style="thin">
        <color auto="1"/>
      </left>
      <right style="thin">
        <color auto="1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theme="0" tint="-0.499984740745262"/>
      </top>
      <bottom/>
      <diagonal/>
    </border>
    <border>
      <left style="thin">
        <color theme="0" tint="-0.499984740745262"/>
      </left>
      <right/>
      <top style="medium">
        <color theme="0" tint="-0.499984740745262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 style="hair">
        <color auto="1"/>
      </top>
      <bottom style="thin">
        <color theme="0" tint="-0.499984740745262"/>
      </bottom>
      <diagonal/>
    </border>
    <border>
      <left style="thin">
        <color auto="1"/>
      </left>
      <right style="thin">
        <color auto="1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thin">
        <color auto="1"/>
      </left>
      <right style="thin">
        <color auto="1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/>
      <top style="hair">
        <color auto="1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thin">
        <color auto="1"/>
      </right>
      <top style="medium">
        <color theme="0" tint="-0.499984740745262"/>
      </top>
      <bottom style="medium">
        <color theme="0" tint="-0.499984740745262"/>
      </bottom>
      <diagonal/>
    </border>
    <border>
      <left/>
      <right style="thin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/>
      <right style="hair">
        <color theme="0" tint="-0.499984740745262"/>
      </right>
      <top style="thick">
        <color auto="1"/>
      </top>
      <bottom/>
      <diagonal/>
    </border>
    <border>
      <left style="hair">
        <color theme="0" tint="-0.499984740745262"/>
      </left>
      <right style="hair">
        <color theme="0" tint="-0.499984740745262"/>
      </right>
      <top/>
      <bottom style="thick">
        <color theme="0" tint="-0.499984740745262"/>
      </bottom>
      <diagonal/>
    </border>
    <border>
      <left/>
      <right style="hair">
        <color theme="0" tint="-0.499984740745262"/>
      </right>
      <top/>
      <bottom style="thick">
        <color theme="0" tint="-0.499984740745262"/>
      </bottom>
      <diagonal/>
    </border>
    <border>
      <left style="hair">
        <color theme="0" tint="-0.499984740745262"/>
      </left>
      <right style="thin">
        <color theme="0" tint="-0.499984740745262"/>
      </right>
      <top/>
      <bottom style="thick">
        <color theme="0" tint="-0.499984740745262"/>
      </bottom>
      <diagonal/>
    </border>
    <border>
      <left/>
      <right style="hair">
        <color rgb="FFC0C0C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 tint="-0.499984740745262"/>
      </right>
      <top style="thick">
        <color auto="1"/>
      </top>
      <bottom/>
      <diagonal/>
    </border>
    <border>
      <left style="hair">
        <color auto="1"/>
      </left>
      <right style="hair">
        <color theme="0" tint="-0.499984740745262"/>
      </right>
      <top style="medium">
        <color auto="1"/>
      </top>
      <bottom style="medium">
        <color theme="0" tint="-0.499984740745262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6" fillId="0" borderId="0"/>
  </cellStyleXfs>
  <cellXfs count="894">
    <xf numFmtId="0" fontId="0" fillId="0" borderId="0" xfId="0"/>
    <xf numFmtId="0" fontId="2" fillId="0" borderId="0" xfId="2" applyFont="1"/>
    <xf numFmtId="0" fontId="2" fillId="0" borderId="0" xfId="2" applyFont="1" applyFill="1"/>
    <xf numFmtId="164" fontId="2" fillId="0" borderId="0" xfId="2" applyNumberFormat="1" applyFont="1"/>
    <xf numFmtId="0" fontId="1" fillId="0" borderId="0" xfId="2"/>
    <xf numFmtId="0" fontId="3" fillId="0" borderId="0" xfId="2" applyFont="1" applyFill="1"/>
    <xf numFmtId="0" fontId="10" fillId="0" borderId="0" xfId="2" applyFont="1"/>
    <xf numFmtId="0" fontId="11" fillId="0" borderId="0" xfId="2" applyFont="1"/>
    <xf numFmtId="0" fontId="14" fillId="0" borderId="0" xfId="2" applyFont="1" applyAlignment="1">
      <alignment horizontal="center"/>
    </xf>
    <xf numFmtId="164" fontId="12" fillId="0" borderId="0" xfId="2" applyNumberFormat="1" applyFont="1" applyProtection="1"/>
    <xf numFmtId="0" fontId="11" fillId="0" borderId="0" xfId="2" applyFont="1" applyFill="1" applyProtection="1"/>
    <xf numFmtId="0" fontId="12" fillId="0" borderId="0" xfId="2" applyFont="1" applyFill="1" applyAlignment="1" applyProtection="1"/>
    <xf numFmtId="0" fontId="12" fillId="0" borderId="0" xfId="2" applyFont="1" applyFill="1" applyProtection="1"/>
    <xf numFmtId="164" fontId="12" fillId="0" borderId="0" xfId="2" applyNumberFormat="1" applyFont="1" applyFill="1" applyProtection="1"/>
    <xf numFmtId="0" fontId="25" fillId="0" borderId="0" xfId="2" applyFont="1" applyFill="1"/>
    <xf numFmtId="0" fontId="11" fillId="0" borderId="0" xfId="2" applyFont="1" applyFill="1"/>
    <xf numFmtId="164" fontId="11" fillId="0" borderId="0" xfId="2" applyNumberFormat="1" applyFont="1" applyAlignment="1" applyProtection="1"/>
    <xf numFmtId="164" fontId="21" fillId="0" borderId="0" xfId="2" applyNumberFormat="1" applyFont="1" applyProtection="1"/>
    <xf numFmtId="164" fontId="21" fillId="0" borderId="0" xfId="2" applyNumberFormat="1" applyFont="1" applyAlignment="1" applyProtection="1"/>
    <xf numFmtId="164" fontId="16" fillId="0" borderId="0" xfId="2" applyNumberFormat="1" applyFont="1" applyAlignment="1" applyProtection="1"/>
    <xf numFmtId="164" fontId="28" fillId="0" borderId="0" xfId="2" applyNumberFormat="1" applyFont="1" applyAlignment="1" applyProtection="1"/>
    <xf numFmtId="0" fontId="21" fillId="0" borderId="0" xfId="2" applyFont="1"/>
    <xf numFmtId="0" fontId="12" fillId="0" borderId="0" xfId="2" applyFont="1" applyAlignment="1" applyProtection="1">
      <alignment horizontal="center"/>
    </xf>
    <xf numFmtId="0" fontId="32" fillId="0" borderId="0" xfId="2" applyFont="1" applyFill="1" applyAlignment="1">
      <alignment vertical="center"/>
    </xf>
    <xf numFmtId="0" fontId="11" fillId="0" borderId="0" xfId="2" applyFont="1" applyAlignment="1">
      <alignment vertical="center"/>
    </xf>
    <xf numFmtId="0" fontId="30" fillId="0" borderId="0" xfId="2" applyFont="1" applyAlignment="1">
      <alignment vertical="center"/>
    </xf>
    <xf numFmtId="0" fontId="11" fillId="0" borderId="0" xfId="2" applyFont="1" applyFill="1" applyAlignment="1">
      <alignment vertical="center"/>
    </xf>
    <xf numFmtId="164" fontId="11" fillId="0" borderId="0" xfId="2" applyNumberFormat="1" applyFont="1" applyFill="1" applyAlignment="1">
      <alignment vertical="center"/>
    </xf>
    <xf numFmtId="0" fontId="21" fillId="0" borderId="0" xfId="2" applyFont="1" applyAlignment="1">
      <alignment vertical="center"/>
    </xf>
    <xf numFmtId="164" fontId="11" fillId="0" borderId="1" xfId="2" applyNumberFormat="1" applyFont="1" applyBorder="1" applyAlignment="1" applyProtection="1">
      <alignment vertical="center"/>
    </xf>
    <xf numFmtId="0" fontId="21" fillId="0" borderId="0" xfId="2" applyFont="1" applyFill="1" applyAlignment="1">
      <alignment vertical="center"/>
    </xf>
    <xf numFmtId="0" fontId="30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Fill="1" applyAlignment="1">
      <alignment vertical="center"/>
    </xf>
    <xf numFmtId="0" fontId="13" fillId="0" borderId="0" xfId="2" applyFont="1" applyBorder="1" applyAlignment="1" applyProtection="1">
      <alignment horizontal="left" vertical="center"/>
    </xf>
    <xf numFmtId="0" fontId="37" fillId="0" borderId="0" xfId="2" applyFont="1" applyBorder="1" applyAlignment="1" applyProtection="1">
      <alignment horizontal="center" vertical="center"/>
    </xf>
    <xf numFmtId="0" fontId="37" fillId="0" borderId="0" xfId="2" applyFont="1" applyBorder="1" applyAlignment="1" applyProtection="1">
      <alignment vertical="center"/>
    </xf>
    <xf numFmtId="0" fontId="17" fillId="0" borderId="0" xfId="2" applyFont="1" applyBorder="1" applyAlignment="1" applyProtection="1">
      <alignment vertical="center"/>
    </xf>
    <xf numFmtId="0" fontId="11" fillId="0" borderId="0" xfId="2" applyFont="1" applyBorder="1" applyAlignment="1" applyProtection="1">
      <alignment horizontal="center" vertical="center"/>
      <protection locked="0"/>
    </xf>
    <xf numFmtId="0" fontId="11" fillId="0" borderId="0" xfId="2" quotePrefix="1" applyFont="1" applyBorder="1" applyAlignment="1" applyProtection="1">
      <alignment horizontal="center" vertical="center"/>
    </xf>
    <xf numFmtId="4" fontId="11" fillId="0" borderId="0" xfId="2" applyNumberFormat="1" applyFont="1" applyBorder="1" applyAlignment="1" applyProtection="1">
      <alignment vertical="center"/>
    </xf>
    <xf numFmtId="164" fontId="11" fillId="0" borderId="0" xfId="2" applyNumberFormat="1" applyFont="1" applyBorder="1" applyAlignment="1" applyProtection="1">
      <alignment vertical="center"/>
    </xf>
    <xf numFmtId="0" fontId="12" fillId="0" borderId="0" xfId="2" applyFont="1" applyBorder="1" applyAlignment="1" applyProtection="1">
      <alignment vertical="center"/>
    </xf>
    <xf numFmtId="0" fontId="11" fillId="0" borderId="0" xfId="2" applyFont="1" applyBorder="1" applyAlignment="1" applyProtection="1">
      <alignment vertical="center"/>
      <protection locked="0"/>
    </xf>
    <xf numFmtId="2" fontId="11" fillId="0" borderId="0" xfId="2" applyNumberFormat="1" applyFont="1" applyBorder="1" applyAlignment="1" applyProtection="1">
      <alignment horizontal="center" vertical="center"/>
      <protection locked="0"/>
    </xf>
    <xf numFmtId="0" fontId="11" fillId="0" borderId="0" xfId="2" applyFont="1" applyBorder="1" applyAlignment="1" applyProtection="1">
      <alignment horizontal="center" vertical="center"/>
    </xf>
    <xf numFmtId="0" fontId="21" fillId="0" borderId="0" xfId="2" applyFont="1" applyBorder="1" applyAlignment="1" applyProtection="1">
      <alignment horizontal="center" vertical="center"/>
    </xf>
    <xf numFmtId="164" fontId="21" fillId="0" borderId="0" xfId="2" applyNumberFormat="1" applyFont="1" applyBorder="1" applyAlignment="1" applyProtection="1">
      <alignment vertical="center"/>
    </xf>
    <xf numFmtId="0" fontId="11" fillId="0" borderId="0" xfId="2" applyFont="1" applyBorder="1" applyAlignment="1">
      <alignment vertical="center"/>
    </xf>
    <xf numFmtId="164" fontId="30" fillId="0" borderId="0" xfId="2" applyNumberFormat="1" applyFont="1" applyBorder="1" applyAlignment="1" applyProtection="1">
      <alignment vertical="center"/>
    </xf>
    <xf numFmtId="164" fontId="17" fillId="0" borderId="0" xfId="2" applyNumberFormat="1" applyFont="1" applyBorder="1" applyAlignment="1" applyProtection="1">
      <alignment vertical="center"/>
    </xf>
    <xf numFmtId="0" fontId="38" fillId="0" borderId="0" xfId="2" applyFont="1" applyBorder="1" applyAlignment="1" applyProtection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7" fillId="0" borderId="0" xfId="2" applyFont="1" applyBorder="1" applyAlignment="1" applyProtection="1">
      <alignment horizontal="left" vertical="center"/>
    </xf>
    <xf numFmtId="10" fontId="11" fillId="0" borderId="0" xfId="2" applyNumberFormat="1" applyFont="1" applyBorder="1" applyAlignment="1" applyProtection="1">
      <alignment horizontal="center" vertical="center"/>
      <protection locked="0"/>
    </xf>
    <xf numFmtId="10" fontId="12" fillId="0" borderId="0" xfId="2" applyNumberFormat="1" applyFont="1" applyBorder="1" applyAlignment="1" applyProtection="1">
      <alignment horizontal="center" vertical="center"/>
    </xf>
    <xf numFmtId="0" fontId="12" fillId="0" borderId="0" xfId="2" applyFont="1" applyBorder="1" applyAlignment="1" applyProtection="1">
      <alignment horizontal="center" vertical="center"/>
    </xf>
    <xf numFmtId="0" fontId="12" fillId="0" borderId="0" xfId="2" quotePrefix="1" applyFont="1" applyBorder="1" applyAlignment="1" applyProtection="1">
      <alignment horizontal="center" vertical="center"/>
    </xf>
    <xf numFmtId="164" fontId="12" fillId="0" borderId="0" xfId="2" applyNumberFormat="1" applyFont="1" applyBorder="1" applyAlignment="1" applyProtection="1">
      <alignment vertical="center"/>
    </xf>
    <xf numFmtId="10" fontId="11" fillId="0" borderId="0" xfId="2" applyNumberFormat="1" applyFont="1" applyBorder="1" applyAlignment="1" applyProtection="1">
      <alignment horizontal="center" vertical="center"/>
    </xf>
    <xf numFmtId="10" fontId="21" fillId="0" borderId="0" xfId="2" applyNumberFormat="1" applyFont="1" applyBorder="1" applyAlignment="1" applyProtection="1">
      <alignment horizontal="center" vertical="center"/>
      <protection locked="0"/>
    </xf>
    <xf numFmtId="0" fontId="21" fillId="0" borderId="0" xfId="2" applyFont="1" applyBorder="1" applyAlignment="1">
      <alignment vertical="center"/>
    </xf>
    <xf numFmtId="0" fontId="17" fillId="0" borderId="0" xfId="2" applyFont="1" applyFill="1" applyBorder="1" applyAlignment="1" applyProtection="1">
      <alignment horizontal="left" vertical="center"/>
    </xf>
    <xf numFmtId="0" fontId="12" fillId="0" borderId="0" xfId="2" applyFont="1" applyFill="1" applyBorder="1" applyAlignment="1" applyProtection="1">
      <alignment horizontal="center" vertical="center"/>
    </xf>
    <xf numFmtId="164" fontId="12" fillId="0" borderId="0" xfId="2" applyNumberFormat="1" applyFont="1" applyFill="1" applyBorder="1" applyAlignment="1" applyProtection="1">
      <alignment vertical="center"/>
    </xf>
    <xf numFmtId="0" fontId="38" fillId="0" borderId="0" xfId="2" quotePrefix="1" applyNumberFormat="1" applyFont="1" applyBorder="1" applyAlignment="1" applyProtection="1">
      <alignment horizontal="center" vertical="center"/>
    </xf>
    <xf numFmtId="164" fontId="37" fillId="0" borderId="0" xfId="2" applyNumberFormat="1" applyFont="1" applyBorder="1" applyAlignment="1" applyProtection="1">
      <alignment vertical="center"/>
    </xf>
    <xf numFmtId="0" fontId="11" fillId="0" borderId="0" xfId="2" quotePrefix="1" applyNumberFormat="1" applyFont="1" applyBorder="1" applyAlignment="1" applyProtection="1">
      <alignment horizontal="center" vertical="center"/>
    </xf>
    <xf numFmtId="0" fontId="13" fillId="0" borderId="0" xfId="2" applyFont="1" applyBorder="1" applyAlignment="1" applyProtection="1">
      <alignment vertical="center"/>
    </xf>
    <xf numFmtId="164" fontId="11" fillId="0" borderId="0" xfId="2" applyNumberFormat="1" applyFont="1" applyBorder="1" applyAlignment="1" applyProtection="1">
      <alignment horizontal="center" vertical="center"/>
      <protection locked="0"/>
    </xf>
    <xf numFmtId="164" fontId="11" fillId="0" borderId="0" xfId="2" applyNumberFormat="1" applyFont="1" applyBorder="1" applyAlignment="1" applyProtection="1">
      <alignment horizontal="right" vertical="center"/>
    </xf>
    <xf numFmtId="2" fontId="17" fillId="0" borderId="0" xfId="2" applyNumberFormat="1" applyFont="1" applyBorder="1" applyAlignment="1" applyProtection="1">
      <alignment horizontal="left" vertical="center"/>
    </xf>
    <xf numFmtId="164" fontId="12" fillId="0" borderId="0" xfId="2" applyNumberFormat="1" applyFont="1" applyBorder="1" applyAlignment="1" applyProtection="1">
      <alignment horizontal="right" vertical="center"/>
    </xf>
    <xf numFmtId="0" fontId="12" fillId="0" borderId="0" xfId="2" applyFont="1" applyBorder="1" applyAlignment="1" applyProtection="1">
      <alignment horizontal="left" vertical="center"/>
    </xf>
    <xf numFmtId="49" fontId="9" fillId="0" borderId="0" xfId="2" applyNumberFormat="1" applyFont="1" applyBorder="1" applyAlignment="1" applyProtection="1">
      <alignment vertical="center"/>
    </xf>
    <xf numFmtId="164" fontId="11" fillId="0" borderId="0" xfId="2" applyNumberFormat="1" applyFont="1" applyFill="1" applyBorder="1" applyAlignment="1">
      <alignment vertical="center"/>
    </xf>
    <xf numFmtId="0" fontId="11" fillId="0" borderId="0" xfId="2" quotePrefix="1" applyFont="1" applyFill="1" applyBorder="1" applyAlignment="1">
      <alignment horizontal="right" vertical="center"/>
    </xf>
    <xf numFmtId="0" fontId="11" fillId="0" borderId="0" xfId="2" applyFont="1" applyFill="1" applyBorder="1" applyAlignment="1">
      <alignment horizontal="center" vertical="center"/>
    </xf>
    <xf numFmtId="0" fontId="9" fillId="0" borderId="0" xfId="2" applyFont="1" applyBorder="1" applyAlignment="1" applyProtection="1">
      <alignment horizontal="left" vertical="center"/>
    </xf>
    <xf numFmtId="164" fontId="17" fillId="0" borderId="0" xfId="2" applyNumberFormat="1" applyFont="1" applyBorder="1" applyAlignment="1" applyProtection="1">
      <alignment horizontal="right" vertical="center"/>
    </xf>
    <xf numFmtId="0" fontId="11" fillId="0" borderId="0" xfId="2" applyFont="1" applyFill="1" applyBorder="1" applyAlignment="1" applyProtection="1">
      <alignment vertical="center"/>
    </xf>
    <xf numFmtId="164" fontId="9" fillId="0" borderId="0" xfId="2" applyNumberFormat="1" applyFont="1" applyBorder="1" applyAlignment="1" applyProtection="1">
      <alignment horizontal="center" vertical="center"/>
    </xf>
    <xf numFmtId="0" fontId="0" fillId="0" borderId="0" xfId="0" applyBorder="1" applyAlignment="1">
      <alignment horizontal="left" vertical="center"/>
    </xf>
    <xf numFmtId="0" fontId="11" fillId="0" borderId="0" xfId="2" applyFont="1" applyFill="1" applyBorder="1" applyAlignment="1">
      <alignment vertical="center"/>
    </xf>
    <xf numFmtId="0" fontId="9" fillId="0" borderId="0" xfId="2" applyFont="1" applyBorder="1" applyAlignment="1">
      <alignment horizontal="right" vertical="center"/>
    </xf>
    <xf numFmtId="0" fontId="30" fillId="0" borderId="0" xfId="2" applyFont="1" applyBorder="1" applyAlignment="1" applyProtection="1">
      <alignment vertical="center"/>
    </xf>
    <xf numFmtId="0" fontId="2" fillId="0" borderId="0" xfId="2" applyFont="1" applyBorder="1"/>
    <xf numFmtId="164" fontId="17" fillId="0" borderId="0" xfId="2" applyNumberFormat="1" applyFont="1" applyFill="1" applyBorder="1" applyAlignment="1" applyProtection="1">
      <alignment vertical="center"/>
    </xf>
    <xf numFmtId="164" fontId="31" fillId="0" borderId="0" xfId="2" applyNumberFormat="1" applyFont="1" applyBorder="1" applyAlignment="1" applyProtection="1">
      <alignment horizontal="right" vertical="center"/>
    </xf>
    <xf numFmtId="164" fontId="9" fillId="0" borderId="0" xfId="2" applyNumberFormat="1" applyFont="1" applyFill="1" applyBorder="1" applyAlignment="1" applyProtection="1">
      <alignment vertical="center"/>
    </xf>
    <xf numFmtId="164" fontId="2" fillId="0" borderId="0" xfId="2" applyNumberFormat="1" applyFont="1" applyBorder="1"/>
    <xf numFmtId="0" fontId="11" fillId="2" borderId="0" xfId="2" applyFont="1" applyFill="1" applyBorder="1" applyAlignment="1" applyProtection="1">
      <alignment horizontal="center" vertical="center"/>
    </xf>
    <xf numFmtId="0" fontId="21" fillId="2" borderId="0" xfId="2" applyFont="1" applyFill="1" applyBorder="1" applyAlignment="1" applyProtection="1">
      <alignment horizontal="center" vertical="center"/>
    </xf>
    <xf numFmtId="0" fontId="17" fillId="0" borderId="0" xfId="2" applyFont="1" applyAlignment="1" applyProtection="1">
      <alignment horizontal="right"/>
    </xf>
    <xf numFmtId="164" fontId="12" fillId="0" borderId="6" xfId="2" applyNumberFormat="1" applyFont="1" applyFill="1" applyBorder="1" applyAlignment="1" applyProtection="1">
      <alignment horizontal="center"/>
    </xf>
    <xf numFmtId="164" fontId="12" fillId="0" borderId="0" xfId="2" applyNumberFormat="1" applyFont="1" applyBorder="1" applyAlignment="1" applyProtection="1">
      <alignment horizontal="center"/>
    </xf>
    <xf numFmtId="164" fontId="12" fillId="0" borderId="8" xfId="2" applyNumberFormat="1" applyFont="1" applyBorder="1" applyAlignment="1" applyProtection="1">
      <alignment horizontal="center"/>
    </xf>
    <xf numFmtId="164" fontId="19" fillId="0" borderId="9" xfId="2" applyNumberFormat="1" applyFont="1" applyFill="1" applyBorder="1" applyAlignment="1" applyProtection="1">
      <alignment horizontal="center"/>
    </xf>
    <xf numFmtId="164" fontId="19" fillId="0" borderId="6" xfId="2" applyNumberFormat="1" applyFont="1" applyFill="1" applyBorder="1" applyAlignment="1" applyProtection="1">
      <alignment horizontal="center"/>
    </xf>
    <xf numFmtId="164" fontId="21" fillId="0" borderId="6" xfId="2" applyNumberFormat="1" applyFont="1" applyFill="1" applyBorder="1" applyAlignment="1" applyProtection="1">
      <alignment horizontal="center"/>
    </xf>
    <xf numFmtId="164" fontId="21" fillId="0" borderId="2" xfId="2" applyNumberFormat="1" applyFont="1" applyFill="1" applyBorder="1" applyAlignment="1" applyProtection="1">
      <alignment horizontal="center"/>
    </xf>
    <xf numFmtId="0" fontId="17" fillId="0" borderId="5" xfId="2" applyFont="1" applyBorder="1" applyAlignment="1" applyProtection="1"/>
    <xf numFmtId="0" fontId="12" fillId="0" borderId="8" xfId="2" applyFont="1" applyBorder="1" applyAlignment="1" applyProtection="1"/>
    <xf numFmtId="0" fontId="9" fillId="0" borderId="5" xfId="2" applyFont="1" applyBorder="1" applyAlignment="1" applyProtection="1"/>
    <xf numFmtId="0" fontId="11" fillId="0" borderId="5" xfId="2" applyFont="1" applyBorder="1" applyAlignment="1" applyProtection="1"/>
    <xf numFmtId="0" fontId="12" fillId="0" borderId="5" xfId="2" applyFont="1" applyBorder="1" applyProtection="1"/>
    <xf numFmtId="0" fontId="11" fillId="0" borderId="5" xfId="2" applyFont="1" applyBorder="1" applyProtection="1"/>
    <xf numFmtId="0" fontId="12" fillId="0" borderId="0" xfId="2" applyFont="1" applyBorder="1" applyAlignment="1" applyProtection="1">
      <alignment horizontal="left"/>
    </xf>
    <xf numFmtId="0" fontId="12" fillId="0" borderId="0" xfId="2" applyFont="1" applyBorder="1" applyProtection="1"/>
    <xf numFmtId="164" fontId="12" fillId="0" borderId="0" xfId="2" applyNumberFormat="1" applyFont="1" applyBorder="1" applyProtection="1"/>
    <xf numFmtId="164" fontId="11" fillId="0" borderId="0" xfId="2" applyNumberFormat="1" applyFont="1" applyBorder="1" applyAlignment="1" applyProtection="1"/>
    <xf numFmtId="0" fontId="11" fillId="0" borderId="7" xfId="2" applyFont="1" applyBorder="1" applyProtection="1"/>
    <xf numFmtId="0" fontId="12" fillId="0" borderId="8" xfId="2" applyFont="1" applyBorder="1" applyAlignment="1" applyProtection="1">
      <alignment horizontal="left"/>
    </xf>
    <xf numFmtId="164" fontId="12" fillId="0" borderId="8" xfId="2" applyNumberFormat="1" applyFont="1" applyBorder="1" applyProtection="1"/>
    <xf numFmtId="164" fontId="11" fillId="0" borderId="8" xfId="2" applyNumberFormat="1" applyFont="1" applyBorder="1" applyProtection="1"/>
    <xf numFmtId="0" fontId="9" fillId="0" borderId="5" xfId="2" applyFont="1" applyBorder="1" applyAlignment="1" applyProtection="1">
      <alignment horizontal="left" vertical="top"/>
    </xf>
    <xf numFmtId="164" fontId="21" fillId="0" borderId="0" xfId="2" applyNumberFormat="1" applyFont="1" applyBorder="1" applyAlignment="1" applyProtection="1"/>
    <xf numFmtId="0" fontId="11" fillId="0" borderId="8" xfId="2" applyFont="1" applyBorder="1" applyAlignment="1" applyProtection="1"/>
    <xf numFmtId="164" fontId="27" fillId="0" borderId="8" xfId="2" applyNumberFormat="1" applyFont="1" applyBorder="1" applyAlignment="1" applyProtection="1">
      <alignment horizontal="left" indent="12"/>
    </xf>
    <xf numFmtId="0" fontId="20" fillId="0" borderId="5" xfId="2" applyFont="1" applyBorder="1" applyAlignment="1" applyProtection="1">
      <alignment horizontal="left" vertical="top"/>
    </xf>
    <xf numFmtId="164" fontId="21" fillId="0" borderId="0" xfId="2" applyNumberFormat="1" applyFont="1" applyBorder="1" applyAlignment="1" applyProtection="1">
      <alignment horizontal="center"/>
      <protection locked="0"/>
    </xf>
    <xf numFmtId="0" fontId="21" fillId="0" borderId="8" xfId="2" applyFont="1" applyBorder="1" applyAlignment="1" applyProtection="1"/>
    <xf numFmtId="49" fontId="26" fillId="0" borderId="0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11" fillId="0" borderId="4" xfId="2" applyFont="1" applyBorder="1" applyAlignment="1" applyProtection="1"/>
    <xf numFmtId="164" fontId="12" fillId="0" borderId="7" xfId="2" applyNumberFormat="1" applyFont="1" applyBorder="1" applyProtection="1"/>
    <xf numFmtId="0" fontId="11" fillId="2" borderId="3" xfId="2" applyFont="1" applyFill="1" applyBorder="1" applyAlignment="1" applyProtection="1">
      <alignment horizontal="center" vertical="center"/>
    </xf>
    <xf numFmtId="0" fontId="11" fillId="0" borderId="3" xfId="2" applyFont="1" applyBorder="1" applyAlignment="1" applyProtection="1">
      <alignment horizontal="center" vertical="center"/>
    </xf>
    <xf numFmtId="164" fontId="41" fillId="0" borderId="0" xfId="2" applyNumberFormat="1" applyFont="1" applyBorder="1" applyAlignment="1" applyProtection="1">
      <alignment vertical="center"/>
    </xf>
    <xf numFmtId="0" fontId="42" fillId="0" borderId="0" xfId="2" applyFont="1" applyBorder="1" applyAlignment="1" applyProtection="1">
      <alignment vertical="center"/>
    </xf>
    <xf numFmtId="0" fontId="43" fillId="0" borderId="0" xfId="2" applyFont="1" applyBorder="1" applyAlignment="1" applyProtection="1">
      <alignment horizontal="left" vertical="center"/>
    </xf>
    <xf numFmtId="165" fontId="46" fillId="0" borderId="0" xfId="2" applyNumberFormat="1" applyFont="1" applyBorder="1" applyAlignment="1" applyProtection="1">
      <alignment horizontal="center" vertical="center"/>
      <protection locked="0"/>
    </xf>
    <xf numFmtId="166" fontId="46" fillId="0" borderId="0" xfId="2" quotePrefix="1" applyNumberFormat="1" applyFont="1" applyBorder="1" applyAlignment="1" applyProtection="1">
      <alignment horizontal="center" vertical="center"/>
      <protection locked="0"/>
    </xf>
    <xf numFmtId="2" fontId="46" fillId="0" borderId="0" xfId="2" applyNumberFormat="1" applyFont="1" applyBorder="1" applyAlignment="1" applyProtection="1">
      <alignment horizontal="center" vertical="center"/>
      <protection locked="0"/>
    </xf>
    <xf numFmtId="164" fontId="46" fillId="0" borderId="0" xfId="2" applyNumberFormat="1" applyFont="1" applyBorder="1" applyAlignment="1" applyProtection="1">
      <alignment horizontal="right" vertical="center"/>
      <protection locked="0"/>
    </xf>
    <xf numFmtId="1" fontId="46" fillId="0" borderId="0" xfId="2" applyNumberFormat="1" applyFont="1" applyFill="1" applyBorder="1" applyAlignment="1" applyProtection="1">
      <alignment horizontal="center" vertical="center"/>
      <protection locked="0"/>
    </xf>
    <xf numFmtId="1" fontId="46" fillId="0" borderId="0" xfId="2" applyNumberFormat="1" applyFont="1" applyBorder="1" applyAlignment="1" applyProtection="1">
      <alignment horizontal="center" vertical="center"/>
      <protection locked="0"/>
    </xf>
    <xf numFmtId="0" fontId="44" fillId="0" borderId="0" xfId="2" applyFont="1" applyBorder="1" applyAlignment="1" applyProtection="1">
      <alignment vertical="center"/>
      <protection locked="0"/>
    </xf>
    <xf numFmtId="3" fontId="46" fillId="0" borderId="0" xfId="2" applyNumberFormat="1" applyFont="1" applyBorder="1" applyAlignment="1" applyProtection="1">
      <alignment horizontal="center" vertical="center"/>
      <protection locked="0"/>
    </xf>
    <xf numFmtId="0" fontId="44" fillId="0" borderId="0" xfId="2" applyFont="1" applyFill="1" applyBorder="1" applyAlignment="1" applyProtection="1">
      <alignment horizontal="left" vertical="center"/>
      <protection locked="0"/>
    </xf>
    <xf numFmtId="0" fontId="11" fillId="0" borderId="0" xfId="2" applyFont="1" applyBorder="1" applyAlignment="1" applyProtection="1"/>
    <xf numFmtId="164" fontId="11" fillId="0" borderId="0" xfId="2" applyNumberFormat="1" applyFont="1" applyBorder="1" applyAlignment="1" applyProtection="1">
      <alignment horizontal="center"/>
    </xf>
    <xf numFmtId="0" fontId="32" fillId="0" borderId="0" xfId="2" applyFont="1" applyFill="1" applyBorder="1" applyAlignment="1"/>
    <xf numFmtId="0" fontId="9" fillId="0" borderId="12" xfId="2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13" fillId="0" borderId="12" xfId="2" applyFont="1" applyBorder="1" applyAlignment="1" applyProtection="1">
      <alignment horizontal="left" vertical="center"/>
    </xf>
    <xf numFmtId="0" fontId="12" fillId="0" borderId="12" xfId="2" applyFont="1" applyBorder="1" applyAlignment="1" applyProtection="1">
      <alignment vertical="center"/>
    </xf>
    <xf numFmtId="164" fontId="12" fillId="0" borderId="12" xfId="2" applyNumberFormat="1" applyFont="1" applyBorder="1" applyAlignment="1" applyProtection="1">
      <alignment vertical="center"/>
    </xf>
    <xf numFmtId="0" fontId="13" fillId="0" borderId="12" xfId="2" applyFont="1" applyBorder="1" applyAlignment="1" applyProtection="1">
      <alignment vertical="center"/>
    </xf>
    <xf numFmtId="0" fontId="13" fillId="0" borderId="12" xfId="2" applyFont="1" applyFill="1" applyBorder="1" applyAlignment="1" applyProtection="1">
      <alignment vertical="center"/>
    </xf>
    <xf numFmtId="164" fontId="12" fillId="0" borderId="12" xfId="2" applyNumberFormat="1" applyFont="1" applyFill="1" applyBorder="1" applyAlignment="1" applyProtection="1">
      <alignment vertical="center"/>
    </xf>
    <xf numFmtId="0" fontId="32" fillId="0" borderId="0" xfId="2" applyFont="1" applyFill="1" applyAlignment="1">
      <alignment vertical="top"/>
    </xf>
    <xf numFmtId="0" fontId="13" fillId="0" borderId="0" xfId="2" applyFont="1" applyBorder="1" applyAlignment="1" applyProtection="1"/>
    <xf numFmtId="4" fontId="13" fillId="0" borderId="0" xfId="2" applyNumberFormat="1" applyFont="1" applyBorder="1" applyAlignment="1" applyProtection="1">
      <alignment horizontal="right"/>
    </xf>
    <xf numFmtId="0" fontId="12" fillId="0" borderId="13" xfId="2" applyFont="1" applyBorder="1" applyAlignment="1" applyProtection="1">
      <alignment vertical="center"/>
    </xf>
    <xf numFmtId="164" fontId="17" fillId="0" borderId="13" xfId="2" applyNumberFormat="1" applyFont="1" applyBorder="1" applyAlignment="1" applyProtection="1">
      <alignment vertical="center"/>
    </xf>
    <xf numFmtId="0" fontId="17" fillId="2" borderId="0" xfId="2" applyFont="1" applyFill="1" applyBorder="1" applyAlignment="1" applyProtection="1">
      <alignment vertical="center"/>
    </xf>
    <xf numFmtId="165" fontId="46" fillId="2" borderId="0" xfId="2" applyNumberFormat="1" applyFont="1" applyFill="1" applyBorder="1" applyAlignment="1" applyProtection="1">
      <alignment horizontal="center" vertical="center"/>
      <protection locked="0"/>
    </xf>
    <xf numFmtId="0" fontId="11" fillId="2" borderId="0" xfId="2" applyFont="1" applyFill="1" applyBorder="1" applyAlignment="1" applyProtection="1">
      <alignment horizontal="center" vertical="center"/>
      <protection locked="0"/>
    </xf>
    <xf numFmtId="166" fontId="46" fillId="2" borderId="0" xfId="2" quotePrefix="1" applyNumberFormat="1" applyFont="1" applyFill="1" applyBorder="1" applyAlignment="1" applyProtection="1">
      <alignment horizontal="center" vertical="center"/>
      <protection locked="0"/>
    </xf>
    <xf numFmtId="0" fontId="11" fillId="2" borderId="0" xfId="2" quotePrefix="1" applyFont="1" applyFill="1" applyBorder="1" applyAlignment="1" applyProtection="1">
      <alignment horizontal="center" vertical="center"/>
    </xf>
    <xf numFmtId="4" fontId="11" fillId="2" borderId="0" xfId="2" applyNumberFormat="1" applyFont="1" applyFill="1" applyBorder="1" applyAlignment="1" applyProtection="1">
      <alignment vertical="center"/>
    </xf>
    <xf numFmtId="164" fontId="11" fillId="2" borderId="0" xfId="2" applyNumberFormat="1" applyFont="1" applyFill="1" applyBorder="1" applyAlignment="1" applyProtection="1">
      <alignment vertical="center"/>
    </xf>
    <xf numFmtId="0" fontId="9" fillId="2" borderId="0" xfId="2" applyFont="1" applyFill="1" applyBorder="1" applyAlignment="1" applyProtection="1">
      <alignment vertical="center"/>
    </xf>
    <xf numFmtId="0" fontId="30" fillId="2" borderId="0" xfId="2" applyFont="1" applyFill="1" applyBorder="1" applyAlignment="1">
      <alignment vertical="center"/>
    </xf>
    <xf numFmtId="0" fontId="46" fillId="2" borderId="0" xfId="2" applyFont="1" applyFill="1" applyBorder="1" applyAlignment="1" applyProtection="1">
      <alignment vertical="center"/>
      <protection locked="0"/>
    </xf>
    <xf numFmtId="0" fontId="21" fillId="2" borderId="0" xfId="2" applyFont="1" applyFill="1" applyBorder="1" applyAlignment="1" applyProtection="1">
      <alignment vertical="center"/>
      <protection locked="0"/>
    </xf>
    <xf numFmtId="2" fontId="21" fillId="2" borderId="0" xfId="2" applyNumberFormat="1" applyFont="1" applyFill="1" applyBorder="1" applyAlignment="1" applyProtection="1">
      <alignment horizontal="center" vertical="center"/>
      <protection locked="0"/>
    </xf>
    <xf numFmtId="2" fontId="46" fillId="2" borderId="0" xfId="2" applyNumberFormat="1" applyFont="1" applyFill="1" applyBorder="1" applyAlignment="1" applyProtection="1">
      <alignment horizontal="center" vertical="center"/>
      <protection locked="0"/>
    </xf>
    <xf numFmtId="0" fontId="21" fillId="2" borderId="0" xfId="2" applyFont="1" applyFill="1" applyBorder="1" applyAlignment="1" applyProtection="1">
      <alignment vertical="center"/>
    </xf>
    <xf numFmtId="164" fontId="21" fillId="2" borderId="0" xfId="2" applyNumberFormat="1" applyFont="1" applyFill="1" applyBorder="1" applyAlignment="1" applyProtection="1">
      <alignment vertical="center"/>
    </xf>
    <xf numFmtId="0" fontId="12" fillId="2" borderId="0" xfId="2" applyFont="1" applyFill="1" applyBorder="1" applyAlignment="1" applyProtection="1">
      <alignment vertical="center"/>
    </xf>
    <xf numFmtId="0" fontId="11" fillId="2" borderId="0" xfId="2" applyFont="1" applyFill="1" applyBorder="1" applyAlignment="1" applyProtection="1">
      <alignment vertical="center"/>
      <protection locked="0"/>
    </xf>
    <xf numFmtId="2" fontId="11" fillId="2" borderId="0" xfId="2" applyNumberFormat="1" applyFont="1" applyFill="1" applyBorder="1" applyAlignment="1" applyProtection="1">
      <alignment horizontal="center" vertical="center"/>
      <protection locked="0"/>
    </xf>
    <xf numFmtId="0" fontId="11" fillId="2" borderId="0" xfId="2" applyFont="1" applyFill="1" applyBorder="1" applyAlignment="1" applyProtection="1">
      <alignment vertical="center"/>
    </xf>
    <xf numFmtId="0" fontId="17" fillId="0" borderId="19" xfId="2" applyFont="1" applyBorder="1" applyAlignment="1" applyProtection="1">
      <alignment horizontal="left"/>
    </xf>
    <xf numFmtId="0" fontId="12" fillId="0" borderId="21" xfId="2" applyFont="1" applyBorder="1" applyAlignment="1" applyProtection="1">
      <alignment horizontal="left" vertical="top"/>
    </xf>
    <xf numFmtId="0" fontId="17" fillId="0" borderId="21" xfId="2" applyFont="1" applyBorder="1" applyAlignment="1" applyProtection="1">
      <alignment horizontal="left"/>
    </xf>
    <xf numFmtId="0" fontId="12" fillId="0" borderId="23" xfId="2" applyFont="1" applyBorder="1" applyAlignment="1" applyProtection="1">
      <alignment horizontal="left" vertical="top"/>
    </xf>
    <xf numFmtId="0" fontId="17" fillId="0" borderId="25" xfId="2" applyFont="1" applyBorder="1" applyAlignment="1" applyProtection="1">
      <alignment horizontal="left"/>
    </xf>
    <xf numFmtId="0" fontId="9" fillId="0" borderId="25" xfId="2" applyFont="1" applyBorder="1" applyAlignment="1" applyProtection="1">
      <alignment horizontal="left"/>
    </xf>
    <xf numFmtId="0" fontId="11" fillId="0" borderId="21" xfId="2" applyFont="1" applyBorder="1" applyAlignment="1" applyProtection="1">
      <alignment horizontal="left" vertical="top"/>
    </xf>
    <xf numFmtId="0" fontId="11" fillId="0" borderId="23" xfId="2" applyFont="1" applyBorder="1" applyAlignment="1" applyProtection="1">
      <alignment horizontal="left" vertical="top"/>
    </xf>
    <xf numFmtId="0" fontId="21" fillId="0" borderId="21" xfId="2" applyFont="1" applyBorder="1" applyAlignment="1" applyProtection="1">
      <alignment horizontal="left" vertical="top"/>
    </xf>
    <xf numFmtId="0" fontId="21" fillId="0" borderId="23" xfId="2" applyFont="1" applyBorder="1" applyAlignment="1" applyProtection="1">
      <alignment horizontal="left" vertical="top"/>
    </xf>
    <xf numFmtId="164" fontId="12" fillId="0" borderId="10" xfId="2" applyNumberFormat="1" applyFont="1" applyFill="1" applyBorder="1" applyAlignment="1" applyProtection="1">
      <alignment horizontal="center"/>
    </xf>
    <xf numFmtId="164" fontId="19" fillId="0" borderId="11" xfId="2" applyNumberFormat="1" applyFont="1" applyFill="1" applyBorder="1" applyAlignment="1" applyProtection="1">
      <alignment horizontal="center"/>
    </xf>
    <xf numFmtId="164" fontId="12" fillId="0" borderId="11" xfId="2" applyNumberFormat="1" applyFont="1" applyFill="1" applyBorder="1" applyAlignment="1" applyProtection="1">
      <alignment horizontal="center"/>
    </xf>
    <xf numFmtId="164" fontId="19" fillId="0" borderId="29" xfId="2" applyNumberFormat="1" applyFont="1" applyFill="1" applyBorder="1" applyAlignment="1" applyProtection="1">
      <alignment horizontal="center"/>
    </xf>
    <xf numFmtId="164" fontId="19" fillId="0" borderId="10" xfId="2" applyNumberFormat="1" applyFont="1" applyFill="1" applyBorder="1" applyAlignment="1" applyProtection="1">
      <alignment horizontal="center"/>
    </xf>
    <xf numFmtId="164" fontId="21" fillId="0" borderId="10" xfId="2" applyNumberFormat="1" applyFont="1" applyFill="1" applyBorder="1" applyAlignment="1" applyProtection="1">
      <alignment horizontal="center"/>
    </xf>
    <xf numFmtId="164" fontId="21" fillId="0" borderId="11" xfId="2" applyNumberFormat="1" applyFont="1" applyFill="1" applyBorder="1" applyAlignment="1" applyProtection="1">
      <alignment horizontal="center"/>
    </xf>
    <xf numFmtId="164" fontId="24" fillId="2" borderId="31" xfId="2" applyNumberFormat="1" applyFont="1" applyFill="1" applyBorder="1" applyAlignment="1" applyProtection="1">
      <alignment horizontal="center"/>
    </xf>
    <xf numFmtId="164" fontId="17" fillId="2" borderId="33" xfId="2" applyNumberFormat="1" applyFont="1" applyFill="1" applyBorder="1" applyAlignment="1" applyProtection="1">
      <alignment horizontal="center"/>
    </xf>
    <xf numFmtId="0" fontId="11" fillId="0" borderId="32" xfId="2" applyFont="1" applyBorder="1" applyProtection="1"/>
    <xf numFmtId="164" fontId="19" fillId="0" borderId="36" xfId="2" applyNumberFormat="1" applyFont="1" applyFill="1" applyBorder="1" applyAlignment="1" applyProtection="1">
      <alignment horizontal="center"/>
    </xf>
    <xf numFmtId="164" fontId="19" fillId="0" borderId="37" xfId="2" applyNumberFormat="1" applyFont="1" applyFill="1" applyBorder="1" applyAlignment="1" applyProtection="1">
      <alignment horizontal="center"/>
    </xf>
    <xf numFmtId="0" fontId="19" fillId="0" borderId="32" xfId="2" applyFont="1" applyFill="1" applyBorder="1" applyProtection="1"/>
    <xf numFmtId="0" fontId="20" fillId="0" borderId="32" xfId="2" applyFont="1" applyFill="1" applyBorder="1" applyProtection="1"/>
    <xf numFmtId="164" fontId="20" fillId="0" borderId="32" xfId="2" applyNumberFormat="1" applyFont="1" applyFill="1" applyBorder="1" applyAlignment="1" applyProtection="1">
      <alignment horizontal="center"/>
    </xf>
    <xf numFmtId="164" fontId="21" fillId="0" borderId="36" xfId="2" applyNumberFormat="1" applyFont="1" applyFill="1" applyBorder="1" applyAlignment="1" applyProtection="1">
      <alignment horizontal="center"/>
    </xf>
    <xf numFmtId="164" fontId="24" fillId="2" borderId="33" xfId="2" applyNumberFormat="1" applyFont="1" applyFill="1" applyBorder="1" applyAlignment="1" applyProtection="1">
      <alignment horizontal="center"/>
    </xf>
    <xf numFmtId="164" fontId="24" fillId="0" borderId="36" xfId="2" applyNumberFormat="1" applyFont="1" applyFill="1" applyBorder="1" applyAlignment="1" applyProtection="1">
      <alignment horizontal="center"/>
    </xf>
    <xf numFmtId="0" fontId="26" fillId="0" borderId="25" xfId="2" applyFont="1" applyBorder="1" applyAlignment="1" applyProtection="1">
      <alignment horizontal="left" vertical="center"/>
    </xf>
    <xf numFmtId="0" fontId="11" fillId="0" borderId="21" xfId="2" applyFont="1" applyBorder="1" applyProtection="1"/>
    <xf numFmtId="0" fontId="11" fillId="0" borderId="23" xfId="2" applyFont="1" applyBorder="1" applyProtection="1"/>
    <xf numFmtId="0" fontId="9" fillId="0" borderId="25" xfId="2" applyFont="1" applyBorder="1" applyAlignment="1" applyProtection="1">
      <alignment horizontal="left" vertical="top"/>
    </xf>
    <xf numFmtId="0" fontId="21" fillId="0" borderId="21" xfId="2" applyFont="1" applyBorder="1" applyProtection="1"/>
    <xf numFmtId="0" fontId="21" fillId="0" borderId="23" xfId="2" applyFont="1" applyBorder="1" applyProtection="1"/>
    <xf numFmtId="0" fontId="11" fillId="0" borderId="21" xfId="2" applyFont="1" applyFill="1" applyBorder="1" applyProtection="1"/>
    <xf numFmtId="0" fontId="12" fillId="0" borderId="0" xfId="2" applyFont="1" applyFill="1" applyBorder="1" applyProtection="1"/>
    <xf numFmtId="49" fontId="17" fillId="0" borderId="0" xfId="2" applyNumberFormat="1" applyFont="1" applyBorder="1" applyAlignment="1" applyProtection="1">
      <alignment vertical="center"/>
    </xf>
    <xf numFmtId="0" fontId="12" fillId="0" borderId="0" xfId="2" applyFont="1" applyBorder="1" applyAlignment="1" applyProtection="1"/>
    <xf numFmtId="0" fontId="9" fillId="0" borderId="21" xfId="0" applyFont="1" applyFill="1" applyBorder="1" applyAlignment="1" applyProtection="1">
      <alignment horizontal="left" vertical="center"/>
    </xf>
    <xf numFmtId="0" fontId="9" fillId="0" borderId="0" xfId="0" applyFont="1" applyBorder="1" applyAlignment="1" applyProtection="1">
      <alignment vertical="center"/>
    </xf>
    <xf numFmtId="10" fontId="17" fillId="0" borderId="21" xfId="2" applyNumberFormat="1" applyFont="1" applyBorder="1" applyAlignment="1" applyProtection="1">
      <alignment horizontal="center"/>
    </xf>
    <xf numFmtId="0" fontId="9" fillId="0" borderId="0" xfId="2" applyFont="1" applyBorder="1" applyAlignment="1" applyProtection="1">
      <alignment horizontal="left"/>
    </xf>
    <xf numFmtId="10" fontId="20" fillId="0" borderId="21" xfId="2" applyNumberFormat="1" applyFont="1" applyBorder="1" applyAlignment="1" applyProtection="1">
      <alignment horizontal="center"/>
    </xf>
    <xf numFmtId="0" fontId="20" fillId="0" borderId="0" xfId="2" applyFont="1" applyBorder="1" applyAlignment="1" applyProtection="1">
      <alignment horizontal="left"/>
    </xf>
    <xf numFmtId="164" fontId="12" fillId="0" borderId="36" xfId="2" applyNumberFormat="1" applyFont="1" applyBorder="1" applyAlignment="1" applyProtection="1">
      <alignment horizontal="center"/>
    </xf>
    <xf numFmtId="164" fontId="12" fillId="0" borderId="39" xfId="2" applyNumberFormat="1" applyFont="1" applyBorder="1" applyAlignment="1" applyProtection="1">
      <alignment horizontal="center"/>
    </xf>
    <xf numFmtId="164" fontId="11" fillId="0" borderId="36" xfId="2" applyNumberFormat="1" applyFont="1" applyBorder="1" applyAlignment="1" applyProtection="1">
      <alignment horizontal="center"/>
    </xf>
    <xf numFmtId="164" fontId="21" fillId="0" borderId="36" xfId="2" applyNumberFormat="1" applyFont="1" applyBorder="1" applyAlignment="1" applyProtection="1">
      <alignment horizontal="center"/>
    </xf>
    <xf numFmtId="164" fontId="21" fillId="0" borderId="21" xfId="2" applyNumberFormat="1" applyFont="1" applyBorder="1" applyAlignment="1" applyProtection="1">
      <alignment horizontal="center"/>
      <protection locked="0"/>
    </xf>
    <xf numFmtId="164" fontId="21" fillId="0" borderId="22" xfId="2" applyNumberFormat="1" applyFont="1" applyBorder="1" applyAlignment="1" applyProtection="1">
      <alignment horizontal="center"/>
      <protection locked="0"/>
    </xf>
    <xf numFmtId="164" fontId="12" fillId="0" borderId="21" xfId="2" applyNumberFormat="1" applyFont="1" applyFill="1" applyBorder="1" applyProtection="1"/>
    <xf numFmtId="0" fontId="17" fillId="0" borderId="0" xfId="2" applyFont="1" applyBorder="1" applyAlignment="1" applyProtection="1">
      <alignment horizontal="right"/>
    </xf>
    <xf numFmtId="164" fontId="21" fillId="0" borderId="21" xfId="2" applyNumberFormat="1" applyFont="1" applyBorder="1" applyAlignment="1" applyProtection="1">
      <alignment horizontal="center"/>
    </xf>
    <xf numFmtId="164" fontId="21" fillId="0" borderId="22" xfId="2" applyNumberFormat="1" applyFont="1" applyFill="1" applyBorder="1" applyAlignment="1" applyProtection="1">
      <alignment horizontal="center"/>
    </xf>
    <xf numFmtId="164" fontId="11" fillId="0" borderId="23" xfId="2" applyNumberFormat="1" applyFont="1" applyBorder="1" applyAlignment="1" applyProtection="1">
      <alignment horizontal="center"/>
    </xf>
    <xf numFmtId="0" fontId="11" fillId="0" borderId="25" xfId="2" applyFont="1" applyBorder="1" applyAlignment="1" applyProtection="1"/>
    <xf numFmtId="2" fontId="12" fillId="0" borderId="26" xfId="2" quotePrefix="1" applyNumberFormat="1" applyFont="1" applyBorder="1" applyAlignment="1" applyProtection="1">
      <alignment horizontal="center"/>
    </xf>
    <xf numFmtId="164" fontId="12" fillId="0" borderId="23" xfId="2" applyNumberFormat="1" applyFont="1" applyBorder="1" applyAlignment="1" applyProtection="1">
      <alignment horizontal="center"/>
    </xf>
    <xf numFmtId="164" fontId="12" fillId="0" borderId="24" xfId="2" applyNumberFormat="1" applyFont="1" applyBorder="1" applyAlignment="1" applyProtection="1">
      <alignment horizontal="center"/>
    </xf>
    <xf numFmtId="4" fontId="9" fillId="0" borderId="21" xfId="2" applyNumberFormat="1" applyFont="1" applyBorder="1" applyAlignment="1" applyProtection="1"/>
    <xf numFmtId="0" fontId="17" fillId="0" borderId="0" xfId="2" applyFont="1" applyBorder="1" applyAlignment="1" applyProtection="1">
      <alignment horizontal="right" vertical="center"/>
    </xf>
    <xf numFmtId="3" fontId="12" fillId="0" borderId="25" xfId="2" applyNumberFormat="1" applyFont="1" applyBorder="1" applyProtection="1"/>
    <xf numFmtId="164" fontId="12" fillId="0" borderId="26" xfId="2" applyNumberFormat="1" applyFont="1" applyBorder="1" applyProtection="1"/>
    <xf numFmtId="164" fontId="11" fillId="0" borderId="23" xfId="2" applyNumberFormat="1" applyFont="1" applyBorder="1" applyProtection="1"/>
    <xf numFmtId="164" fontId="12" fillId="0" borderId="24" xfId="2" applyNumberFormat="1" applyFont="1" applyBorder="1" applyProtection="1"/>
    <xf numFmtId="0" fontId="14" fillId="0" borderId="17" xfId="2" applyFont="1" applyFill="1" applyBorder="1" applyAlignment="1" applyProtection="1">
      <alignment horizontal="center"/>
    </xf>
    <xf numFmtId="4" fontId="11" fillId="0" borderId="6" xfId="2" applyNumberFormat="1" applyFont="1" applyFill="1" applyBorder="1" applyAlignment="1" applyProtection="1">
      <alignment horizontal="center"/>
    </xf>
    <xf numFmtId="4" fontId="11" fillId="0" borderId="2" xfId="2" applyNumberFormat="1" applyFont="1" applyFill="1" applyBorder="1" applyAlignment="1" applyProtection="1">
      <alignment horizontal="center"/>
    </xf>
    <xf numFmtId="164" fontId="18" fillId="0" borderId="2" xfId="2" applyNumberFormat="1" applyFont="1" applyFill="1" applyBorder="1" applyAlignment="1" applyProtection="1">
      <alignment horizontal="center"/>
    </xf>
    <xf numFmtId="164" fontId="18" fillId="0" borderId="9" xfId="2" applyNumberFormat="1" applyFont="1" applyFill="1" applyBorder="1" applyAlignment="1" applyProtection="1">
      <alignment horizontal="center"/>
    </xf>
    <xf numFmtId="4" fontId="21" fillId="0" borderId="6" xfId="2" applyNumberFormat="1" applyFont="1" applyFill="1" applyBorder="1" applyAlignment="1" applyProtection="1">
      <alignment horizontal="center"/>
    </xf>
    <xf numFmtId="164" fontId="23" fillId="2" borderId="42" xfId="2" applyNumberFormat="1" applyFont="1" applyFill="1" applyBorder="1" applyAlignment="1" applyProtection="1">
      <alignment horizontal="center"/>
    </xf>
    <xf numFmtId="164" fontId="18" fillId="0" borderId="6" xfId="2" applyNumberFormat="1" applyFont="1" applyFill="1" applyBorder="1" applyAlignment="1" applyProtection="1">
      <alignment horizontal="center"/>
    </xf>
    <xf numFmtId="0" fontId="11" fillId="0" borderId="26" xfId="2" applyFont="1" applyBorder="1" applyProtection="1"/>
    <xf numFmtId="164" fontId="18" fillId="0" borderId="22" xfId="2" applyNumberFormat="1" applyFont="1" applyFill="1" applyBorder="1" applyAlignment="1" applyProtection="1">
      <alignment horizontal="center"/>
    </xf>
    <xf numFmtId="164" fontId="18" fillId="0" borderId="43" xfId="2" applyNumberFormat="1" applyFont="1" applyFill="1" applyBorder="1" applyAlignment="1" applyProtection="1">
      <alignment horizontal="center"/>
    </xf>
    <xf numFmtId="0" fontId="11" fillId="0" borderId="26" xfId="2" applyFont="1" applyFill="1" applyBorder="1" applyProtection="1"/>
    <xf numFmtId="0" fontId="21" fillId="0" borderId="26" xfId="2" applyFont="1" applyFill="1" applyBorder="1" applyProtection="1"/>
    <xf numFmtId="164" fontId="20" fillId="0" borderId="26" xfId="2" applyNumberFormat="1" applyFont="1" applyFill="1" applyBorder="1" applyAlignment="1" applyProtection="1">
      <alignment horizontal="center"/>
    </xf>
    <xf numFmtId="164" fontId="23" fillId="2" borderId="44" xfId="2" applyNumberFormat="1" applyFont="1" applyFill="1" applyBorder="1" applyAlignment="1" applyProtection="1">
      <alignment horizontal="center"/>
    </xf>
    <xf numFmtId="0" fontId="9" fillId="0" borderId="21" xfId="2" applyFont="1" applyBorder="1" applyAlignment="1" applyProtection="1"/>
    <xf numFmtId="0" fontId="11" fillId="0" borderId="25" xfId="2" applyFont="1" applyBorder="1" applyProtection="1"/>
    <xf numFmtId="164" fontId="11" fillId="0" borderId="24" xfId="2" applyNumberFormat="1" applyFont="1" applyBorder="1" applyProtection="1"/>
    <xf numFmtId="0" fontId="12" fillId="0" borderId="22" xfId="2" applyFont="1" applyBorder="1" applyAlignment="1" applyProtection="1"/>
    <xf numFmtId="0" fontId="12" fillId="0" borderId="21" xfId="2" applyFont="1" applyBorder="1" applyProtection="1"/>
    <xf numFmtId="164" fontId="23" fillId="2" borderId="45" xfId="2" applyNumberFormat="1" applyFont="1" applyFill="1" applyBorder="1" applyAlignment="1" applyProtection="1">
      <alignment horizontal="center"/>
    </xf>
    <xf numFmtId="164" fontId="24" fillId="2" borderId="46" xfId="2" applyNumberFormat="1" applyFont="1" applyFill="1" applyBorder="1" applyAlignment="1" applyProtection="1">
      <alignment horizontal="center"/>
    </xf>
    <xf numFmtId="165" fontId="11" fillId="0" borderId="0" xfId="2" applyNumberFormat="1" applyFont="1" applyFill="1" applyBorder="1" applyAlignment="1" applyProtection="1">
      <alignment horizontal="center" vertical="center"/>
      <protection locked="0"/>
    </xf>
    <xf numFmtId="165" fontId="46" fillId="0" borderId="0" xfId="2" applyNumberFormat="1" applyFont="1" applyBorder="1" applyAlignment="1" applyProtection="1">
      <alignment vertical="center"/>
      <protection locked="0"/>
    </xf>
    <xf numFmtId="165" fontId="11" fillId="0" borderId="0" xfId="2" applyNumberFormat="1" applyFont="1" applyBorder="1" applyAlignment="1" applyProtection="1">
      <alignment vertical="center"/>
      <protection locked="0"/>
    </xf>
    <xf numFmtId="0" fontId="11" fillId="0" borderId="0" xfId="2" quotePrefix="1" applyFont="1" applyFill="1" applyBorder="1" applyAlignment="1" applyProtection="1">
      <alignment horizontal="right" vertical="center"/>
      <protection locked="0"/>
    </xf>
    <xf numFmtId="0" fontId="0" fillId="0" borderId="0" xfId="0" applyBorder="1" applyAlignment="1" applyProtection="1">
      <alignment horizontal="center" vertical="center"/>
    </xf>
    <xf numFmtId="0" fontId="9" fillId="0" borderId="4" xfId="2" applyFont="1" applyBorder="1" applyProtection="1"/>
    <xf numFmtId="0" fontId="9" fillId="0" borderId="7" xfId="2" applyFont="1" applyBorder="1" applyProtection="1"/>
    <xf numFmtId="0" fontId="22" fillId="0" borderId="38" xfId="0" applyFont="1" applyBorder="1" applyAlignment="1" applyProtection="1"/>
    <xf numFmtId="0" fontId="22" fillId="0" borderId="32" xfId="0" applyFont="1" applyBorder="1" applyAlignment="1" applyProtection="1"/>
    <xf numFmtId="0" fontId="16" fillId="0" borderId="32" xfId="0" applyFont="1" applyBorder="1" applyAlignment="1" applyProtection="1">
      <alignment horizontal="left" vertical="top"/>
    </xf>
    <xf numFmtId="49" fontId="9" fillId="0" borderId="21" xfId="2" applyNumberFormat="1" applyFont="1" applyBorder="1" applyAlignment="1" applyProtection="1">
      <alignment vertical="center"/>
    </xf>
    <xf numFmtId="0" fontId="9" fillId="0" borderId="21" xfId="2" applyFont="1" applyBorder="1" applyAlignment="1" applyProtection="1">
      <alignment vertical="center"/>
    </xf>
    <xf numFmtId="164" fontId="12" fillId="0" borderId="7" xfId="2" applyNumberFormat="1" applyFont="1" applyBorder="1" applyProtection="1">
      <protection locked="0"/>
    </xf>
    <xf numFmtId="164" fontId="12" fillId="0" borderId="8" xfId="2" applyNumberFormat="1" applyFont="1" applyBorder="1" applyProtection="1">
      <protection locked="0"/>
    </xf>
    <xf numFmtId="164" fontId="12" fillId="0" borderId="8" xfId="2" applyNumberFormat="1" applyFont="1" applyBorder="1" applyAlignment="1" applyProtection="1">
      <alignment horizontal="center"/>
      <protection locked="0"/>
    </xf>
    <xf numFmtId="164" fontId="12" fillId="0" borderId="23" xfId="2" applyNumberFormat="1" applyFont="1" applyBorder="1" applyAlignment="1" applyProtection="1">
      <alignment horizontal="center"/>
      <protection locked="0"/>
    </xf>
    <xf numFmtId="164" fontId="12" fillId="0" borderId="24" xfId="2" applyNumberFormat="1" applyFont="1" applyBorder="1" applyAlignment="1" applyProtection="1">
      <alignment horizontal="center"/>
      <protection locked="0"/>
    </xf>
    <xf numFmtId="164" fontId="11" fillId="0" borderId="23" xfId="2" applyNumberFormat="1" applyFont="1" applyBorder="1" applyProtection="1">
      <protection locked="0"/>
    </xf>
    <xf numFmtId="164" fontId="12" fillId="0" borderId="24" xfId="2" applyNumberFormat="1" applyFont="1" applyBorder="1" applyProtection="1">
      <protection locked="0"/>
    </xf>
    <xf numFmtId="164" fontId="11" fillId="0" borderId="8" xfId="2" applyNumberFormat="1" applyFont="1" applyBorder="1" applyProtection="1">
      <protection locked="0"/>
    </xf>
    <xf numFmtId="164" fontId="11" fillId="0" borderId="24" xfId="2" applyNumberFormat="1" applyFont="1" applyBorder="1" applyProtection="1">
      <protection locked="0"/>
    </xf>
    <xf numFmtId="0" fontId="9" fillId="0" borderId="4" xfId="2" applyFont="1" applyBorder="1" applyAlignment="1" applyProtection="1">
      <alignment horizontal="left" vertical="top"/>
      <protection locked="0"/>
    </xf>
    <xf numFmtId="0" fontId="9" fillId="0" borderId="5" xfId="2" applyFont="1" applyBorder="1" applyAlignment="1" applyProtection="1">
      <alignment horizontal="left" vertical="top"/>
      <protection locked="0"/>
    </xf>
    <xf numFmtId="0" fontId="9" fillId="0" borderId="25" xfId="2" applyFont="1" applyBorder="1" applyAlignment="1" applyProtection="1">
      <alignment horizontal="left" vertical="top"/>
      <protection locked="0"/>
    </xf>
    <xf numFmtId="2" fontId="21" fillId="0" borderId="26" xfId="2" applyNumberFormat="1" applyFont="1" applyBorder="1" applyAlignment="1" applyProtection="1">
      <alignment horizontal="center"/>
      <protection locked="0"/>
    </xf>
    <xf numFmtId="3" fontId="20" fillId="0" borderId="25" xfId="2" applyNumberFormat="1" applyFont="1" applyBorder="1" applyProtection="1">
      <protection locked="0"/>
    </xf>
    <xf numFmtId="0" fontId="21" fillId="0" borderId="5" xfId="2" applyFont="1" applyBorder="1" applyProtection="1">
      <protection locked="0"/>
    </xf>
    <xf numFmtId="164" fontId="21" fillId="0" borderId="26" xfId="2" applyNumberFormat="1" applyFont="1" applyBorder="1" applyProtection="1">
      <protection locked="0"/>
    </xf>
    <xf numFmtId="0" fontId="21" fillId="0" borderId="25" xfId="2" applyFont="1" applyBorder="1" applyProtection="1">
      <protection locked="0"/>
    </xf>
    <xf numFmtId="0" fontId="21" fillId="0" borderId="26" xfId="2" applyFont="1" applyBorder="1" applyProtection="1">
      <protection locked="0"/>
    </xf>
    <xf numFmtId="0" fontId="20" fillId="0" borderId="4" xfId="2" applyFont="1" applyBorder="1" applyAlignment="1" applyProtection="1">
      <alignment horizontal="left" vertical="top"/>
      <protection locked="0"/>
    </xf>
    <xf numFmtId="0" fontId="20" fillId="0" borderId="5" xfId="2" applyFont="1" applyBorder="1" applyAlignment="1" applyProtection="1">
      <alignment horizontal="left" vertical="top"/>
      <protection locked="0"/>
    </xf>
    <xf numFmtId="0" fontId="20" fillId="0" borderId="25" xfId="2" applyFont="1" applyBorder="1" applyAlignment="1" applyProtection="1">
      <alignment horizontal="left" vertical="top"/>
      <protection locked="0"/>
    </xf>
    <xf numFmtId="164" fontId="21" fillId="0" borderId="26" xfId="2" applyNumberFormat="1" applyFont="1" applyBorder="1" applyAlignment="1" applyProtection="1">
      <alignment horizontal="center"/>
      <protection locked="0"/>
    </xf>
    <xf numFmtId="164" fontId="21" fillId="0" borderId="25" xfId="2" applyNumberFormat="1" applyFont="1" applyBorder="1" applyProtection="1">
      <protection locked="0"/>
    </xf>
    <xf numFmtId="164" fontId="21" fillId="0" borderId="5" xfId="2" applyNumberFormat="1" applyFont="1" applyBorder="1" applyProtection="1">
      <protection locked="0"/>
    </xf>
    <xf numFmtId="164" fontId="21" fillId="0" borderId="7" xfId="2" applyNumberFormat="1" applyFont="1" applyBorder="1" applyProtection="1">
      <protection locked="0"/>
    </xf>
    <xf numFmtId="164" fontId="21" fillId="0" borderId="8" xfId="2" applyNumberFormat="1" applyFont="1" applyBorder="1" applyProtection="1">
      <protection locked="0"/>
    </xf>
    <xf numFmtId="164" fontId="21" fillId="0" borderId="8" xfId="2" applyNumberFormat="1" applyFont="1" applyBorder="1" applyAlignment="1" applyProtection="1">
      <alignment horizontal="center"/>
      <protection locked="0"/>
    </xf>
    <xf numFmtId="164" fontId="21" fillId="0" borderId="23" xfId="2" applyNumberFormat="1" applyFont="1" applyBorder="1" applyAlignment="1" applyProtection="1">
      <alignment horizontal="center"/>
      <protection locked="0"/>
    </xf>
    <xf numFmtId="164" fontId="21" fillId="0" borderId="24" xfId="2" applyNumberFormat="1" applyFont="1" applyBorder="1" applyAlignment="1" applyProtection="1">
      <alignment horizontal="center"/>
      <protection locked="0"/>
    </xf>
    <xf numFmtId="164" fontId="21" fillId="0" borderId="23" xfId="2" applyNumberFormat="1" applyFont="1" applyBorder="1" applyProtection="1">
      <protection locked="0"/>
    </xf>
    <xf numFmtId="164" fontId="21" fillId="0" borderId="24" xfId="2" applyNumberFormat="1" applyFont="1" applyBorder="1" applyProtection="1">
      <protection locked="0"/>
    </xf>
    <xf numFmtId="164" fontId="18" fillId="2" borderId="14" xfId="2" applyNumberFormat="1" applyFont="1" applyFill="1" applyBorder="1" applyAlignment="1" applyProtection="1">
      <alignment horizontal="center"/>
    </xf>
    <xf numFmtId="164" fontId="18" fillId="2" borderId="40" xfId="2" applyNumberFormat="1" applyFont="1" applyFill="1" applyBorder="1" applyAlignment="1" applyProtection="1">
      <alignment horizontal="center"/>
    </xf>
    <xf numFmtId="0" fontId="17" fillId="3" borderId="0" xfId="2" applyFont="1" applyFill="1" applyBorder="1" applyAlignment="1" applyProtection="1">
      <alignment horizontal="right" vertical="center"/>
    </xf>
    <xf numFmtId="0" fontId="16" fillId="0" borderId="51" xfId="2" applyFont="1" applyBorder="1" applyProtection="1"/>
    <xf numFmtId="0" fontId="10" fillId="0" borderId="51" xfId="2" applyFont="1" applyBorder="1" applyProtection="1"/>
    <xf numFmtId="0" fontId="12" fillId="0" borderId="51" xfId="2" applyFont="1" applyFill="1" applyBorder="1" applyProtection="1"/>
    <xf numFmtId="164" fontId="12" fillId="0" borderId="52" xfId="2" applyNumberFormat="1" applyFont="1" applyFill="1" applyBorder="1" applyProtection="1"/>
    <xf numFmtId="0" fontId="17" fillId="0" borderId="51" xfId="2" applyFont="1" applyBorder="1" applyAlignment="1" applyProtection="1">
      <alignment horizontal="right"/>
    </xf>
    <xf numFmtId="0" fontId="17" fillId="0" borderId="52" xfId="2" applyFont="1" applyBorder="1" applyAlignment="1" applyProtection="1">
      <alignment horizontal="left"/>
    </xf>
    <xf numFmtId="4" fontId="9" fillId="0" borderId="52" xfId="2" applyNumberFormat="1" applyFont="1" applyBorder="1" applyAlignment="1" applyProtection="1"/>
    <xf numFmtId="0" fontId="17" fillId="0" borderId="51" xfId="2" applyFont="1" applyBorder="1" applyAlignment="1" applyProtection="1">
      <alignment horizontal="right" vertical="center"/>
    </xf>
    <xf numFmtId="0" fontId="9" fillId="0" borderId="52" xfId="2" applyFont="1" applyBorder="1" applyAlignment="1" applyProtection="1"/>
    <xf numFmtId="164" fontId="46" fillId="0" borderId="0" xfId="2" applyNumberFormat="1" applyFont="1" applyFill="1" applyBorder="1" applyAlignment="1" applyProtection="1">
      <alignment vertical="center"/>
      <protection locked="0"/>
    </xf>
    <xf numFmtId="0" fontId="46" fillId="0" borderId="0" xfId="2" quotePrefix="1" applyFont="1" applyFill="1" applyBorder="1" applyAlignment="1" applyProtection="1">
      <alignment horizontal="right" vertical="center"/>
      <protection locked="0"/>
    </xf>
    <xf numFmtId="0" fontId="46" fillId="0" borderId="0" xfId="2" applyFont="1" applyFill="1" applyBorder="1" applyAlignment="1" applyProtection="1">
      <alignment horizontal="center" vertical="center"/>
      <protection locked="0"/>
    </xf>
    <xf numFmtId="0" fontId="9" fillId="0" borderId="0" xfId="2" applyFont="1" applyBorder="1" applyAlignment="1" applyProtection="1">
      <alignment vertical="center"/>
    </xf>
    <xf numFmtId="0" fontId="9" fillId="0" borderId="0" xfId="2" applyFont="1" applyBorder="1" applyAlignment="1" applyProtection="1">
      <alignment horizontal="left" vertical="center"/>
    </xf>
    <xf numFmtId="164" fontId="18" fillId="2" borderId="13" xfId="2" applyNumberFormat="1" applyFont="1" applyFill="1" applyBorder="1" applyAlignment="1" applyProtection="1">
      <alignment horizontal="center"/>
    </xf>
    <xf numFmtId="0" fontId="51" fillId="0" borderId="18" xfId="2" applyFont="1" applyBorder="1" applyAlignment="1">
      <alignment horizontal="center"/>
    </xf>
    <xf numFmtId="0" fontId="51" fillId="0" borderId="35" xfId="2" applyFont="1" applyBorder="1" applyAlignment="1">
      <alignment horizontal="center"/>
    </xf>
    <xf numFmtId="10" fontId="20" fillId="0" borderId="21" xfId="2" applyNumberFormat="1" applyFont="1" applyBorder="1" applyAlignment="1">
      <alignment horizontal="center"/>
    </xf>
    <xf numFmtId="0" fontId="20" fillId="0" borderId="0" xfId="2" applyFont="1" applyAlignment="1">
      <alignment horizontal="left"/>
    </xf>
    <xf numFmtId="164" fontId="21" fillId="0" borderId="36" xfId="2" applyNumberFormat="1" applyFont="1" applyBorder="1" applyAlignment="1">
      <alignment horizontal="center"/>
    </xf>
    <xf numFmtId="164" fontId="21" fillId="0" borderId="0" xfId="2" applyNumberFormat="1" applyFont="1"/>
    <xf numFmtId="164" fontId="21" fillId="0" borderId="21" xfId="2" applyNumberFormat="1" applyFont="1" applyBorder="1" applyAlignment="1">
      <alignment horizontal="center"/>
    </xf>
    <xf numFmtId="164" fontId="21" fillId="0" borderId="22" xfId="2" applyNumberFormat="1" applyFont="1" applyBorder="1" applyAlignment="1">
      <alignment horizontal="center"/>
    </xf>
    <xf numFmtId="0" fontId="11" fillId="0" borderId="21" xfId="2" applyFont="1" applyBorder="1"/>
    <xf numFmtId="0" fontId="12" fillId="0" borderId="0" xfId="2" applyFont="1"/>
    <xf numFmtId="164" fontId="20" fillId="2" borderId="33" xfId="2" applyNumberFormat="1" applyFont="1" applyFill="1" applyBorder="1" applyAlignment="1">
      <alignment horizontal="center"/>
    </xf>
    <xf numFmtId="164" fontId="21" fillId="0" borderId="21" xfId="2" applyNumberFormat="1" applyFont="1" applyBorder="1"/>
    <xf numFmtId="0" fontId="20" fillId="0" borderId="0" xfId="2" applyFont="1" applyAlignment="1">
      <alignment horizontal="right"/>
    </xf>
    <xf numFmtId="164" fontId="21" fillId="2" borderId="14" xfId="2" applyNumberFormat="1" applyFont="1" applyFill="1" applyBorder="1" applyAlignment="1">
      <alignment horizontal="center"/>
    </xf>
    <xf numFmtId="0" fontId="20" fillId="0" borderId="21" xfId="2" applyFont="1" applyBorder="1" applyAlignment="1">
      <alignment horizontal="left"/>
    </xf>
    <xf numFmtId="4" fontId="20" fillId="0" borderId="21" xfId="2" applyNumberFormat="1" applyFont="1" applyBorder="1"/>
    <xf numFmtId="0" fontId="20" fillId="0" borderId="0" xfId="2" applyFont="1" applyAlignment="1">
      <alignment horizontal="right" vertical="center"/>
    </xf>
    <xf numFmtId="0" fontId="20" fillId="0" borderId="21" xfId="2" applyFont="1" applyBorder="1"/>
    <xf numFmtId="0" fontId="13" fillId="0" borderId="0" xfId="2" applyFont="1" applyAlignment="1">
      <alignment vertical="center"/>
    </xf>
    <xf numFmtId="10" fontId="11" fillId="0" borderId="0" xfId="3" applyNumberFormat="1" applyFont="1" applyFill="1" applyBorder="1" applyAlignment="1" applyProtection="1">
      <alignment horizontal="center" vertical="center"/>
      <protection locked="0"/>
    </xf>
    <xf numFmtId="0" fontId="11" fillId="0" borderId="0" xfId="2" quotePrefix="1" applyFont="1" applyAlignment="1">
      <alignment horizontal="center" vertical="center"/>
    </xf>
    <xf numFmtId="164" fontId="11" fillId="0" borderId="0" xfId="2" applyNumberFormat="1" applyFont="1" applyAlignment="1">
      <alignment vertical="center"/>
    </xf>
    <xf numFmtId="164" fontId="12" fillId="0" borderId="0" xfId="2" applyNumberFormat="1" applyFont="1" applyAlignment="1">
      <alignment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 applyProtection="1">
      <alignment horizontal="center" vertical="center"/>
      <protection locked="0"/>
    </xf>
    <xf numFmtId="164" fontId="53" fillId="0" borderId="0" xfId="2" quotePrefix="1" applyNumberFormat="1" applyFont="1" applyAlignment="1">
      <alignment horizontal="center" vertical="center"/>
    </xf>
    <xf numFmtId="0" fontId="37" fillId="0" borderId="0" xfId="2" quotePrefix="1" applyFont="1" applyAlignment="1">
      <alignment horizontal="center" vertical="center"/>
    </xf>
    <xf numFmtId="164" fontId="11" fillId="0" borderId="0" xfId="2" applyNumberFormat="1" applyFont="1" applyAlignment="1" applyProtection="1">
      <alignment horizontal="center" vertical="center"/>
      <protection locked="0"/>
    </xf>
    <xf numFmtId="164" fontId="11" fillId="0" borderId="0" xfId="2" applyNumberFormat="1" applyFont="1" applyAlignment="1">
      <alignment horizontal="right" vertical="center"/>
    </xf>
    <xf numFmtId="164" fontId="9" fillId="0" borderId="0" xfId="2" applyNumberFormat="1" applyFont="1" applyBorder="1" applyAlignment="1" applyProtection="1">
      <alignment horizontal="right" vertical="center"/>
    </xf>
    <xf numFmtId="164" fontId="46" fillId="0" borderId="0" xfId="2" applyNumberFormat="1" applyFont="1" applyAlignment="1" applyProtection="1">
      <alignment horizontal="right" vertical="center"/>
      <protection locked="0"/>
    </xf>
    <xf numFmtId="3" fontId="46" fillId="0" borderId="0" xfId="2" applyNumberFormat="1" applyFont="1" applyAlignment="1" applyProtection="1">
      <alignment horizontal="center" vertical="center"/>
      <protection locked="0"/>
    </xf>
    <xf numFmtId="49" fontId="9" fillId="0" borderId="0" xfId="2" applyNumberFormat="1" applyFont="1" applyAlignment="1">
      <alignment vertical="center"/>
    </xf>
    <xf numFmtId="0" fontId="14" fillId="0" borderId="36" xfId="2" applyFont="1" applyFill="1" applyBorder="1" applyAlignment="1" applyProtection="1">
      <alignment horizontal="center"/>
    </xf>
    <xf numFmtId="0" fontId="14" fillId="0" borderId="0" xfId="2" applyFont="1" applyBorder="1" applyAlignment="1" applyProtection="1">
      <alignment horizontal="center"/>
    </xf>
    <xf numFmtId="0" fontId="15" fillId="0" borderId="21" xfId="2" applyFont="1" applyBorder="1" applyAlignment="1" applyProtection="1">
      <alignment horizontal="center"/>
    </xf>
    <xf numFmtId="0" fontId="15" fillId="0" borderId="0" xfId="2" applyFont="1" applyBorder="1" applyAlignment="1" applyProtection="1">
      <alignment horizontal="center"/>
    </xf>
    <xf numFmtId="0" fontId="15" fillId="0" borderId="22" xfId="2" applyFont="1" applyBorder="1" applyAlignment="1" applyProtection="1">
      <alignment horizontal="center"/>
    </xf>
    <xf numFmtId="164" fontId="15" fillId="0" borderId="22" xfId="2" applyNumberFormat="1" applyFont="1" applyBorder="1" applyAlignment="1" applyProtection="1">
      <alignment horizontal="center"/>
    </xf>
    <xf numFmtId="0" fontId="15" fillId="0" borderId="21" xfId="2" applyFont="1" applyFill="1" applyBorder="1" applyAlignment="1" applyProtection="1">
      <alignment horizontal="center"/>
    </xf>
    <xf numFmtId="0" fontId="15" fillId="0" borderId="0" xfId="2" applyFont="1" applyFill="1" applyBorder="1" applyAlignment="1" applyProtection="1">
      <alignment horizontal="center"/>
    </xf>
    <xf numFmtId="0" fontId="15" fillId="0" borderId="22" xfId="2" applyFont="1" applyFill="1" applyBorder="1" applyAlignment="1" applyProtection="1">
      <alignment horizontal="center"/>
    </xf>
    <xf numFmtId="0" fontId="14" fillId="0" borderId="22" xfId="2" applyFont="1" applyFill="1" applyBorder="1" applyAlignment="1" applyProtection="1">
      <alignment horizontal="center"/>
    </xf>
    <xf numFmtId="164" fontId="23" fillId="2" borderId="33" xfId="2" applyNumberFormat="1" applyFont="1" applyFill="1" applyBorder="1" applyAlignment="1" applyProtection="1">
      <alignment horizontal="center"/>
    </xf>
    <xf numFmtId="0" fontId="20" fillId="0" borderId="0" xfId="2" applyFont="1" applyAlignment="1">
      <alignment horizontal="left" vertical="center"/>
    </xf>
    <xf numFmtId="0" fontId="20" fillId="0" borderId="0" xfId="2" applyFont="1" applyAlignment="1" applyProtection="1">
      <alignment horizontal="center" vertical="center"/>
      <protection locked="0"/>
    </xf>
    <xf numFmtId="10" fontId="20" fillId="0" borderId="0" xfId="3" applyNumberFormat="1" applyFont="1" applyFill="1" applyBorder="1" applyAlignment="1" applyProtection="1">
      <alignment horizontal="center" vertical="center"/>
      <protection locked="0"/>
    </xf>
    <xf numFmtId="0" fontId="40" fillId="0" borderId="0" xfId="2" quotePrefix="1" applyFont="1" applyAlignment="1">
      <alignment horizontal="center" vertical="center"/>
    </xf>
    <xf numFmtId="164" fontId="21" fillId="0" borderId="0" xfId="2" applyNumberFormat="1" applyFont="1" applyAlignment="1">
      <alignment vertical="center"/>
    </xf>
    <xf numFmtId="0" fontId="21" fillId="0" borderId="0" xfId="2" applyFont="1" applyAlignment="1">
      <alignment horizontal="center" vertical="center"/>
    </xf>
    <xf numFmtId="10" fontId="21" fillId="0" borderId="0" xfId="3" applyNumberFormat="1" applyFont="1" applyFill="1" applyBorder="1" applyAlignment="1" applyProtection="1">
      <alignment horizontal="center" vertical="center"/>
      <protection locked="0"/>
    </xf>
    <xf numFmtId="0" fontId="5" fillId="0" borderId="0" xfId="2" applyFont="1" applyAlignment="1">
      <alignment horizontal="left" vertical="center"/>
    </xf>
    <xf numFmtId="164" fontId="21" fillId="0" borderId="0" xfId="2" quotePrefix="1" applyNumberFormat="1" applyFont="1" applyAlignment="1" applyProtection="1">
      <alignment horizontal="center" vertical="center"/>
      <protection locked="0"/>
    </xf>
    <xf numFmtId="0" fontId="13" fillId="0" borderId="13" xfId="2" applyFont="1" applyBorder="1" applyAlignment="1" applyProtection="1">
      <alignment vertical="center"/>
    </xf>
    <xf numFmtId="164" fontId="12" fillId="0" borderId="13" xfId="2" applyNumberFormat="1" applyFont="1" applyBorder="1" applyAlignment="1" applyProtection="1">
      <alignment vertical="center"/>
    </xf>
    <xf numFmtId="0" fontId="24" fillId="0" borderId="0" xfId="2" applyFont="1" applyBorder="1" applyAlignment="1" applyProtection="1">
      <alignment vertical="center"/>
    </xf>
    <xf numFmtId="2" fontId="19" fillId="0" borderId="0" xfId="2" applyNumberFormat="1" applyFont="1" applyBorder="1" applyAlignment="1" applyProtection="1">
      <alignment horizontal="center" vertical="center"/>
      <protection locked="0"/>
    </xf>
    <xf numFmtId="0" fontId="19" fillId="0" borderId="0" xfId="2" applyFont="1" applyBorder="1" applyAlignment="1" applyProtection="1">
      <alignment horizontal="center" vertical="center"/>
      <protection locked="0"/>
    </xf>
    <xf numFmtId="164" fontId="19" fillId="0" borderId="0" xfId="2" applyNumberFormat="1" applyFont="1" applyBorder="1" applyAlignment="1" applyProtection="1">
      <alignment vertical="center"/>
    </xf>
    <xf numFmtId="164" fontId="19" fillId="0" borderId="1" xfId="2" applyNumberFormat="1" applyFont="1" applyBorder="1" applyAlignment="1" applyProtection="1">
      <alignment vertical="center"/>
    </xf>
    <xf numFmtId="0" fontId="46" fillId="0" borderId="0" xfId="2" applyFont="1" applyBorder="1" applyAlignment="1" applyProtection="1">
      <alignment horizontal="right" vertical="center"/>
      <protection locked="0"/>
    </xf>
    <xf numFmtId="0" fontId="46" fillId="0" borderId="0" xfId="2" applyFont="1" applyBorder="1" applyAlignment="1" applyProtection="1">
      <alignment horizontal="center" vertical="center"/>
      <protection locked="0"/>
    </xf>
    <xf numFmtId="0" fontId="11" fillId="0" borderId="0" xfId="2" applyFont="1" applyFill="1" applyBorder="1" applyAlignment="1" applyProtection="1">
      <alignment horizontal="center" vertical="center"/>
      <protection locked="0"/>
    </xf>
    <xf numFmtId="0" fontId="46" fillId="0" borderId="0" xfId="0" applyFont="1" applyBorder="1" applyAlignment="1" applyProtection="1">
      <alignment horizontal="right" vertical="center"/>
      <protection locked="0"/>
    </xf>
    <xf numFmtId="0" fontId="9" fillId="0" borderId="0" xfId="2" applyFont="1" applyAlignment="1">
      <alignment horizontal="left" vertical="center"/>
    </xf>
    <xf numFmtId="0" fontId="9" fillId="0" borderId="0" xfId="2" applyFont="1" applyAlignment="1" applyProtection="1">
      <alignment horizontal="center" vertical="center"/>
      <protection locked="0"/>
    </xf>
    <xf numFmtId="10" fontId="44" fillId="0" borderId="0" xfId="3" applyNumberFormat="1" applyFont="1" applyFill="1" applyBorder="1" applyAlignment="1" applyProtection="1">
      <alignment horizontal="center" vertical="center"/>
      <protection locked="0"/>
    </xf>
    <xf numFmtId="0" fontId="38" fillId="0" borderId="0" xfId="2" quotePrefix="1" applyFont="1" applyAlignment="1">
      <alignment horizontal="center" vertical="center"/>
    </xf>
    <xf numFmtId="0" fontId="11" fillId="2" borderId="0" xfId="2" applyFont="1" applyFill="1" applyBorder="1" applyAlignment="1">
      <alignment vertical="center"/>
    </xf>
    <xf numFmtId="164" fontId="18" fillId="0" borderId="41" xfId="2" applyNumberFormat="1" applyFont="1" applyFill="1" applyBorder="1" applyAlignment="1" applyProtection="1">
      <alignment horizontal="center"/>
    </xf>
    <xf numFmtId="164" fontId="19" fillId="0" borderId="30" xfId="2" applyNumberFormat="1" applyFont="1" applyFill="1" applyBorder="1" applyAlignment="1" applyProtection="1">
      <alignment horizontal="center"/>
    </xf>
    <xf numFmtId="0" fontId="9" fillId="0" borderId="21" xfId="2" applyFont="1" applyBorder="1" applyAlignment="1" applyProtection="1">
      <alignment horizontal="left" vertical="center"/>
    </xf>
    <xf numFmtId="10" fontId="9" fillId="0" borderId="21" xfId="2" applyNumberFormat="1" applyFont="1" applyBorder="1" applyAlignment="1" applyProtection="1">
      <alignment horizontal="center"/>
    </xf>
    <xf numFmtId="164" fontId="12" fillId="4" borderId="37" xfId="2" applyNumberFormat="1" applyFont="1" applyFill="1" applyBorder="1" applyAlignment="1" applyProtection="1">
      <alignment horizontal="center"/>
    </xf>
    <xf numFmtId="164" fontId="11" fillId="4" borderId="37" xfId="2" applyNumberFormat="1" applyFont="1" applyFill="1" applyBorder="1" applyAlignment="1" applyProtection="1">
      <alignment horizontal="center"/>
    </xf>
    <xf numFmtId="164" fontId="17" fillId="4" borderId="33" xfId="2" applyNumberFormat="1" applyFont="1" applyFill="1" applyBorder="1" applyAlignment="1" applyProtection="1">
      <alignment horizontal="center"/>
    </xf>
    <xf numFmtId="164" fontId="18" fillId="4" borderId="14" xfId="2" applyNumberFormat="1" applyFont="1" applyFill="1" applyBorder="1" applyAlignment="1" applyProtection="1">
      <alignment horizontal="center"/>
    </xf>
    <xf numFmtId="164" fontId="23" fillId="4" borderId="44" xfId="2" applyNumberFormat="1" applyFont="1" applyFill="1" applyBorder="1" applyAlignment="1" applyProtection="1">
      <alignment horizontal="center"/>
    </xf>
    <xf numFmtId="164" fontId="24" fillId="4" borderId="33" xfId="2" applyNumberFormat="1" applyFont="1" applyFill="1" applyBorder="1" applyAlignment="1" applyProtection="1">
      <alignment horizontal="center"/>
    </xf>
    <xf numFmtId="164" fontId="17" fillId="0" borderId="12" xfId="2" applyNumberFormat="1" applyFont="1" applyBorder="1" applyAlignment="1">
      <alignment vertical="center"/>
    </xf>
    <xf numFmtId="164" fontId="39" fillId="0" borderId="0" xfId="2" applyNumberFormat="1" applyFont="1" applyAlignment="1">
      <alignment vertical="center"/>
    </xf>
    <xf numFmtId="0" fontId="2" fillId="0" borderId="1" xfId="2" applyFont="1" applyBorder="1" applyAlignment="1">
      <alignment vertical="center"/>
    </xf>
    <xf numFmtId="164" fontId="2" fillId="0" borderId="1" xfId="2" applyNumberFormat="1" applyFont="1" applyBorder="1" applyAlignment="1">
      <alignment vertical="center"/>
    </xf>
    <xf numFmtId="0" fontId="20" fillId="0" borderId="12" xfId="0" applyFont="1" applyBorder="1" applyAlignment="1">
      <alignment horizontal="center" vertical="center"/>
    </xf>
    <xf numFmtId="0" fontId="21" fillId="0" borderId="12" xfId="2" quotePrefix="1" applyFont="1" applyBorder="1" applyAlignment="1">
      <alignment horizontal="center" vertical="center"/>
    </xf>
    <xf numFmtId="0" fontId="21" fillId="0" borderId="12" xfId="0" quotePrefix="1" applyFont="1" applyBorder="1" applyAlignment="1">
      <alignment horizontal="center" vertical="center"/>
    </xf>
    <xf numFmtId="164" fontId="21" fillId="0" borderId="12" xfId="2" quotePrefix="1" applyNumberFormat="1" applyFont="1" applyBorder="1" applyAlignment="1">
      <alignment horizontal="center" vertical="center"/>
    </xf>
    <xf numFmtId="0" fontId="21" fillId="0" borderId="0" xfId="0" quotePrefix="1" applyFont="1" applyBorder="1" applyAlignment="1">
      <alignment horizontal="center" vertical="center"/>
    </xf>
    <xf numFmtId="164" fontId="11" fillId="0" borderId="0" xfId="2" applyNumberFormat="1" applyFont="1"/>
    <xf numFmtId="0" fontId="9" fillId="0" borderId="0" xfId="0" applyFont="1" applyBorder="1" applyAlignment="1">
      <alignment horizontal="right" vertical="top"/>
    </xf>
    <xf numFmtId="0" fontId="9" fillId="2" borderId="0" xfId="0" applyFont="1" applyFill="1" applyBorder="1" applyAlignment="1">
      <alignment horizontal="right" vertical="center"/>
    </xf>
    <xf numFmtId="0" fontId="4" fillId="2" borderId="0" xfId="0" applyFont="1" applyFill="1" applyBorder="1" applyAlignment="1">
      <alignment horizontal="right" vertical="center"/>
    </xf>
    <xf numFmtId="4" fontId="9" fillId="2" borderId="0" xfId="2" applyNumberFormat="1" applyFont="1" applyFill="1" applyBorder="1" applyAlignment="1" applyProtection="1">
      <alignment vertical="center"/>
    </xf>
    <xf numFmtId="164" fontId="17" fillId="2" borderId="0" xfId="2" applyNumberFormat="1" applyFont="1" applyFill="1" applyBorder="1" applyAlignment="1" applyProtection="1">
      <alignment vertical="center"/>
    </xf>
    <xf numFmtId="0" fontId="15" fillId="0" borderId="53" xfId="2" applyFont="1" applyBorder="1" applyAlignment="1" applyProtection="1">
      <alignment horizontal="center"/>
    </xf>
    <xf numFmtId="164" fontId="15" fillId="0" borderId="53" xfId="2" applyNumberFormat="1" applyFont="1" applyBorder="1" applyAlignment="1" applyProtection="1">
      <alignment horizontal="center"/>
    </xf>
    <xf numFmtId="0" fontId="15" fillId="0" borderId="53" xfId="2" applyFont="1" applyFill="1" applyBorder="1" applyAlignment="1" applyProtection="1">
      <alignment horizontal="center"/>
    </xf>
    <xf numFmtId="166" fontId="57" fillId="2" borderId="56" xfId="2" applyNumberFormat="1" applyFont="1" applyFill="1" applyBorder="1" applyAlignment="1" applyProtection="1">
      <alignment horizontal="center"/>
    </xf>
    <xf numFmtId="164" fontId="33" fillId="2" borderId="12" xfId="2" applyNumberFormat="1" applyFont="1" applyFill="1" applyBorder="1" applyAlignment="1" applyProtection="1">
      <alignment horizontal="center"/>
    </xf>
    <xf numFmtId="4" fontId="44" fillId="2" borderId="55" xfId="2" applyNumberFormat="1" applyFont="1" applyFill="1" applyBorder="1" applyAlignment="1" applyProtection="1">
      <alignment horizontal="center"/>
      <protection locked="0"/>
    </xf>
    <xf numFmtId="166" fontId="58" fillId="0" borderId="57" xfId="2" applyNumberFormat="1" applyFont="1" applyBorder="1" applyAlignment="1" applyProtection="1">
      <alignment horizontal="center"/>
    </xf>
    <xf numFmtId="164" fontId="33" fillId="0" borderId="58" xfId="2" applyNumberFormat="1" applyFont="1" applyFill="1" applyBorder="1" applyAlignment="1" applyProtection="1">
      <alignment horizontal="center"/>
    </xf>
    <xf numFmtId="4" fontId="59" fillId="0" borderId="59" xfId="2" applyNumberFormat="1" applyFont="1" applyFill="1" applyBorder="1" applyAlignment="1" applyProtection="1">
      <alignment horizontal="center"/>
      <protection locked="0"/>
    </xf>
    <xf numFmtId="166" fontId="57" fillId="2" borderId="60" xfId="2" applyNumberFormat="1" applyFont="1" applyFill="1" applyBorder="1" applyAlignment="1" applyProtection="1">
      <alignment horizontal="center"/>
    </xf>
    <xf numFmtId="164" fontId="33" fillId="2" borderId="61" xfId="2" applyNumberFormat="1" applyFont="1" applyFill="1" applyBorder="1" applyAlignment="1" applyProtection="1">
      <alignment horizontal="center"/>
    </xf>
    <xf numFmtId="4" fontId="44" fillId="2" borderId="62" xfId="2" applyNumberFormat="1" applyFont="1" applyFill="1" applyBorder="1" applyAlignment="1" applyProtection="1">
      <alignment horizontal="center"/>
      <protection locked="0"/>
    </xf>
    <xf numFmtId="164" fontId="60" fillId="2" borderId="0" xfId="2" applyNumberFormat="1" applyFont="1" applyFill="1" applyBorder="1" applyAlignment="1" applyProtection="1">
      <alignment horizontal="center"/>
    </xf>
    <xf numFmtId="164" fontId="61" fillId="2" borderId="54" xfId="2" applyNumberFormat="1" applyFont="1" applyFill="1" applyBorder="1" applyAlignment="1" applyProtection="1">
      <alignment horizontal="center"/>
    </xf>
    <xf numFmtId="164" fontId="60" fillId="0" borderId="5" xfId="2" applyNumberFormat="1" applyFont="1" applyFill="1" applyBorder="1" applyAlignment="1" applyProtection="1">
      <alignment horizontal="center"/>
    </xf>
    <xf numFmtId="164" fontId="61" fillId="0" borderId="54" xfId="2" applyNumberFormat="1" applyFont="1" applyFill="1" applyBorder="1" applyAlignment="1" applyProtection="1">
      <alignment horizontal="center"/>
    </xf>
    <xf numFmtId="166" fontId="12" fillId="0" borderId="25" xfId="2" applyNumberFormat="1" applyFont="1" applyBorder="1" applyAlignment="1" applyProtection="1">
      <alignment horizontal="center"/>
    </xf>
    <xf numFmtId="164" fontId="12" fillId="0" borderId="25" xfId="2" applyNumberFormat="1" applyFont="1" applyBorder="1" applyAlignment="1" applyProtection="1">
      <alignment horizontal="center"/>
    </xf>
    <xf numFmtId="164" fontId="18" fillId="2" borderId="28" xfId="2" applyNumberFormat="1" applyFont="1" applyFill="1" applyBorder="1" applyAlignment="1" applyProtection="1">
      <alignment horizontal="center"/>
    </xf>
    <xf numFmtId="164" fontId="18" fillId="2" borderId="0" xfId="2" applyNumberFormat="1" applyFont="1" applyFill="1" applyBorder="1" applyAlignment="1" applyProtection="1">
      <alignment horizontal="center"/>
    </xf>
    <xf numFmtId="164" fontId="18" fillId="2" borderId="22" xfId="2" applyNumberFormat="1" applyFont="1" applyFill="1" applyBorder="1" applyAlignment="1" applyProtection="1">
      <alignment horizontal="center"/>
    </xf>
    <xf numFmtId="164" fontId="18" fillId="2" borderId="22" xfId="2" applyNumberFormat="1" applyFont="1" applyFill="1" applyBorder="1" applyAlignment="1" applyProtection="1">
      <alignment horizontal="center" vertical="center"/>
    </xf>
    <xf numFmtId="164" fontId="60" fillId="2" borderId="61" xfId="2" applyNumberFormat="1" applyFont="1" applyFill="1" applyBorder="1" applyAlignment="1" applyProtection="1">
      <alignment horizontal="center"/>
    </xf>
    <xf numFmtId="164" fontId="61" fillId="2" borderId="62" xfId="2" applyNumberFormat="1" applyFont="1" applyFill="1" applyBorder="1" applyAlignment="1" applyProtection="1">
      <alignment horizontal="center"/>
    </xf>
    <xf numFmtId="164" fontId="60" fillId="0" borderId="58" xfId="2" applyNumberFormat="1" applyFont="1" applyFill="1" applyBorder="1" applyAlignment="1" applyProtection="1">
      <alignment horizontal="center"/>
    </xf>
    <xf numFmtId="164" fontId="61" fillId="0" borderId="59" xfId="2" applyNumberFormat="1" applyFont="1" applyFill="1" applyBorder="1" applyAlignment="1" applyProtection="1">
      <alignment horizontal="center"/>
    </xf>
    <xf numFmtId="164" fontId="11" fillId="0" borderId="25" xfId="2" applyNumberFormat="1" applyFont="1" applyBorder="1" applyAlignment="1" applyProtection="1">
      <alignment horizontal="center"/>
    </xf>
    <xf numFmtId="164" fontId="60" fillId="2" borderId="63" xfId="2" applyNumberFormat="1" applyFont="1" applyFill="1" applyBorder="1" applyAlignment="1" applyProtection="1">
      <alignment horizontal="center"/>
    </xf>
    <xf numFmtId="164" fontId="61" fillId="2" borderId="63" xfId="2" applyNumberFormat="1" applyFont="1" applyFill="1" applyBorder="1" applyAlignment="1" applyProtection="1">
      <alignment horizontal="center"/>
    </xf>
    <xf numFmtId="164" fontId="60" fillId="0" borderId="64" xfId="2" applyNumberFormat="1" applyFont="1" applyFill="1" applyBorder="1" applyAlignment="1" applyProtection="1">
      <alignment horizontal="center"/>
    </xf>
    <xf numFmtId="164" fontId="61" fillId="0" borderId="64" xfId="2" applyNumberFormat="1" applyFont="1" applyBorder="1" applyAlignment="1" applyProtection="1">
      <alignment horizontal="center"/>
    </xf>
    <xf numFmtId="164" fontId="60" fillId="2" borderId="65" xfId="2" applyNumberFormat="1" applyFont="1" applyFill="1" applyBorder="1" applyAlignment="1" applyProtection="1">
      <alignment horizontal="center"/>
    </xf>
    <xf numFmtId="164" fontId="61" fillId="2" borderId="65" xfId="2" applyNumberFormat="1" applyFont="1" applyFill="1" applyBorder="1" applyAlignment="1" applyProtection="1">
      <alignment horizontal="center"/>
    </xf>
    <xf numFmtId="164" fontId="61" fillId="0" borderId="64" xfId="2" applyNumberFormat="1" applyFont="1" applyFill="1" applyBorder="1" applyAlignment="1" applyProtection="1">
      <alignment horizontal="center"/>
    </xf>
    <xf numFmtId="164" fontId="60" fillId="2" borderId="68" xfId="2" applyNumberFormat="1" applyFont="1" applyFill="1" applyBorder="1" applyAlignment="1" applyProtection="1">
      <alignment horizontal="center"/>
    </xf>
    <xf numFmtId="164" fontId="60" fillId="0" borderId="69" xfId="2" applyNumberFormat="1" applyFont="1" applyFill="1" applyBorder="1" applyAlignment="1" applyProtection="1">
      <alignment horizontal="center"/>
    </xf>
    <xf numFmtId="164" fontId="61" fillId="0" borderId="66" xfId="2" applyNumberFormat="1" applyFont="1" applyBorder="1" applyAlignment="1" applyProtection="1">
      <alignment horizontal="center"/>
    </xf>
    <xf numFmtId="164" fontId="60" fillId="2" borderId="69" xfId="2" applyNumberFormat="1" applyFont="1" applyFill="1" applyBorder="1" applyAlignment="1" applyProtection="1">
      <alignment horizontal="center"/>
    </xf>
    <xf numFmtId="164" fontId="61" fillId="2" borderId="67" xfId="2" applyNumberFormat="1" applyFont="1" applyFill="1" applyBorder="1" applyAlignment="1" applyProtection="1">
      <alignment horizontal="center"/>
    </xf>
    <xf numFmtId="164" fontId="46" fillId="0" borderId="67" xfId="2" applyNumberFormat="1" applyFont="1" applyBorder="1" applyAlignment="1" applyProtection="1">
      <alignment horizontal="center"/>
      <protection locked="0"/>
    </xf>
    <xf numFmtId="164" fontId="46" fillId="0" borderId="54" xfId="2" applyNumberFormat="1" applyFont="1" applyBorder="1" applyAlignment="1" applyProtection="1">
      <alignment horizontal="center"/>
      <protection locked="0"/>
    </xf>
    <xf numFmtId="164" fontId="46" fillId="0" borderId="66" xfId="2" applyNumberFormat="1" applyFont="1" applyBorder="1" applyAlignment="1" applyProtection="1">
      <alignment horizontal="center"/>
      <protection locked="0"/>
    </xf>
    <xf numFmtId="164" fontId="46" fillId="0" borderId="63" xfId="2" applyNumberFormat="1" applyFont="1" applyBorder="1" applyAlignment="1" applyProtection="1">
      <alignment horizontal="center"/>
      <protection locked="0"/>
    </xf>
    <xf numFmtId="164" fontId="46" fillId="0" borderId="64" xfId="2" applyNumberFormat="1" applyFont="1" applyBorder="1" applyAlignment="1" applyProtection="1">
      <alignment horizontal="center"/>
      <protection locked="0"/>
    </xf>
    <xf numFmtId="164" fontId="46" fillId="0" borderId="70" xfId="2" applyNumberFormat="1" applyFont="1" applyBorder="1" applyAlignment="1" applyProtection="1">
      <alignment horizontal="center"/>
      <protection locked="0"/>
    </xf>
    <xf numFmtId="164" fontId="46" fillId="0" borderId="71" xfId="2" applyNumberFormat="1" applyFont="1" applyBorder="1" applyAlignment="1" applyProtection="1">
      <alignment horizontal="center"/>
      <protection locked="0"/>
    </xf>
    <xf numFmtId="164" fontId="18" fillId="4" borderId="13" xfId="2" applyNumberFormat="1" applyFont="1" applyFill="1" applyBorder="1" applyAlignment="1" applyProtection="1">
      <alignment horizontal="center"/>
    </xf>
    <xf numFmtId="164" fontId="46" fillId="0" borderId="65" xfId="2" applyNumberFormat="1" applyFont="1" applyBorder="1" applyAlignment="1" applyProtection="1">
      <alignment horizontal="center"/>
      <protection locked="0"/>
    </xf>
    <xf numFmtId="0" fontId="15" fillId="0" borderId="72" xfId="2" applyFont="1" applyBorder="1" applyAlignment="1" applyProtection="1">
      <alignment horizontal="center"/>
    </xf>
    <xf numFmtId="164" fontId="15" fillId="0" borderId="72" xfId="2" applyNumberFormat="1" applyFont="1" applyBorder="1" applyAlignment="1" applyProtection="1">
      <alignment horizontal="center"/>
    </xf>
    <xf numFmtId="0" fontId="15" fillId="0" borderId="72" xfId="2" applyFont="1" applyFill="1" applyBorder="1" applyAlignment="1" applyProtection="1">
      <alignment horizontal="center"/>
    </xf>
    <xf numFmtId="0" fontId="52" fillId="0" borderId="72" xfId="2" applyFont="1" applyBorder="1" applyAlignment="1">
      <alignment horizontal="center"/>
    </xf>
    <xf numFmtId="164" fontId="52" fillId="0" borderId="72" xfId="2" applyNumberFormat="1" applyFont="1" applyBorder="1" applyAlignment="1">
      <alignment horizontal="center"/>
    </xf>
    <xf numFmtId="164" fontId="20" fillId="0" borderId="36" xfId="2" applyNumberFormat="1" applyFont="1" applyFill="1" applyBorder="1" applyAlignment="1">
      <alignment horizontal="center"/>
    </xf>
    <xf numFmtId="0" fontId="21" fillId="0" borderId="0" xfId="2" applyFont="1" applyFill="1"/>
    <xf numFmtId="164" fontId="21" fillId="0" borderId="21" xfId="2" applyNumberFormat="1" applyFont="1" applyFill="1" applyBorder="1"/>
    <xf numFmtId="0" fontId="20" fillId="0" borderId="0" xfId="2" applyFont="1" applyFill="1" applyAlignment="1">
      <alignment horizontal="right"/>
    </xf>
    <xf numFmtId="164" fontId="21" fillId="0" borderId="13" xfId="2" applyNumberFormat="1" applyFont="1" applyFill="1" applyBorder="1" applyAlignment="1">
      <alignment horizontal="center"/>
    </xf>
    <xf numFmtId="0" fontId="20" fillId="0" borderId="21" xfId="2" applyFont="1" applyFill="1" applyBorder="1" applyAlignment="1">
      <alignment horizontal="left"/>
    </xf>
    <xf numFmtId="4" fontId="20" fillId="0" borderId="21" xfId="2" applyNumberFormat="1" applyFont="1" applyFill="1" applyBorder="1"/>
    <xf numFmtId="0" fontId="20" fillId="0" borderId="0" xfId="2" applyFont="1" applyFill="1" applyAlignment="1">
      <alignment horizontal="right" vertical="center"/>
    </xf>
    <xf numFmtId="0" fontId="20" fillId="0" borderId="21" xfId="2" applyFont="1" applyFill="1" applyBorder="1"/>
    <xf numFmtId="164" fontId="20" fillId="0" borderId="22" xfId="2" applyNumberFormat="1" applyFont="1" applyFill="1" applyBorder="1" applyAlignment="1">
      <alignment horizontal="center"/>
    </xf>
    <xf numFmtId="164" fontId="17" fillId="0" borderId="36" xfId="2" applyNumberFormat="1" applyFont="1" applyFill="1" applyBorder="1" applyAlignment="1" applyProtection="1">
      <alignment horizontal="center"/>
    </xf>
    <xf numFmtId="0" fontId="17" fillId="0" borderId="0" xfId="2" applyFont="1" applyFill="1" applyBorder="1" applyAlignment="1" applyProtection="1">
      <alignment horizontal="right"/>
    </xf>
    <xf numFmtId="164" fontId="18" fillId="0" borderId="13" xfId="2" applyNumberFormat="1" applyFont="1" applyFill="1" applyBorder="1" applyAlignment="1" applyProtection="1">
      <alignment horizontal="center"/>
    </xf>
    <xf numFmtId="0" fontId="17" fillId="0" borderId="21" xfId="2" applyFont="1" applyFill="1" applyBorder="1" applyAlignment="1" applyProtection="1">
      <alignment horizontal="left"/>
    </xf>
    <xf numFmtId="4" fontId="9" fillId="0" borderId="21" xfId="2" applyNumberFormat="1" applyFont="1" applyFill="1" applyBorder="1" applyAlignment="1" applyProtection="1"/>
    <xf numFmtId="0" fontId="17" fillId="0" borderId="0" xfId="2" applyFont="1" applyFill="1" applyBorder="1" applyAlignment="1" applyProtection="1">
      <alignment horizontal="right" vertical="center"/>
    </xf>
    <xf numFmtId="0" fontId="9" fillId="0" borderId="21" xfId="2" applyFont="1" applyFill="1" applyBorder="1" applyAlignment="1" applyProtection="1"/>
    <xf numFmtId="164" fontId="23" fillId="0" borderId="22" xfId="2" applyNumberFormat="1" applyFont="1" applyFill="1" applyBorder="1" applyAlignment="1" applyProtection="1">
      <alignment horizontal="center"/>
    </xf>
    <xf numFmtId="0" fontId="14" fillId="0" borderId="53" xfId="2" applyFont="1" applyFill="1" applyBorder="1" applyAlignment="1" applyProtection="1">
      <alignment horizontal="center"/>
    </xf>
    <xf numFmtId="0" fontId="44" fillId="0" borderId="0" xfId="2" applyFont="1" applyBorder="1" applyAlignment="1" applyProtection="1">
      <alignment horizontal="left" vertical="center"/>
      <protection locked="0"/>
    </xf>
    <xf numFmtId="0" fontId="0" fillId="0" borderId="0" xfId="0" applyBorder="1" applyAlignment="1">
      <alignment vertical="center"/>
    </xf>
    <xf numFmtId="0" fontId="11" fillId="0" borderId="0" xfId="2" applyFont="1" applyAlignment="1">
      <alignment vertical="center"/>
    </xf>
    <xf numFmtId="0" fontId="0" fillId="0" borderId="0" xfId="0" applyAlignment="1">
      <alignment vertical="center"/>
    </xf>
    <xf numFmtId="0" fontId="17" fillId="0" borderId="0" xfId="2" applyFont="1" applyBorder="1" applyAlignment="1" applyProtection="1">
      <alignment vertical="center"/>
    </xf>
    <xf numFmtId="0" fontId="11" fillId="0" borderId="0" xfId="2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164" fontId="55" fillId="0" borderId="0" xfId="2" quotePrefix="1" applyNumberFormat="1" applyFont="1" applyAlignment="1">
      <alignment horizontal="center" vertical="center"/>
    </xf>
    <xf numFmtId="9" fontId="56" fillId="0" borderId="0" xfId="2" quotePrefix="1" applyNumberFormat="1" applyFont="1" applyAlignment="1">
      <alignment horizontal="center" vertical="center"/>
    </xf>
    <xf numFmtId="0" fontId="9" fillId="0" borderId="0" xfId="2" applyFont="1" applyBorder="1" applyAlignment="1" applyProtection="1">
      <alignment vertical="center"/>
    </xf>
    <xf numFmtId="0" fontId="46" fillId="0" borderId="0" xfId="2" applyFont="1" applyBorder="1" applyAlignment="1" applyProtection="1">
      <alignment vertical="center"/>
      <protection locked="0"/>
    </xf>
    <xf numFmtId="164" fontId="11" fillId="0" borderId="0" xfId="2" quotePrefix="1" applyNumberFormat="1" applyFont="1" applyAlignment="1">
      <alignment horizontal="center" vertical="center"/>
    </xf>
    <xf numFmtId="0" fontId="21" fillId="0" borderId="0" xfId="2" applyFont="1" applyBorder="1" applyAlignment="1" applyProtection="1">
      <alignment vertical="center"/>
    </xf>
    <xf numFmtId="0" fontId="9" fillId="0" borderId="0" xfId="2" applyFont="1" applyBorder="1" applyAlignment="1" applyProtection="1">
      <alignment horizontal="left" vertical="center"/>
    </xf>
    <xf numFmtId="2" fontId="37" fillId="0" borderId="0" xfId="2" applyNumberFormat="1" applyFont="1" applyBorder="1" applyAlignment="1" applyProtection="1">
      <alignment horizontal="center" vertical="center"/>
    </xf>
    <xf numFmtId="0" fontId="20" fillId="0" borderId="0" xfId="2" applyFont="1" applyBorder="1" applyAlignment="1" applyProtection="1">
      <alignment horizontal="left" vertical="center"/>
    </xf>
    <xf numFmtId="0" fontId="36" fillId="0" borderId="0" xfId="0" applyFont="1" applyBorder="1" applyAlignment="1">
      <alignment horizontal="right" vertical="center"/>
    </xf>
    <xf numFmtId="0" fontId="38" fillId="0" borderId="0" xfId="0" applyFont="1" applyBorder="1" applyAlignment="1">
      <alignment horizontal="right" vertical="center"/>
    </xf>
    <xf numFmtId="0" fontId="45" fillId="2" borderId="0" xfId="0" applyFont="1" applyFill="1" applyAlignment="1" applyProtection="1">
      <alignment vertical="center"/>
      <protection locked="0"/>
    </xf>
    <xf numFmtId="0" fontId="45" fillId="2" borderId="0" xfId="0" applyFont="1" applyFill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vertical="center"/>
    </xf>
    <xf numFmtId="0" fontId="16" fillId="0" borderId="0" xfId="0" applyFont="1" applyBorder="1" applyAlignment="1">
      <alignment vertical="center"/>
    </xf>
    <xf numFmtId="0" fontId="0" fillId="0" borderId="0" xfId="0" applyBorder="1" applyAlignment="1">
      <alignment horizontal="left" vertical="center"/>
    </xf>
    <xf numFmtId="0" fontId="2" fillId="0" borderId="1" xfId="2" applyFont="1" applyBorder="1" applyAlignment="1">
      <alignment vertical="center"/>
    </xf>
    <xf numFmtId="49" fontId="9" fillId="0" borderId="21" xfId="2" applyNumberFormat="1" applyFont="1" applyBorder="1" applyAlignment="1" applyProtection="1">
      <alignment vertical="center"/>
    </xf>
    <xf numFmtId="0" fontId="9" fillId="0" borderId="21" xfId="0" applyFont="1" applyFill="1" applyBorder="1" applyAlignment="1" applyProtection="1">
      <alignment horizontal="left" vertical="center"/>
    </xf>
    <xf numFmtId="0" fontId="9" fillId="0" borderId="0" xfId="2" applyFont="1" applyBorder="1" applyAlignment="1">
      <alignment horizontal="right" vertical="center"/>
    </xf>
    <xf numFmtId="0" fontId="44" fillId="0" borderId="0" xfId="2" applyFont="1" applyAlignment="1" applyProtection="1">
      <alignment horizontal="left" vertical="center"/>
      <protection locked="0"/>
    </xf>
    <xf numFmtId="0" fontId="21" fillId="0" borderId="0" xfId="2" applyFont="1" applyFill="1" applyBorder="1" applyAlignment="1" applyProtection="1">
      <alignment vertical="center"/>
      <protection locked="0"/>
    </xf>
    <xf numFmtId="0" fontId="38" fillId="0" borderId="0" xfId="2" applyFont="1" applyBorder="1" applyAlignment="1" applyProtection="1">
      <alignment vertical="center"/>
    </xf>
    <xf numFmtId="164" fontId="21" fillId="0" borderId="0" xfId="2" applyNumberFormat="1" applyFont="1" applyBorder="1" applyAlignment="1" applyProtection="1">
      <alignment horizontal="center" vertical="center"/>
    </xf>
    <xf numFmtId="0" fontId="37" fillId="0" borderId="0" xfId="2" quotePrefix="1" applyFont="1" applyBorder="1" applyAlignment="1" applyProtection="1">
      <alignment horizontal="center" vertical="center"/>
    </xf>
    <xf numFmtId="164" fontId="11" fillId="0" borderId="0" xfId="2" quotePrefix="1" applyNumberFormat="1" applyFont="1" applyBorder="1" applyAlignment="1" applyProtection="1">
      <alignment horizontal="center" vertical="center"/>
    </xf>
    <xf numFmtId="0" fontId="1" fillId="0" borderId="0" xfId="2" applyAlignment="1">
      <alignment vertical="center"/>
    </xf>
    <xf numFmtId="0" fontId="3" fillId="0" borderId="0" xfId="2" applyFont="1"/>
    <xf numFmtId="0" fontId="3" fillId="0" borderId="0" xfId="2" applyFont="1" applyAlignment="1">
      <alignment vertical="center"/>
    </xf>
    <xf numFmtId="0" fontId="4" fillId="0" borderId="0" xfId="0" applyFont="1" applyBorder="1" applyAlignment="1" applyProtection="1">
      <alignment horizontal="center"/>
    </xf>
    <xf numFmtId="0" fontId="16" fillId="0" borderId="0" xfId="2" applyFont="1"/>
    <xf numFmtId="0" fontId="44" fillId="0" borderId="0" xfId="2" applyFont="1" applyAlignment="1">
      <alignment horizontal="center" vertical="center"/>
    </xf>
    <xf numFmtId="0" fontId="11" fillId="0" borderId="0" xfId="2" applyFont="1"/>
    <xf numFmtId="0" fontId="9" fillId="0" borderId="0" xfId="4" applyFont="1" applyAlignment="1">
      <alignment horizontal="center"/>
    </xf>
    <xf numFmtId="0" fontId="56" fillId="0" borderId="0" xfId="4" applyFont="1"/>
    <xf numFmtId="164" fontId="56" fillId="0" borderId="0" xfId="4" applyNumberFormat="1" applyFont="1"/>
    <xf numFmtId="0" fontId="66" fillId="0" borderId="0" xfId="4" applyFont="1" applyAlignment="1">
      <alignment horizontal="center"/>
    </xf>
    <xf numFmtId="0" fontId="9" fillId="0" borderId="0" xfId="2" applyFont="1" applyAlignment="1">
      <alignment horizontal="center"/>
    </xf>
    <xf numFmtId="164" fontId="21" fillId="7" borderId="0" xfId="2" applyNumberFormat="1" applyFont="1" applyFill="1" applyAlignment="1">
      <alignment vertical="center"/>
    </xf>
    <xf numFmtId="164" fontId="9" fillId="0" borderId="0" xfId="4" applyNumberFormat="1" applyFont="1"/>
    <xf numFmtId="164" fontId="67" fillId="0" borderId="0" xfId="2" applyNumberFormat="1" applyFont="1" applyAlignment="1">
      <alignment vertical="center"/>
    </xf>
    <xf numFmtId="164" fontId="19" fillId="0" borderId="0" xfId="2" applyNumberFormat="1" applyFont="1" applyAlignment="1">
      <alignment vertical="center"/>
    </xf>
    <xf numFmtId="164" fontId="68" fillId="0" borderId="0" xfId="2" applyNumberFormat="1" applyFont="1" applyAlignment="1" applyProtection="1">
      <alignment vertical="center"/>
      <protection locked="0"/>
    </xf>
    <xf numFmtId="164" fontId="69" fillId="0" borderId="0" xfId="2" applyNumberFormat="1" applyFont="1" applyAlignment="1">
      <alignment vertical="center"/>
    </xf>
    <xf numFmtId="164" fontId="21" fillId="0" borderId="0" xfId="2" applyNumberFormat="1" applyFont="1" applyAlignment="1" applyProtection="1">
      <alignment vertical="center"/>
      <protection locked="0"/>
    </xf>
    <xf numFmtId="164" fontId="70" fillId="0" borderId="0" xfId="4" applyNumberFormat="1" applyFont="1"/>
    <xf numFmtId="164" fontId="24" fillId="0" borderId="0" xfId="4" applyNumberFormat="1" applyFont="1"/>
    <xf numFmtId="164" fontId="71" fillId="0" borderId="0" xfId="4" applyNumberFormat="1" applyFont="1"/>
    <xf numFmtId="164" fontId="72" fillId="0" borderId="0" xfId="4" applyNumberFormat="1" applyFont="1"/>
    <xf numFmtId="164" fontId="9" fillId="0" borderId="0" xfId="2" applyNumberFormat="1" applyFont="1"/>
    <xf numFmtId="164" fontId="56" fillId="0" borderId="0" xfId="4" applyNumberFormat="1" applyFont="1" applyProtection="1">
      <protection locked="0"/>
    </xf>
    <xf numFmtId="164" fontId="56" fillId="0" borderId="0" xfId="2" applyNumberFormat="1" applyFont="1"/>
    <xf numFmtId="0" fontId="1" fillId="0" borderId="0" xfId="2" applyAlignment="1">
      <alignment horizontal="right" vertical="center"/>
    </xf>
    <xf numFmtId="0" fontId="9" fillId="0" borderId="0" xfId="4" applyFont="1" applyProtection="1"/>
    <xf numFmtId="0" fontId="9" fillId="0" borderId="0" xfId="4" applyFont="1" applyAlignment="1" applyProtection="1">
      <alignment horizontal="center"/>
    </xf>
    <xf numFmtId="0" fontId="66" fillId="0" borderId="0" xfId="4" applyFont="1" applyAlignment="1" applyProtection="1">
      <alignment horizontal="center"/>
    </xf>
    <xf numFmtId="0" fontId="9" fillId="0" borderId="0" xfId="2" applyFont="1" applyAlignment="1" applyProtection="1">
      <alignment horizontal="center"/>
    </xf>
    <xf numFmtId="0" fontId="11" fillId="6" borderId="0" xfId="4" applyFont="1" applyFill="1" applyProtection="1"/>
    <xf numFmtId="0" fontId="63" fillId="6" borderId="0" xfId="4" applyFont="1" applyFill="1" applyProtection="1"/>
    <xf numFmtId="164" fontId="21" fillId="7" borderId="0" xfId="2" applyNumberFormat="1" applyFont="1" applyFill="1" applyAlignment="1" applyProtection="1">
      <alignment vertical="center"/>
    </xf>
    <xf numFmtId="0" fontId="9" fillId="0" borderId="0" xfId="4" applyFont="1" applyAlignment="1" applyProtection="1">
      <alignment horizontal="left"/>
    </xf>
    <xf numFmtId="164" fontId="9" fillId="0" borderId="0" xfId="4" applyNumberFormat="1" applyFont="1" applyProtection="1"/>
    <xf numFmtId="164" fontId="11" fillId="0" borderId="0" xfId="4" applyNumberFormat="1" applyFont="1" applyProtection="1"/>
    <xf numFmtId="164" fontId="67" fillId="0" borderId="0" xfId="2" applyNumberFormat="1" applyFont="1" applyAlignment="1" applyProtection="1">
      <alignment vertical="center"/>
    </xf>
    <xf numFmtId="164" fontId="19" fillId="0" borderId="0" xfId="2" applyNumberFormat="1" applyFont="1" applyAlignment="1" applyProtection="1">
      <alignment vertical="center"/>
    </xf>
    <xf numFmtId="164" fontId="68" fillId="0" borderId="0" xfId="2" applyNumberFormat="1" applyFont="1" applyAlignment="1" applyProtection="1">
      <alignment vertical="center"/>
    </xf>
    <xf numFmtId="164" fontId="69" fillId="0" borderId="0" xfId="2" applyNumberFormat="1" applyFont="1" applyAlignment="1" applyProtection="1">
      <alignment vertical="center"/>
    </xf>
    <xf numFmtId="164" fontId="11" fillId="0" borderId="0" xfId="2" applyNumberFormat="1" applyFont="1" applyProtection="1"/>
    <xf numFmtId="0" fontId="20" fillId="0" borderId="0" xfId="4" applyFont="1" applyProtection="1"/>
    <xf numFmtId="164" fontId="20" fillId="0" borderId="0" xfId="4" applyNumberFormat="1" applyFont="1" applyProtection="1"/>
    <xf numFmtId="164" fontId="21" fillId="0" borderId="0" xfId="4" applyNumberFormat="1" applyFont="1" applyProtection="1"/>
    <xf numFmtId="164" fontId="21" fillId="0" borderId="0" xfId="2" applyNumberFormat="1" applyFont="1" applyAlignment="1" applyProtection="1">
      <alignment vertical="center"/>
    </xf>
    <xf numFmtId="0" fontId="11" fillId="0" borderId="0" xfId="2" applyFont="1" applyProtection="1"/>
    <xf numFmtId="0" fontId="56" fillId="0" borderId="0" xfId="4" applyFont="1" applyProtection="1"/>
    <xf numFmtId="164" fontId="56" fillId="0" borderId="0" xfId="4" applyNumberFormat="1" applyFont="1" applyProtection="1"/>
    <xf numFmtId="0" fontId="64" fillId="6" borderId="0" xfId="4" applyFont="1" applyFill="1" applyProtection="1"/>
    <xf numFmtId="164" fontId="11" fillId="7" borderId="0" xfId="4" applyNumberFormat="1" applyFont="1" applyFill="1" applyProtection="1"/>
    <xf numFmtId="164" fontId="70" fillId="0" borderId="0" xfId="4" applyNumberFormat="1" applyFont="1" applyProtection="1"/>
    <xf numFmtId="164" fontId="24" fillId="0" borderId="0" xfId="4" applyNumberFormat="1" applyFont="1" applyProtection="1"/>
    <xf numFmtId="164" fontId="71" fillId="0" borderId="0" xfId="4" applyNumberFormat="1" applyFont="1" applyProtection="1"/>
    <xf numFmtId="164" fontId="72" fillId="0" borderId="0" xfId="4" applyNumberFormat="1" applyFont="1" applyProtection="1"/>
    <xf numFmtId="0" fontId="3" fillId="0" borderId="0" xfId="2" applyFont="1" applyProtection="1"/>
    <xf numFmtId="0" fontId="65" fillId="0" borderId="0" xfId="2" applyFont="1"/>
    <xf numFmtId="0" fontId="9" fillId="0" borderId="0" xfId="2" applyFont="1" applyAlignment="1">
      <alignment horizontal="center" vertical="center"/>
    </xf>
    <xf numFmtId="0" fontId="73" fillId="0" borderId="0" xfId="2" applyFont="1" applyAlignment="1">
      <alignment horizontal="left"/>
    </xf>
    <xf numFmtId="0" fontId="59" fillId="0" borderId="0" xfId="2" applyFont="1"/>
    <xf numFmtId="164" fontId="50" fillId="0" borderId="12" xfId="2" applyNumberFormat="1" applyFont="1" applyBorder="1" applyAlignment="1">
      <alignment horizontal="center" vertical="center"/>
    </xf>
    <xf numFmtId="0" fontId="11" fillId="0" borderId="12" xfId="0" quotePrefix="1" applyFont="1" applyFill="1" applyBorder="1" applyAlignment="1">
      <alignment horizontal="center" vertical="center"/>
    </xf>
    <xf numFmtId="0" fontId="21" fillId="0" borderId="0" xfId="2" applyFont="1" applyBorder="1" applyAlignment="1" applyProtection="1">
      <alignment vertical="center"/>
    </xf>
    <xf numFmtId="0" fontId="0" fillId="0" borderId="0" xfId="0" applyBorder="1" applyAlignment="1">
      <alignment vertical="center"/>
    </xf>
    <xf numFmtId="0" fontId="44" fillId="0" borderId="0" xfId="2" applyFont="1" applyBorder="1" applyAlignment="1" applyProtection="1">
      <alignment horizontal="left" vertical="center"/>
      <protection locked="0"/>
    </xf>
    <xf numFmtId="0" fontId="11" fillId="0" borderId="0" xfId="2" applyFont="1" applyBorder="1" applyAlignment="1" applyProtection="1">
      <alignment vertical="center"/>
    </xf>
    <xf numFmtId="0" fontId="0" fillId="0" borderId="0" xfId="0" applyAlignment="1">
      <alignment vertical="center"/>
    </xf>
    <xf numFmtId="0" fontId="20" fillId="0" borderId="0" xfId="2" applyFont="1" applyBorder="1" applyAlignment="1" applyProtection="1">
      <alignment horizontal="left" vertical="center"/>
    </xf>
    <xf numFmtId="0" fontId="9" fillId="0" borderId="0" xfId="2" applyFont="1" applyBorder="1" applyAlignment="1" applyProtection="1">
      <alignment horizontal="left" vertical="center"/>
    </xf>
    <xf numFmtId="0" fontId="46" fillId="0" borderId="0" xfId="2" applyFont="1" applyBorder="1" applyAlignment="1" applyProtection="1">
      <alignment vertical="center"/>
      <protection locked="0"/>
    </xf>
    <xf numFmtId="0" fontId="36" fillId="0" borderId="0" xfId="0" applyFont="1" applyBorder="1" applyAlignment="1">
      <alignment horizontal="right" vertical="center"/>
    </xf>
    <xf numFmtId="0" fontId="45" fillId="2" borderId="0" xfId="0" applyFont="1" applyFill="1" applyAlignment="1" applyProtection="1">
      <alignment vertical="center"/>
      <protection locked="0"/>
    </xf>
    <xf numFmtId="0" fontId="45" fillId="2" borderId="0" xfId="0" applyFont="1" applyFill="1" applyBorder="1" applyAlignment="1" applyProtection="1">
      <alignment horizontal="left" vertical="center"/>
      <protection locked="0"/>
    </xf>
    <xf numFmtId="0" fontId="38" fillId="0" borderId="0" xfId="0" applyFont="1" applyBorder="1" applyAlignment="1">
      <alignment horizontal="right" vertical="center"/>
    </xf>
    <xf numFmtId="0" fontId="11" fillId="0" borderId="0" xfId="0" applyFont="1" applyBorder="1" applyAlignment="1" applyProtection="1">
      <alignment vertical="center"/>
    </xf>
    <xf numFmtId="0" fontId="16" fillId="0" borderId="0" xfId="0" applyFont="1" applyBorder="1" applyAlignment="1">
      <alignment vertical="center"/>
    </xf>
    <xf numFmtId="2" fontId="37" fillId="0" borderId="0" xfId="2" applyNumberFormat="1" applyFont="1" applyBorder="1" applyAlignment="1" applyProtection="1">
      <alignment horizontal="center" vertical="center"/>
    </xf>
    <xf numFmtId="0" fontId="9" fillId="0" borderId="0" xfId="2" applyFont="1" applyBorder="1" applyAlignment="1" applyProtection="1">
      <alignment vertical="center"/>
    </xf>
    <xf numFmtId="164" fontId="11" fillId="0" borderId="0" xfId="2" quotePrefix="1" applyNumberFormat="1" applyFont="1" applyAlignment="1">
      <alignment horizontal="center" vertical="center"/>
    </xf>
    <xf numFmtId="0" fontId="17" fillId="0" borderId="0" xfId="2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164" fontId="55" fillId="0" borderId="0" xfId="2" quotePrefix="1" applyNumberFormat="1" applyFont="1" applyAlignment="1">
      <alignment horizontal="center" vertical="center"/>
    </xf>
    <xf numFmtId="9" fontId="56" fillId="0" borderId="0" xfId="2" quotePrefix="1" applyNumberFormat="1" applyFont="1" applyAlignment="1">
      <alignment horizontal="center" vertical="center"/>
    </xf>
    <xf numFmtId="0" fontId="37" fillId="0" borderId="0" xfId="2" quotePrefix="1" applyFont="1" applyBorder="1" applyAlignment="1" applyProtection="1">
      <alignment horizontal="center" vertical="center"/>
    </xf>
    <xf numFmtId="164" fontId="11" fillId="0" borderId="0" xfId="2" quotePrefix="1" applyNumberFormat="1" applyFont="1" applyBorder="1" applyAlignment="1" applyProtection="1">
      <alignment horizontal="center" vertical="center"/>
    </xf>
    <xf numFmtId="164" fontId="21" fillId="0" borderId="0" xfId="2" applyNumberFormat="1" applyFont="1" applyBorder="1" applyAlignment="1" applyProtection="1">
      <alignment horizontal="center" vertical="center"/>
    </xf>
    <xf numFmtId="0" fontId="38" fillId="0" borderId="0" xfId="2" applyFont="1" applyBorder="1" applyAlignment="1" applyProtection="1">
      <alignment vertical="center"/>
    </xf>
    <xf numFmtId="0" fontId="21" fillId="0" borderId="0" xfId="2" applyFont="1" applyFill="1" applyBorder="1" applyAlignment="1" applyProtection="1">
      <alignment vertical="center"/>
      <protection locked="0"/>
    </xf>
    <xf numFmtId="0" fontId="44" fillId="0" borderId="0" xfId="2" applyFont="1" applyAlignment="1" applyProtection="1">
      <alignment horizontal="left" vertical="center"/>
      <protection locked="0"/>
    </xf>
    <xf numFmtId="164" fontId="38" fillId="0" borderId="0" xfId="2" applyNumberFormat="1" applyFont="1" applyAlignment="1">
      <alignment vertical="center"/>
    </xf>
    <xf numFmtId="164" fontId="38" fillId="0" borderId="0" xfId="2" applyNumberFormat="1" applyFont="1" applyAlignment="1">
      <alignment horizontal="center" vertical="center"/>
    </xf>
    <xf numFmtId="0" fontId="46" fillId="8" borderId="3" xfId="2" applyFont="1" applyFill="1" applyBorder="1" applyAlignment="1" applyProtection="1">
      <alignment horizontal="center" vertical="center"/>
      <protection locked="0"/>
    </xf>
    <xf numFmtId="0" fontId="46" fillId="9" borderId="3" xfId="2" applyFont="1" applyFill="1" applyBorder="1" applyAlignment="1" applyProtection="1">
      <alignment horizontal="center" vertical="center"/>
      <protection locked="0"/>
    </xf>
    <xf numFmtId="0" fontId="21" fillId="0" borderId="0" xfId="2" applyFont="1" applyBorder="1" applyAlignment="1" applyProtection="1">
      <alignment vertical="center"/>
    </xf>
    <xf numFmtId="0" fontId="11" fillId="0" borderId="0" xfId="2" applyFont="1" applyAlignment="1">
      <alignment vertical="center"/>
    </xf>
    <xf numFmtId="0" fontId="11" fillId="0" borderId="0" xfId="2" applyFont="1"/>
    <xf numFmtId="0" fontId="17" fillId="0" borderId="0" xfId="2" applyFont="1" applyBorder="1" applyAlignment="1" applyProtection="1">
      <alignment vertical="center"/>
    </xf>
    <xf numFmtId="0" fontId="11" fillId="0" borderId="0" xfId="2" applyFont="1" applyBorder="1" applyAlignment="1" applyProtection="1">
      <alignment vertical="center"/>
    </xf>
    <xf numFmtId="0" fontId="9" fillId="0" borderId="0" xfId="2" applyFont="1" applyBorder="1" applyAlignment="1" applyProtection="1">
      <alignment vertical="center"/>
    </xf>
    <xf numFmtId="0" fontId="21" fillId="0" borderId="0" xfId="2" applyFont="1" applyBorder="1" applyAlignment="1" applyProtection="1">
      <alignment vertical="center"/>
    </xf>
    <xf numFmtId="0" fontId="11" fillId="0" borderId="0" xfId="2" applyFont="1"/>
    <xf numFmtId="0" fontId="9" fillId="0" borderId="21" xfId="0" applyFont="1" applyFill="1" applyBorder="1" applyAlignment="1" applyProtection="1">
      <alignment horizontal="left" vertical="center"/>
    </xf>
    <xf numFmtId="0" fontId="11" fillId="0" borderId="0" xfId="2" applyFont="1" applyBorder="1" applyAlignment="1" applyProtection="1">
      <alignment vertical="center"/>
    </xf>
    <xf numFmtId="0" fontId="0" fillId="0" borderId="0" xfId="0" applyAlignment="1">
      <alignment vertical="center"/>
    </xf>
    <xf numFmtId="0" fontId="44" fillId="0" borderId="0" xfId="2" applyFont="1" applyBorder="1" applyAlignment="1" applyProtection="1">
      <alignment horizontal="left" vertical="center"/>
      <protection locked="0"/>
    </xf>
    <xf numFmtId="0" fontId="9" fillId="0" borderId="0" xfId="2" applyFont="1" applyBorder="1" applyAlignment="1" applyProtection="1">
      <alignment vertical="center"/>
    </xf>
    <xf numFmtId="0" fontId="20" fillId="0" borderId="0" xfId="2" applyFont="1" applyBorder="1" applyAlignment="1" applyProtection="1">
      <alignment horizontal="left" vertical="center"/>
    </xf>
    <xf numFmtId="0" fontId="9" fillId="0" borderId="0" xfId="2" applyFont="1" applyBorder="1" applyAlignment="1" applyProtection="1">
      <alignment horizontal="left" vertical="center"/>
    </xf>
    <xf numFmtId="0" fontId="21" fillId="0" borderId="0" xfId="2" applyFont="1" applyBorder="1" applyAlignment="1" applyProtection="1">
      <alignment vertical="center"/>
    </xf>
    <xf numFmtId="0" fontId="45" fillId="2" borderId="0" xfId="0" applyFont="1" applyFill="1" applyAlignment="1" applyProtection="1">
      <alignment vertical="center"/>
      <protection locked="0"/>
    </xf>
    <xf numFmtId="0" fontId="0" fillId="0" borderId="0" xfId="0" applyBorder="1" applyAlignment="1" applyProtection="1">
      <alignment vertical="center"/>
    </xf>
    <xf numFmtId="0" fontId="0" fillId="0" borderId="0" xfId="0" applyBorder="1" applyAlignment="1">
      <alignment horizontal="left" vertical="center"/>
    </xf>
    <xf numFmtId="0" fontId="2" fillId="0" borderId="1" xfId="2" applyFont="1" applyBorder="1" applyAlignment="1">
      <alignment vertical="center"/>
    </xf>
    <xf numFmtId="0" fontId="0" fillId="0" borderId="0" xfId="0" applyBorder="1" applyAlignment="1">
      <alignment vertical="center"/>
    </xf>
    <xf numFmtId="0" fontId="46" fillId="0" borderId="0" xfId="2" applyFont="1" applyBorder="1" applyAlignment="1" applyProtection="1">
      <alignment vertical="center"/>
      <protection locked="0"/>
    </xf>
    <xf numFmtId="0" fontId="36" fillId="0" borderId="0" xfId="0" applyFont="1" applyBorder="1" applyAlignment="1">
      <alignment horizontal="right" vertical="center"/>
    </xf>
    <xf numFmtId="0" fontId="45" fillId="2" borderId="0" xfId="0" applyFont="1" applyFill="1" applyBorder="1" applyAlignment="1" applyProtection="1">
      <alignment horizontal="left" vertical="center"/>
      <protection locked="0"/>
    </xf>
    <xf numFmtId="0" fontId="38" fillId="0" borderId="0" xfId="0" applyFont="1" applyBorder="1" applyAlignment="1">
      <alignment horizontal="right" vertical="center"/>
    </xf>
    <xf numFmtId="0" fontId="11" fillId="0" borderId="0" xfId="0" applyFont="1" applyBorder="1" applyAlignment="1" applyProtection="1">
      <alignment vertical="center"/>
    </xf>
    <xf numFmtId="0" fontId="16" fillId="0" borderId="0" xfId="0" applyFont="1" applyBorder="1" applyAlignment="1">
      <alignment vertical="center"/>
    </xf>
    <xf numFmtId="2" fontId="37" fillId="0" borderId="0" xfId="2" applyNumberFormat="1" applyFont="1" applyBorder="1" applyAlignment="1" applyProtection="1">
      <alignment horizontal="center" vertical="center"/>
    </xf>
    <xf numFmtId="164" fontId="11" fillId="0" borderId="0" xfId="2" quotePrefix="1" applyNumberFormat="1" applyFont="1" applyAlignment="1">
      <alignment horizontal="center" vertical="center"/>
    </xf>
    <xf numFmtId="0" fontId="11" fillId="0" borderId="0" xfId="2" applyFont="1" applyAlignment="1">
      <alignment vertical="center"/>
    </xf>
    <xf numFmtId="0" fontId="17" fillId="0" borderId="0" xfId="2" applyFont="1" applyBorder="1" applyAlignment="1" applyProtection="1">
      <alignment vertical="center"/>
    </xf>
    <xf numFmtId="164" fontId="55" fillId="0" borderId="0" xfId="2" quotePrefix="1" applyNumberFormat="1" applyFont="1" applyAlignment="1">
      <alignment horizontal="center" vertical="center"/>
    </xf>
    <xf numFmtId="9" fontId="56" fillId="0" borderId="0" xfId="2" quotePrefix="1" applyNumberFormat="1" applyFont="1" applyAlignment="1">
      <alignment horizontal="center" vertical="center"/>
    </xf>
    <xf numFmtId="0" fontId="11" fillId="0" borderId="0" xfId="2" applyFont="1"/>
    <xf numFmtId="0" fontId="16" fillId="0" borderId="0" xfId="2" applyFont="1"/>
    <xf numFmtId="0" fontId="1" fillId="0" borderId="0" xfId="2"/>
    <xf numFmtId="49" fontId="9" fillId="0" borderId="21" xfId="2" applyNumberFormat="1" applyFont="1" applyBorder="1" applyAlignment="1" applyProtection="1">
      <alignment vertical="center"/>
    </xf>
    <xf numFmtId="0" fontId="9" fillId="0" borderId="21" xfId="0" applyFont="1" applyFill="1" applyBorder="1" applyAlignment="1" applyProtection="1">
      <alignment horizontal="left" vertical="center"/>
    </xf>
    <xf numFmtId="0" fontId="37" fillId="0" borderId="0" xfId="2" quotePrefix="1" applyFont="1" applyBorder="1" applyAlignment="1" applyProtection="1">
      <alignment horizontal="center" vertical="center"/>
    </xf>
    <xf numFmtId="164" fontId="11" fillId="0" borderId="0" xfId="2" quotePrefix="1" applyNumberFormat="1" applyFont="1" applyBorder="1" applyAlignment="1" applyProtection="1">
      <alignment horizontal="center" vertical="center"/>
    </xf>
    <xf numFmtId="164" fontId="21" fillId="0" borderId="0" xfId="2" applyNumberFormat="1" applyFont="1" applyBorder="1" applyAlignment="1" applyProtection="1">
      <alignment horizontal="center" vertical="center"/>
    </xf>
    <xf numFmtId="0" fontId="38" fillId="0" borderId="0" xfId="2" applyFont="1" applyBorder="1" applyAlignment="1" applyProtection="1">
      <alignment vertical="center"/>
    </xf>
    <xf numFmtId="0" fontId="21" fillId="0" borderId="0" xfId="2" applyFont="1" applyFill="1" applyBorder="1" applyAlignment="1" applyProtection="1">
      <alignment vertical="center"/>
      <protection locked="0"/>
    </xf>
    <xf numFmtId="0" fontId="9" fillId="0" borderId="0" xfId="2" applyFont="1" applyBorder="1" applyAlignment="1">
      <alignment horizontal="right" vertical="center"/>
    </xf>
    <xf numFmtId="0" fontId="44" fillId="0" borderId="0" xfId="2" applyFont="1" applyAlignment="1" applyProtection="1">
      <alignment horizontal="left" vertical="center"/>
      <protection locked="0"/>
    </xf>
    <xf numFmtId="0" fontId="11" fillId="0" borderId="80" xfId="2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66" fontId="46" fillId="0" borderId="0" xfId="2" applyNumberFormat="1" applyFont="1" applyBorder="1" applyAlignment="1" applyProtection="1">
      <alignment horizontal="right" vertical="center"/>
      <protection locked="0"/>
    </xf>
    <xf numFmtId="0" fontId="15" fillId="0" borderId="63" xfId="2" applyFont="1" applyBorder="1" applyAlignment="1" applyProtection="1">
      <alignment horizontal="center"/>
    </xf>
    <xf numFmtId="164" fontId="15" fillId="0" borderId="63" xfId="2" applyNumberFormat="1" applyFont="1" applyBorder="1" applyAlignment="1" applyProtection="1">
      <alignment horizontal="center"/>
    </xf>
    <xf numFmtId="0" fontId="15" fillId="0" borderId="63" xfId="2" applyFont="1" applyFill="1" applyBorder="1" applyAlignment="1" applyProtection="1">
      <alignment horizontal="center"/>
    </xf>
    <xf numFmtId="164" fontId="61" fillId="0" borderId="67" xfId="2" applyNumberFormat="1" applyFont="1" applyBorder="1" applyAlignment="1" applyProtection="1">
      <alignment horizontal="center"/>
    </xf>
    <xf numFmtId="164" fontId="61" fillId="0" borderId="55" xfId="2" applyNumberFormat="1" applyFont="1" applyBorder="1" applyAlignment="1" applyProtection="1">
      <alignment horizontal="center"/>
    </xf>
    <xf numFmtId="164" fontId="12" fillId="2" borderId="81" xfId="2" applyNumberFormat="1" applyFont="1" applyFill="1" applyBorder="1" applyAlignment="1" applyProtection="1">
      <alignment horizontal="center"/>
    </xf>
    <xf numFmtId="164" fontId="12" fillId="2" borderId="67" xfId="2" applyNumberFormat="1" applyFont="1" applyFill="1" applyBorder="1" applyAlignment="1" applyProtection="1">
      <alignment horizontal="center"/>
    </xf>
    <xf numFmtId="164" fontId="23" fillId="5" borderId="83" xfId="2" applyNumberFormat="1" applyFont="1" applyFill="1" applyBorder="1" applyAlignment="1" applyProtection="1">
      <alignment horizontal="center"/>
    </xf>
    <xf numFmtId="164" fontId="56" fillId="0" borderId="0" xfId="2" applyNumberFormat="1" applyFont="1" applyAlignment="1" applyProtection="1">
      <alignment vertical="center"/>
    </xf>
    <xf numFmtId="0" fontId="44" fillId="0" borderId="13" xfId="0" applyFont="1" applyBorder="1" applyAlignment="1" applyProtection="1">
      <alignment horizontal="left" vertical="top"/>
      <protection locked="0"/>
    </xf>
    <xf numFmtId="0" fontId="1" fillId="0" borderId="0" xfId="2" applyAlignment="1">
      <alignment vertical="center"/>
    </xf>
    <xf numFmtId="0" fontId="9" fillId="0" borderId="0" xfId="2" applyFont="1" applyAlignment="1">
      <alignment vertical="center"/>
    </xf>
    <xf numFmtId="0" fontId="0" fillId="0" borderId="0" xfId="0" applyAlignment="1"/>
    <xf numFmtId="0" fontId="1" fillId="0" borderId="0" xfId="2" applyAlignment="1"/>
    <xf numFmtId="164" fontId="67" fillId="0" borderId="0" xfId="2" applyNumberFormat="1" applyFont="1" applyAlignment="1" applyProtection="1">
      <alignment vertical="center"/>
      <protection locked="0"/>
    </xf>
    <xf numFmtId="0" fontId="9" fillId="0" borderId="0" xfId="2" applyFont="1" applyAlignment="1">
      <alignment horizontal="center"/>
    </xf>
    <xf numFmtId="0" fontId="46" fillId="0" borderId="0" xfId="2" applyFont="1" applyFill="1" applyBorder="1" applyAlignment="1" applyProtection="1">
      <alignment vertical="center" wrapText="1"/>
      <protection locked="0"/>
    </xf>
    <xf numFmtId="0" fontId="47" fillId="0" borderId="0" xfId="0" applyFont="1" applyBorder="1" applyAlignment="1" applyProtection="1">
      <alignment vertical="center" wrapText="1"/>
      <protection locked="0"/>
    </xf>
    <xf numFmtId="0" fontId="22" fillId="0" borderId="0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9" fillId="0" borderId="0" xfId="2" applyFont="1" applyBorder="1" applyAlignment="1" applyProtection="1">
      <alignment horizontal="right" vertical="center"/>
    </xf>
    <xf numFmtId="0" fontId="0" fillId="0" borderId="0" xfId="0" applyAlignment="1">
      <alignment horizontal="right" vertical="center"/>
    </xf>
    <xf numFmtId="0" fontId="9" fillId="0" borderId="0" xfId="2" applyFont="1" applyBorder="1" applyAlignment="1" applyProtection="1">
      <alignment horizontal="left" vertical="center"/>
    </xf>
    <xf numFmtId="0" fontId="1" fillId="0" borderId="0" xfId="0" applyFont="1" applyAlignment="1">
      <alignment vertical="center"/>
    </xf>
    <xf numFmtId="0" fontId="9" fillId="0" borderId="0" xfId="2" applyFont="1" applyBorder="1" applyAlignment="1" applyProtection="1">
      <alignment vertical="center"/>
    </xf>
    <xf numFmtId="0" fontId="46" fillId="0" borderId="0" xfId="2" applyFont="1" applyAlignment="1" applyProtection="1">
      <alignment vertical="center" wrapText="1"/>
      <protection locked="0"/>
    </xf>
    <xf numFmtId="0" fontId="47" fillId="0" borderId="0" xfId="0" applyFont="1" applyAlignment="1" applyProtection="1">
      <alignment vertical="center" wrapText="1"/>
      <protection locked="0"/>
    </xf>
    <xf numFmtId="0" fontId="44" fillId="0" borderId="0" xfId="2" applyFont="1" applyBorder="1" applyAlignment="1" applyProtection="1">
      <alignment horizontal="left" vertical="center"/>
      <protection locked="0"/>
    </xf>
    <xf numFmtId="0" fontId="45" fillId="0" borderId="0" xfId="0" applyFont="1" applyAlignment="1" applyProtection="1">
      <alignment vertical="center"/>
      <protection locked="0"/>
    </xf>
    <xf numFmtId="0" fontId="46" fillId="0" borderId="0" xfId="2" applyFont="1" applyBorder="1" applyAlignment="1" applyProtection="1">
      <alignment vertical="center"/>
      <protection locked="0"/>
    </xf>
    <xf numFmtId="0" fontId="46" fillId="0" borderId="0" xfId="0" applyFont="1" applyBorder="1" applyAlignment="1" applyProtection="1">
      <alignment vertical="center"/>
      <protection locked="0"/>
    </xf>
    <xf numFmtId="0" fontId="11" fillId="0" borderId="0" xfId="2" applyFont="1" applyBorder="1" applyAlignment="1" applyProtection="1">
      <alignment vertical="center"/>
    </xf>
    <xf numFmtId="0" fontId="16" fillId="0" borderId="0" xfId="0" applyFont="1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46" fillId="0" borderId="0" xfId="2" applyFont="1" applyFill="1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44" fillId="2" borderId="0" xfId="2" applyFont="1" applyFill="1" applyBorder="1" applyAlignment="1" applyProtection="1">
      <alignment horizontal="left" vertical="center"/>
      <protection locked="0"/>
    </xf>
    <xf numFmtId="0" fontId="45" fillId="2" borderId="0" xfId="0" applyFont="1" applyFill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45" fillId="0" borderId="0" xfId="0" applyFont="1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11" fillId="0" borderId="0" xfId="2" applyFont="1" applyFill="1" applyBorder="1" applyAlignment="1" applyProtection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8" fillId="0" borderId="0" xfId="0" applyFont="1" applyBorder="1" applyAlignment="1" applyProtection="1">
      <alignment horizontal="left" vertical="center"/>
    </xf>
    <xf numFmtId="0" fontId="36" fillId="0" borderId="0" xfId="0" applyFont="1" applyBorder="1" applyAlignment="1">
      <alignment horizontal="left" vertical="center"/>
    </xf>
    <xf numFmtId="0" fontId="36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22" fillId="0" borderId="0" xfId="0" applyFont="1" applyBorder="1" applyAlignment="1" applyProtection="1">
      <alignment horizontal="left" vertical="center"/>
    </xf>
    <xf numFmtId="2" fontId="37" fillId="0" borderId="0" xfId="2" applyNumberFormat="1" applyFont="1" applyBorder="1" applyAlignment="1" applyProtection="1">
      <alignment horizontal="left" vertical="center"/>
    </xf>
    <xf numFmtId="0" fontId="33" fillId="0" borderId="13" xfId="0" applyFont="1" applyBorder="1" applyAlignment="1" applyProtection="1">
      <alignment horizontal="center" vertical="center"/>
    </xf>
    <xf numFmtId="0" fontId="0" fillId="0" borderId="13" xfId="0" applyBorder="1" applyAlignment="1">
      <alignment vertical="center"/>
    </xf>
    <xf numFmtId="0" fontId="16" fillId="0" borderId="13" xfId="0" applyFont="1" applyBorder="1" applyAlignment="1">
      <alignment vertical="center"/>
    </xf>
    <xf numFmtId="0" fontId="48" fillId="0" borderId="12" xfId="2" applyFont="1" applyBorder="1" applyAlignment="1" applyProtection="1">
      <alignment horizontal="center"/>
      <protection locked="0"/>
    </xf>
    <xf numFmtId="0" fontId="49" fillId="0" borderId="12" xfId="0" applyFont="1" applyBorder="1" applyAlignment="1" applyProtection="1">
      <alignment horizontal="center"/>
      <protection locked="0"/>
    </xf>
    <xf numFmtId="0" fontId="0" fillId="0" borderId="13" xfId="0" applyBorder="1" applyAlignment="1">
      <alignment vertical="top"/>
    </xf>
    <xf numFmtId="0" fontId="0" fillId="0" borderId="0" xfId="0" applyBorder="1" applyAlignment="1">
      <alignment horizontal="left" vertical="center"/>
    </xf>
    <xf numFmtId="0" fontId="2" fillId="0" borderId="1" xfId="2" applyFont="1" applyBorder="1" applyAlignment="1">
      <alignment vertical="center"/>
    </xf>
    <xf numFmtId="0" fontId="0" fillId="0" borderId="1" xfId="0" applyBorder="1" applyAlignment="1">
      <alignment vertical="center"/>
    </xf>
    <xf numFmtId="0" fontId="16" fillId="0" borderId="0" xfId="0" applyFont="1" applyBorder="1" applyAlignment="1">
      <alignment horizontal="left" vertical="top"/>
    </xf>
    <xf numFmtId="0" fontId="0" fillId="0" borderId="0" xfId="0" applyAlignment="1">
      <alignment vertical="top"/>
    </xf>
    <xf numFmtId="0" fontId="21" fillId="0" borderId="0" xfId="2" applyFont="1" applyBorder="1" applyAlignment="1" applyProtection="1">
      <alignment vertical="center"/>
    </xf>
    <xf numFmtId="0" fontId="59" fillId="0" borderId="13" xfId="0" applyFont="1" applyBorder="1" applyAlignment="1">
      <alignment horizontal="right" vertical="top"/>
    </xf>
    <xf numFmtId="168" fontId="44" fillId="0" borderId="0" xfId="0" applyNumberFormat="1" applyFont="1" applyBorder="1" applyAlignment="1" applyProtection="1">
      <alignment horizontal="left" vertical="top"/>
      <protection locked="0"/>
    </xf>
    <xf numFmtId="168" fontId="45" fillId="0" borderId="0" xfId="0" applyNumberFormat="1" applyFont="1" applyBorder="1" applyAlignment="1" applyProtection="1">
      <alignment horizontal="left" vertical="top"/>
      <protection locked="0"/>
    </xf>
    <xf numFmtId="0" fontId="16" fillId="0" borderId="0" xfId="0" applyFont="1" applyBorder="1" applyAlignment="1">
      <alignment vertical="center"/>
    </xf>
    <xf numFmtId="0" fontId="33" fillId="0" borderId="12" xfId="0" applyFont="1" applyBorder="1" applyAlignment="1" applyProtection="1">
      <alignment horizontal="center" vertical="center"/>
    </xf>
    <xf numFmtId="0" fontId="34" fillId="0" borderId="12" xfId="0" applyFont="1" applyBorder="1" applyAlignment="1">
      <alignment horizontal="center" vertical="center"/>
    </xf>
    <xf numFmtId="2" fontId="37" fillId="0" borderId="0" xfId="2" applyNumberFormat="1" applyFont="1" applyBorder="1" applyAlignment="1" applyProtection="1">
      <alignment horizontal="center" vertical="center"/>
    </xf>
    <xf numFmtId="0" fontId="38" fillId="0" borderId="0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11" fillId="0" borderId="13" xfId="0" applyFont="1" applyBorder="1" applyAlignment="1" applyProtection="1">
      <alignment vertical="center"/>
    </xf>
    <xf numFmtId="0" fontId="16" fillId="0" borderId="13" xfId="0" applyFont="1" applyBorder="1" applyAlignment="1" applyProtection="1">
      <alignment vertical="center"/>
    </xf>
    <xf numFmtId="0" fontId="0" fillId="0" borderId="13" xfId="0" applyBorder="1" applyAlignment="1" applyProtection="1">
      <alignment vertical="center"/>
    </xf>
    <xf numFmtId="0" fontId="45" fillId="0" borderId="0" xfId="0" applyFont="1" applyAlignment="1">
      <alignment horizontal="left" vertical="center"/>
    </xf>
    <xf numFmtId="167" fontId="46" fillId="0" borderId="0" xfId="2" applyNumberFormat="1" applyFont="1" applyBorder="1" applyAlignment="1" applyProtection="1">
      <alignment horizontal="center" vertical="center"/>
      <protection locked="0"/>
    </xf>
    <xf numFmtId="167" fontId="47" fillId="0" borderId="0" xfId="0" applyNumberFormat="1" applyFont="1" applyBorder="1" applyAlignment="1" applyProtection="1">
      <alignment vertical="center"/>
      <protection locked="0"/>
    </xf>
    <xf numFmtId="167" fontId="11" fillId="0" borderId="0" xfId="2" applyNumberFormat="1" applyFont="1" applyBorder="1" applyAlignment="1" applyProtection="1">
      <alignment horizontal="center" vertical="center"/>
      <protection locked="0"/>
    </xf>
    <xf numFmtId="167" fontId="16" fillId="0" borderId="0" xfId="0" applyNumberFormat="1" applyFont="1" applyBorder="1" applyAlignment="1" applyProtection="1">
      <alignment vertical="center"/>
      <protection locked="0"/>
    </xf>
    <xf numFmtId="0" fontId="45" fillId="0" borderId="2" xfId="0" applyFont="1" applyBorder="1" applyAlignment="1" applyProtection="1">
      <alignment vertical="center"/>
      <protection locked="0"/>
    </xf>
    <xf numFmtId="0" fontId="38" fillId="0" borderId="0" xfId="0" applyFont="1" applyBorder="1" applyAlignment="1" applyProtection="1">
      <alignment horizontal="right" vertical="center"/>
    </xf>
    <xf numFmtId="0" fontId="36" fillId="0" borderId="0" xfId="0" applyFont="1" applyBorder="1" applyAlignment="1">
      <alignment horizontal="right" vertical="center"/>
    </xf>
    <xf numFmtId="0" fontId="45" fillId="0" borderId="0" xfId="0" applyFont="1" applyBorder="1" applyAlignment="1" applyProtection="1">
      <alignment vertical="center"/>
      <protection locked="0"/>
    </xf>
    <xf numFmtId="0" fontId="21" fillId="0" borderId="15" xfId="2" applyFont="1" applyFill="1" applyBorder="1" applyAlignment="1" applyProtection="1">
      <alignment vertical="center"/>
      <protection locked="0"/>
    </xf>
    <xf numFmtId="0" fontId="0" fillId="0" borderId="15" xfId="0" applyBorder="1" applyAlignment="1">
      <alignment vertical="center"/>
    </xf>
    <xf numFmtId="0" fontId="46" fillId="2" borderId="0" xfId="2" applyFont="1" applyFill="1" applyBorder="1" applyAlignment="1" applyProtection="1">
      <alignment horizontal="left" vertical="center"/>
      <protection locked="0"/>
    </xf>
    <xf numFmtId="0" fontId="45" fillId="2" borderId="0" xfId="0" applyFont="1" applyFill="1" applyBorder="1" applyAlignment="1" applyProtection="1">
      <alignment horizontal="left" vertical="center"/>
      <protection locked="0"/>
    </xf>
    <xf numFmtId="0" fontId="38" fillId="0" borderId="0" xfId="0" applyFont="1" applyBorder="1" applyAlignment="1">
      <alignment horizontal="center" vertical="center"/>
    </xf>
    <xf numFmtId="0" fontId="44" fillId="0" borderId="0" xfId="0" applyFont="1" applyBorder="1" applyAlignment="1" applyProtection="1">
      <alignment horizontal="left" vertical="center"/>
      <protection locked="0"/>
    </xf>
    <xf numFmtId="0" fontId="44" fillId="0" borderId="0" xfId="0" applyFont="1" applyAlignment="1" applyProtection="1">
      <alignment horizontal="left" vertical="center"/>
      <protection locked="0"/>
    </xf>
    <xf numFmtId="0" fontId="9" fillId="0" borderId="0" xfId="0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9" fillId="0" borderId="0" xfId="0" applyFont="1" applyBorder="1" applyAlignment="1">
      <alignment horizontal="left" vertical="center"/>
    </xf>
    <xf numFmtId="0" fontId="38" fillId="0" borderId="0" xfId="0" applyFont="1" applyBorder="1" applyAlignment="1">
      <alignment horizontal="right" vertical="center"/>
    </xf>
    <xf numFmtId="0" fontId="47" fillId="2" borderId="0" xfId="0" applyFont="1" applyFill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vertical="center"/>
    </xf>
    <xf numFmtId="0" fontId="46" fillId="0" borderId="0" xfId="2" applyFont="1" applyFill="1" applyBorder="1" applyAlignment="1" applyProtection="1">
      <alignment horizontal="left" vertical="center"/>
      <protection locked="0"/>
    </xf>
    <xf numFmtId="0" fontId="47" fillId="0" borderId="0" xfId="0" applyFont="1" applyBorder="1" applyAlignment="1" applyProtection="1">
      <alignment horizontal="left" vertical="center"/>
      <protection locked="0"/>
    </xf>
    <xf numFmtId="0" fontId="45" fillId="0" borderId="0" xfId="0" applyFont="1" applyBorder="1" applyAlignment="1" applyProtection="1">
      <alignment horizontal="left" vertical="center"/>
      <protection locked="0"/>
    </xf>
    <xf numFmtId="164" fontId="11" fillId="0" borderId="0" xfId="2" quotePrefix="1" applyNumberFormat="1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36" fillId="0" borderId="0" xfId="2" applyFont="1" applyBorder="1" applyAlignment="1">
      <alignment horizontal="center" vertical="center"/>
    </xf>
    <xf numFmtId="0" fontId="7" fillId="0" borderId="0" xfId="2" applyFont="1" applyAlignment="1">
      <alignment horizontal="right"/>
    </xf>
    <xf numFmtId="0" fontId="62" fillId="0" borderId="0" xfId="0" applyFont="1" applyAlignment="1">
      <alignment horizontal="right"/>
    </xf>
    <xf numFmtId="10" fontId="46" fillId="0" borderId="0" xfId="2" applyNumberFormat="1" applyFont="1" applyBorder="1" applyAlignment="1" applyProtection="1">
      <alignment horizontal="center" vertical="center"/>
      <protection locked="0"/>
    </xf>
    <xf numFmtId="10" fontId="47" fillId="0" borderId="0" xfId="0" applyNumberFormat="1" applyFont="1" applyBorder="1" applyAlignment="1" applyProtection="1">
      <alignment vertical="center"/>
      <protection locked="0"/>
    </xf>
    <xf numFmtId="0" fontId="39" fillId="0" borderId="0" xfId="2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11" fillId="0" borderId="0" xfId="2" applyFont="1" applyAlignment="1">
      <alignment vertical="center"/>
    </xf>
    <xf numFmtId="0" fontId="17" fillId="0" borderId="0" xfId="2" applyFont="1" applyBorder="1" applyAlignment="1" applyProtection="1">
      <alignment vertical="center"/>
    </xf>
    <xf numFmtId="0" fontId="29" fillId="0" borderId="0" xfId="0" applyFont="1" applyAlignment="1">
      <alignment vertical="center"/>
    </xf>
    <xf numFmtId="164" fontId="55" fillId="0" borderId="0" xfId="2" quotePrefix="1" applyNumberFormat="1" applyFont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21" fillId="0" borderId="0" xfId="2" applyFont="1" applyAlignment="1">
      <alignment horizontal="left" vertical="center"/>
    </xf>
    <xf numFmtId="0" fontId="5" fillId="0" borderId="0" xfId="2" applyFont="1" applyAlignment="1">
      <alignment vertical="center"/>
    </xf>
    <xf numFmtId="164" fontId="11" fillId="0" borderId="0" xfId="2" applyNumberFormat="1" applyFont="1" applyAlignment="1">
      <alignment horizontal="center" vertical="center"/>
    </xf>
    <xf numFmtId="0" fontId="1" fillId="0" borderId="0" xfId="2" applyAlignment="1">
      <alignment vertical="center"/>
    </xf>
    <xf numFmtId="0" fontId="1" fillId="0" borderId="0" xfId="2" applyFont="1" applyAlignment="1">
      <alignment horizontal="center" vertical="center"/>
    </xf>
    <xf numFmtId="0" fontId="1" fillId="0" borderId="0" xfId="2" applyFont="1" applyAlignment="1">
      <alignment vertical="center"/>
    </xf>
    <xf numFmtId="9" fontId="7" fillId="0" borderId="0" xfId="2" quotePrefix="1" applyNumberFormat="1" applyFont="1" applyAlignment="1">
      <alignment horizontal="center" vertical="center"/>
    </xf>
    <xf numFmtId="9" fontId="56" fillId="0" borderId="0" xfId="2" quotePrefix="1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164" fontId="21" fillId="0" borderId="0" xfId="2" applyNumberFormat="1" applyFont="1" applyAlignment="1">
      <alignment horizontal="center" vertical="center"/>
    </xf>
    <xf numFmtId="164" fontId="56" fillId="0" borderId="0" xfId="2" applyNumberFormat="1" applyFont="1" applyAlignment="1" applyProtection="1">
      <alignment horizontal="center" vertical="center"/>
      <protection locked="0"/>
    </xf>
    <xf numFmtId="0" fontId="21" fillId="0" borderId="12" xfId="0" applyFont="1" applyBorder="1" applyAlignment="1">
      <alignment horizontal="center" vertical="center"/>
    </xf>
    <xf numFmtId="0" fontId="17" fillId="0" borderId="12" xfId="2" quotePrefix="1" applyFont="1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12" fillId="0" borderId="12" xfId="2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35" fillId="0" borderId="12" xfId="2" applyFont="1" applyFill="1" applyBorder="1" applyAlignment="1" applyProtection="1">
      <alignment horizontal="center" vertical="center"/>
    </xf>
    <xf numFmtId="0" fontId="34" fillId="0" borderId="12" xfId="0" applyFont="1" applyFill="1" applyBorder="1" applyAlignment="1" applyProtection="1">
      <alignment horizontal="center" vertical="center"/>
    </xf>
    <xf numFmtId="0" fontId="36" fillId="0" borderId="12" xfId="0" applyFont="1" applyFill="1" applyBorder="1" applyAlignment="1">
      <alignment horizontal="center" vertical="center"/>
    </xf>
    <xf numFmtId="0" fontId="0" fillId="0" borderId="13" xfId="0" applyBorder="1" applyAlignment="1" applyProtection="1">
      <alignment horizontal="center" vertical="center"/>
    </xf>
    <xf numFmtId="164" fontId="11" fillId="0" borderId="0" xfId="0" applyNumberFormat="1" applyFont="1" applyAlignment="1">
      <alignment horizontal="center" vertical="center"/>
    </xf>
    <xf numFmtId="0" fontId="74" fillId="0" borderId="12" xfId="2" applyFont="1" applyBorder="1" applyAlignment="1" applyProtection="1">
      <alignment horizontal="center"/>
    </xf>
    <xf numFmtId="0" fontId="75" fillId="0" borderId="12" xfId="0" applyFont="1" applyBorder="1" applyAlignment="1" applyProtection="1">
      <alignment horizontal="center"/>
    </xf>
    <xf numFmtId="0" fontId="11" fillId="0" borderId="0" xfId="2" applyFont="1" applyAlignment="1"/>
    <xf numFmtId="0" fontId="0" fillId="0" borderId="0" xfId="0" applyAlignment="1"/>
    <xf numFmtId="0" fontId="9" fillId="0" borderId="0" xfId="2" applyFont="1" applyAlignment="1">
      <alignment horizontal="right" vertical="center"/>
    </xf>
    <xf numFmtId="0" fontId="59" fillId="0" borderId="0" xfId="0" applyFont="1" applyBorder="1" applyAlignment="1" applyProtection="1">
      <alignment horizontal="left" vertical="center"/>
    </xf>
    <xf numFmtId="0" fontId="77" fillId="0" borderId="0" xfId="0" applyFont="1" applyBorder="1" applyAlignment="1" applyProtection="1">
      <alignment horizontal="left" vertical="center"/>
    </xf>
    <xf numFmtId="0" fontId="9" fillId="0" borderId="0" xfId="2" applyFont="1" applyAlignment="1">
      <alignment horizontal="center"/>
    </xf>
    <xf numFmtId="0" fontId="0" fillId="0" borderId="0" xfId="0" applyAlignment="1">
      <alignment horizontal="center"/>
    </xf>
    <xf numFmtId="0" fontId="9" fillId="0" borderId="0" xfId="2" applyFont="1" applyAlignment="1">
      <alignment horizontal="right"/>
    </xf>
    <xf numFmtId="0" fontId="22" fillId="0" borderId="0" xfId="0" applyFont="1" applyAlignment="1">
      <alignment horizontal="right"/>
    </xf>
    <xf numFmtId="0" fontId="14" fillId="0" borderId="0" xfId="2" applyFont="1" applyAlignment="1">
      <alignment vertical="center"/>
    </xf>
    <xf numFmtId="0" fontId="14" fillId="0" borderId="0" xfId="0" applyFont="1" applyAlignment="1">
      <alignment vertical="center"/>
    </xf>
    <xf numFmtId="0" fontId="65" fillId="0" borderId="0" xfId="2" applyFont="1" applyAlignment="1"/>
    <xf numFmtId="0" fontId="1" fillId="0" borderId="19" xfId="2" applyBorder="1" applyAlignment="1"/>
    <xf numFmtId="0" fontId="0" fillId="0" borderId="12" xfId="0" applyBorder="1" applyAlignment="1"/>
    <xf numFmtId="0" fontId="0" fillId="0" borderId="20" xfId="0" applyBorder="1" applyAlignment="1"/>
    <xf numFmtId="0" fontId="1" fillId="0" borderId="27" xfId="2" applyBorder="1" applyAlignment="1"/>
    <xf numFmtId="0" fontId="0" fillId="0" borderId="13" xfId="0" applyBorder="1" applyAlignment="1"/>
    <xf numFmtId="0" fontId="0" fillId="0" borderId="28" xfId="0" applyBorder="1" applyAlignment="1"/>
    <xf numFmtId="0" fontId="17" fillId="0" borderId="12" xfId="2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22" xfId="0" applyBorder="1" applyAlignment="1" applyProtection="1">
      <alignment horizontal="left" vertical="top" wrapText="1"/>
    </xf>
    <xf numFmtId="0" fontId="0" fillId="0" borderId="24" xfId="0" applyBorder="1" applyAlignment="1" applyProtection="1">
      <alignment horizontal="left" vertical="top" wrapText="1"/>
    </xf>
    <xf numFmtId="0" fontId="17" fillId="0" borderId="5" xfId="2" applyFont="1" applyBorder="1" applyAlignment="1" applyProtection="1">
      <alignment vertical="top" wrapText="1"/>
    </xf>
    <xf numFmtId="0" fontId="0" fillId="0" borderId="0" xfId="0" applyBorder="1" applyAlignment="1" applyProtection="1">
      <alignment vertical="top" wrapText="1"/>
    </xf>
    <xf numFmtId="0" fontId="0" fillId="0" borderId="22" xfId="0" applyBorder="1" applyAlignment="1" applyProtection="1">
      <alignment vertical="top" wrapText="1"/>
    </xf>
    <xf numFmtId="0" fontId="0" fillId="0" borderId="24" xfId="0" applyBorder="1" applyAlignment="1" applyProtection="1">
      <alignment vertical="top" wrapText="1"/>
    </xf>
    <xf numFmtId="0" fontId="17" fillId="0" borderId="5" xfId="2" applyFont="1" applyBorder="1" applyAlignment="1" applyProtection="1">
      <alignment horizontal="left" vertical="top" wrapText="1"/>
    </xf>
    <xf numFmtId="0" fontId="14" fillId="2" borderId="16" xfId="2" applyFont="1" applyFill="1" applyBorder="1" applyAlignment="1" applyProtection="1">
      <alignment horizontal="left"/>
    </xf>
    <xf numFmtId="0" fontId="16" fillId="2" borderId="16" xfId="0" applyFont="1" applyFill="1" applyBorder="1" applyAlignment="1" applyProtection="1">
      <alignment horizontal="left"/>
    </xf>
    <xf numFmtId="0" fontId="14" fillId="0" borderId="73" xfId="2" applyFont="1" applyFill="1" applyBorder="1" applyAlignment="1" applyProtection="1">
      <alignment horizontal="left"/>
    </xf>
    <xf numFmtId="0" fontId="0" fillId="0" borderId="74" xfId="0" applyBorder="1" applyAlignment="1">
      <alignment horizontal="left"/>
    </xf>
    <xf numFmtId="0" fontId="4" fillId="0" borderId="21" xfId="2" applyFont="1" applyBorder="1" applyAlignment="1" applyProtection="1">
      <alignment horizontal="right"/>
    </xf>
    <xf numFmtId="0" fontId="0" fillId="0" borderId="0" xfId="0" applyAlignment="1" applyProtection="1">
      <alignment horizontal="right"/>
    </xf>
    <xf numFmtId="0" fontId="4" fillId="0" borderId="0" xfId="0" applyFont="1" applyBorder="1" applyAlignment="1" applyProtection="1">
      <alignment horizontal="left"/>
    </xf>
    <xf numFmtId="0" fontId="0" fillId="0" borderId="0" xfId="0" applyAlignment="1" applyProtection="1">
      <alignment horizontal="left"/>
    </xf>
    <xf numFmtId="0" fontId="0" fillId="0" borderId="22" xfId="0" applyBorder="1" applyAlignment="1" applyProtection="1">
      <alignment horizontal="left"/>
    </xf>
    <xf numFmtId="0" fontId="4" fillId="0" borderId="27" xfId="2" applyFont="1" applyBorder="1" applyAlignment="1" applyProtection="1">
      <alignment horizontal="right"/>
    </xf>
    <xf numFmtId="0" fontId="0" fillId="0" borderId="13" xfId="0" applyBorder="1" applyProtection="1"/>
    <xf numFmtId="0" fontId="76" fillId="0" borderId="13" xfId="2" quotePrefix="1" applyFont="1" applyBorder="1" applyAlignment="1" applyProtection="1">
      <alignment horizontal="left"/>
      <protection locked="0"/>
    </xf>
    <xf numFmtId="0" fontId="45" fillId="0" borderId="13" xfId="0" applyFont="1" applyBorder="1" applyAlignment="1" applyProtection="1">
      <alignment horizontal="left"/>
      <protection locked="0"/>
    </xf>
    <xf numFmtId="0" fontId="45" fillId="0" borderId="28" xfId="0" applyFont="1" applyBorder="1" applyAlignment="1" applyProtection="1">
      <alignment horizontal="left"/>
      <protection locked="0"/>
    </xf>
    <xf numFmtId="0" fontId="4" fillId="0" borderId="0" xfId="2" quotePrefix="1" applyFont="1" applyBorder="1" applyAlignment="1" applyProtection="1">
      <alignment horizontal="left"/>
    </xf>
    <xf numFmtId="0" fontId="0" fillId="0" borderId="0" xfId="0" applyBorder="1" applyAlignment="1" applyProtection="1">
      <alignment horizontal="left"/>
    </xf>
    <xf numFmtId="0" fontId="1" fillId="0" borderId="0" xfId="2" applyBorder="1" applyAlignment="1" applyProtection="1"/>
    <xf numFmtId="0" fontId="0" fillId="0" borderId="0" xfId="0" applyBorder="1" applyAlignment="1" applyProtection="1"/>
    <xf numFmtId="0" fontId="51" fillId="0" borderId="34" xfId="2" applyFont="1" applyBorder="1" applyAlignment="1">
      <alignment horizontal="left"/>
    </xf>
    <xf numFmtId="0" fontId="1" fillId="0" borderId="35" xfId="0" applyFont="1" applyBorder="1" applyAlignment="1">
      <alignment horizontal="left"/>
    </xf>
    <xf numFmtId="0" fontId="9" fillId="0" borderId="27" xfId="2" applyFont="1" applyBorder="1" applyAlignment="1" applyProtection="1">
      <alignment horizontal="center"/>
    </xf>
    <xf numFmtId="0" fontId="29" fillId="0" borderId="28" xfId="0" applyFont="1" applyBorder="1" applyAlignment="1">
      <alignment horizontal="center"/>
    </xf>
    <xf numFmtId="0" fontId="14" fillId="2" borderId="34" xfId="2" applyFont="1" applyFill="1" applyBorder="1" applyAlignment="1" applyProtection="1">
      <alignment horizontal="left"/>
    </xf>
    <xf numFmtId="0" fontId="1" fillId="2" borderId="75" xfId="0" applyFont="1" applyFill="1" applyBorder="1" applyAlignment="1">
      <alignment horizontal="left"/>
    </xf>
    <xf numFmtId="0" fontId="1" fillId="0" borderId="34" xfId="2" applyBorder="1" applyAlignment="1" applyProtection="1"/>
    <xf numFmtId="0" fontId="0" fillId="0" borderId="16" xfId="0" applyBorder="1" applyAlignment="1" applyProtection="1"/>
    <xf numFmtId="0" fontId="0" fillId="0" borderId="35" xfId="0" applyBorder="1" applyAlignment="1" applyProtection="1"/>
    <xf numFmtId="0" fontId="0" fillId="0" borderId="13" xfId="0" applyBorder="1" applyAlignment="1" applyProtection="1"/>
    <xf numFmtId="0" fontId="0" fillId="0" borderId="28" xfId="0" applyBorder="1" applyAlignment="1" applyProtection="1"/>
    <xf numFmtId="164" fontId="24" fillId="5" borderId="76" xfId="2" applyNumberFormat="1" applyFont="1" applyFill="1" applyBorder="1" applyAlignment="1" applyProtection="1">
      <alignment horizontal="center" vertical="center"/>
    </xf>
    <xf numFmtId="0" fontId="0" fillId="5" borderId="78" xfId="0" applyFill="1" applyBorder="1" applyAlignment="1">
      <alignment vertical="center"/>
    </xf>
    <xf numFmtId="164" fontId="23" fillId="5" borderId="82" xfId="2" applyNumberFormat="1" applyFont="1" applyFill="1" applyBorder="1" applyAlignment="1" applyProtection="1">
      <alignment horizontal="center" vertical="center"/>
    </xf>
    <xf numFmtId="0" fontId="54" fillId="5" borderId="79" xfId="0" applyFont="1" applyFill="1" applyBorder="1" applyAlignment="1">
      <alignment vertical="center"/>
    </xf>
    <xf numFmtId="164" fontId="17" fillId="5" borderId="50" xfId="2" applyNumberFormat="1" applyFont="1" applyFill="1" applyBorder="1" applyAlignment="1" applyProtection="1">
      <alignment horizontal="center" vertical="center"/>
    </xf>
    <xf numFmtId="0" fontId="0" fillId="5" borderId="77" xfId="0" applyFill="1" applyBorder="1" applyAlignment="1">
      <alignment vertical="center"/>
    </xf>
    <xf numFmtId="0" fontId="22" fillId="2" borderId="16" xfId="2" applyFont="1" applyFill="1" applyBorder="1" applyAlignment="1" applyProtection="1">
      <alignment horizontal="left"/>
    </xf>
    <xf numFmtId="0" fontId="14" fillId="2" borderId="34" xfId="2" applyFont="1" applyFill="1" applyBorder="1" applyAlignment="1" applyProtection="1">
      <alignment horizontal="left" vertical="top"/>
    </xf>
    <xf numFmtId="0" fontId="22" fillId="2" borderId="16" xfId="2" applyFont="1" applyFill="1" applyBorder="1" applyAlignment="1" applyProtection="1">
      <alignment horizontal="left" vertical="top"/>
    </xf>
    <xf numFmtId="0" fontId="9" fillId="0" borderId="5" xfId="2" applyFont="1" applyBorder="1" applyAlignment="1" applyProtection="1">
      <alignment horizontal="left" vertical="top" wrapText="1"/>
    </xf>
    <xf numFmtId="0" fontId="1" fillId="0" borderId="0" xfId="0" applyFont="1" applyBorder="1" applyAlignment="1" applyProtection="1">
      <alignment horizontal="left" vertical="top" wrapText="1"/>
    </xf>
    <xf numFmtId="0" fontId="1" fillId="0" borderId="22" xfId="0" applyFont="1" applyBorder="1" applyAlignment="1" applyProtection="1">
      <alignment horizontal="left" vertical="top" wrapText="1"/>
    </xf>
    <xf numFmtId="0" fontId="1" fillId="0" borderId="24" xfId="0" applyFont="1" applyBorder="1" applyAlignment="1" applyProtection="1">
      <alignment horizontal="left" vertical="top" wrapText="1"/>
    </xf>
    <xf numFmtId="49" fontId="9" fillId="0" borderId="21" xfId="2" applyNumberFormat="1" applyFont="1" applyBorder="1" applyAlignment="1" applyProtection="1">
      <alignment vertical="center"/>
    </xf>
    <xf numFmtId="0" fontId="1" fillId="0" borderId="22" xfId="0" applyFont="1" applyBorder="1" applyAlignment="1">
      <alignment vertical="center"/>
    </xf>
    <xf numFmtId="0" fontId="1" fillId="0" borderId="47" xfId="2" applyBorder="1" applyAlignment="1" applyProtection="1"/>
    <xf numFmtId="0" fontId="0" fillId="0" borderId="48" xfId="0" applyBorder="1" applyAlignment="1" applyProtection="1"/>
    <xf numFmtId="0" fontId="0" fillId="0" borderId="49" xfId="0" applyBorder="1" applyAlignment="1" applyProtection="1"/>
    <xf numFmtId="0" fontId="22" fillId="2" borderId="35" xfId="2" applyFont="1" applyFill="1" applyBorder="1" applyAlignment="1" applyProtection="1">
      <alignment horizontal="left"/>
    </xf>
    <xf numFmtId="0" fontId="14" fillId="2" borderId="27" xfId="2" applyFont="1" applyFill="1" applyBorder="1" applyAlignment="1" applyProtection="1">
      <alignment horizontal="left"/>
    </xf>
    <xf numFmtId="0" fontId="22" fillId="2" borderId="28" xfId="2" applyFont="1" applyFill="1" applyBorder="1" applyAlignment="1" applyProtection="1">
      <alignment horizontal="left"/>
    </xf>
    <xf numFmtId="0" fontId="0" fillId="0" borderId="75" xfId="0" applyBorder="1" applyAlignment="1">
      <alignment horizontal="left"/>
    </xf>
    <xf numFmtId="0" fontId="1" fillId="0" borderId="16" xfId="2" applyBorder="1" applyAlignment="1" applyProtection="1"/>
    <xf numFmtId="0" fontId="1" fillId="0" borderId="35" xfId="2" applyBorder="1" applyAlignment="1" applyProtection="1"/>
    <xf numFmtId="0" fontId="14" fillId="0" borderId="19" xfId="2" applyFont="1" applyBorder="1" applyAlignment="1" applyProtection="1">
      <alignment horizontal="left"/>
    </xf>
    <xf numFmtId="0" fontId="1" fillId="0" borderId="20" xfId="0" applyFont="1" applyBorder="1" applyAlignment="1">
      <alignment horizontal="left"/>
    </xf>
    <xf numFmtId="0" fontId="9" fillId="0" borderId="21" xfId="0" applyFont="1" applyFill="1" applyBorder="1" applyAlignment="1" applyProtection="1">
      <alignment horizontal="left" vertical="center"/>
    </xf>
    <xf numFmtId="0" fontId="9" fillId="0" borderId="23" xfId="0" applyFont="1" applyFill="1" applyBorder="1" applyAlignment="1" applyProtection="1">
      <alignment horizontal="left" vertical="center"/>
    </xf>
    <xf numFmtId="0" fontId="1" fillId="0" borderId="24" xfId="0" applyFont="1" applyBorder="1" applyAlignment="1">
      <alignment vertical="center"/>
    </xf>
    <xf numFmtId="0" fontId="16" fillId="0" borderId="0" xfId="2" applyFont="1" applyAlignment="1"/>
    <xf numFmtId="0" fontId="1" fillId="0" borderId="0" xfId="2" applyAlignment="1">
      <alignment horizontal="right"/>
    </xf>
    <xf numFmtId="0" fontId="9" fillId="0" borderId="0" xfId="2" applyFont="1" applyAlignment="1">
      <alignment horizontal="left"/>
    </xf>
    <xf numFmtId="0" fontId="1" fillId="0" borderId="0" xfId="2"/>
    <xf numFmtId="0" fontId="9" fillId="0" borderId="0" xfId="2" applyFont="1" applyAlignment="1">
      <alignment vertical="center"/>
    </xf>
    <xf numFmtId="0" fontId="3" fillId="0" borderId="0" xfId="2" applyFont="1" applyAlignment="1"/>
    <xf numFmtId="0" fontId="44" fillId="0" borderId="0" xfId="2" applyFont="1" applyAlignment="1" applyProtection="1">
      <protection locked="0"/>
    </xf>
    <xf numFmtId="0" fontId="0" fillId="0" borderId="0" xfId="0" applyAlignment="1" applyProtection="1">
      <protection locked="0"/>
    </xf>
  </cellXfs>
  <cellStyles count="5">
    <cellStyle name="Currency 2" xfId="1" xr:uid="{00000000-0005-0000-0000-000000000000}"/>
    <cellStyle name="Normal" xfId="0" builtinId="0"/>
    <cellStyle name="Normal 2" xfId="2" xr:uid="{00000000-0005-0000-0000-000002000000}"/>
    <cellStyle name="Normal 3" xfId="4" xr:uid="{00000000-0005-0000-0000-000003000000}"/>
    <cellStyle name="Percent 2" xfId="3" xr:uid="{00000000-0005-0000-0000-000004000000}"/>
  </cellStyles>
  <dxfs count="0"/>
  <tableStyles count="0" defaultTableStyle="TableStyleMedium9" defaultPivotStyle="PivotStyleLight16"/>
  <colors>
    <mruColors>
      <color rgb="FFDDDDDD"/>
      <color rgb="FFC0C0C0"/>
      <color rgb="FFFBFBFB"/>
      <color rgb="FFFDFDFD"/>
      <color rgb="FFF8F8F8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314324</xdr:colOff>
      <xdr:row>150</xdr:row>
      <xdr:rowOff>60325</xdr:rowOff>
    </xdr:from>
    <xdr:to>
      <xdr:col>1</xdr:col>
      <xdr:colOff>28302</xdr:colOff>
      <xdr:row>150</xdr:row>
      <xdr:rowOff>162173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73C507E-C9F5-4795-BD13-9040B02FD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4324" y="17541875"/>
          <a:ext cx="98153" cy="10502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314324</xdr:colOff>
      <xdr:row>150</xdr:row>
      <xdr:rowOff>60325</xdr:rowOff>
    </xdr:from>
    <xdr:to>
      <xdr:col>1</xdr:col>
      <xdr:colOff>31477</xdr:colOff>
      <xdr:row>150</xdr:row>
      <xdr:rowOff>158998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D06C854-8A0B-42BD-ABF7-128B293B2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4324" y="17427575"/>
          <a:ext cx="98153" cy="10502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314324</xdr:colOff>
      <xdr:row>150</xdr:row>
      <xdr:rowOff>60325</xdr:rowOff>
    </xdr:from>
    <xdr:to>
      <xdr:col>0</xdr:col>
      <xdr:colOff>412477</xdr:colOff>
      <xdr:row>150</xdr:row>
      <xdr:rowOff>165348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FD97C6C-A5A2-4BC5-8B56-5560E50C2E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4324" y="19427825"/>
          <a:ext cx="98153" cy="10502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314324</xdr:colOff>
      <xdr:row>150</xdr:row>
      <xdr:rowOff>60325</xdr:rowOff>
    </xdr:from>
    <xdr:to>
      <xdr:col>0</xdr:col>
      <xdr:colOff>412477</xdr:colOff>
      <xdr:row>150</xdr:row>
      <xdr:rowOff>165348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14A8E1-E838-4FEB-8E3C-CAF9A66739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4324" y="19427825"/>
          <a:ext cx="98153" cy="10502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5A36C7-A1A6-4106-952F-8B4A11E1B1B5}">
  <dimension ref="A1:Z153"/>
  <sheetViews>
    <sheetView tabSelected="1" view="pageLayout" zoomScaleNormal="80" workbookViewId="0">
      <selection activeCell="L3" sqref="L3:M3"/>
    </sheetView>
  </sheetViews>
  <sheetFormatPr defaultColWidth="9" defaultRowHeight="15.5" x14ac:dyDescent="0.35"/>
  <cols>
    <col min="1" max="1" width="5.54296875" style="86" customWidth="1"/>
    <col min="2" max="2" width="1.81640625" style="1" customWidth="1"/>
    <col min="3" max="3" width="15.90625" customWidth="1"/>
    <col min="4" max="4" width="12.453125" style="1" customWidth="1"/>
    <col min="5" max="11" width="1.36328125" style="1" customWidth="1"/>
    <col min="12" max="12" width="6.08984375" style="1" customWidth="1"/>
    <col min="13" max="13" width="2.7265625" style="1" customWidth="1"/>
    <col min="14" max="14" width="6.81640625" style="1" customWidth="1"/>
    <col min="15" max="15" width="6.36328125" style="1" customWidth="1"/>
    <col min="16" max="16" width="4.453125" style="1" customWidth="1"/>
    <col min="17" max="17" width="5.6328125" style="1" customWidth="1"/>
    <col min="18" max="18" width="5.36328125" style="1" customWidth="1"/>
    <col min="19" max="19" width="6.7265625" style="1" customWidth="1"/>
    <col min="20" max="20" width="7.81640625" style="90" customWidth="1"/>
    <col min="21" max="21" width="10.08984375" style="2" bestFit="1" customWidth="1"/>
    <col min="22" max="26" width="9" style="2"/>
    <col min="27" max="16384" width="9" style="1"/>
  </cols>
  <sheetData>
    <row r="1" spans="1:20" s="142" customFormat="1" ht="11" customHeight="1" x14ac:dyDescent="0.3">
      <c r="A1" s="143"/>
      <c r="B1" s="717" t="s">
        <v>74</v>
      </c>
      <c r="C1" s="718"/>
      <c r="D1" s="718"/>
      <c r="E1" s="718"/>
      <c r="F1" s="718"/>
      <c r="G1" s="718"/>
      <c r="H1" s="718"/>
      <c r="I1" s="718"/>
      <c r="J1" s="718"/>
      <c r="K1" s="718"/>
      <c r="L1" s="718"/>
      <c r="M1" s="718"/>
      <c r="N1" s="718"/>
      <c r="O1" s="718"/>
      <c r="P1" s="718"/>
      <c r="Q1" s="718"/>
      <c r="R1" s="718"/>
      <c r="S1" s="718"/>
      <c r="T1" s="144"/>
    </row>
    <row r="2" spans="1:20" s="23" customFormat="1" ht="10" customHeight="1" x14ac:dyDescent="0.25">
      <c r="A2" s="84"/>
      <c r="B2" s="754" t="s">
        <v>89</v>
      </c>
      <c r="C2" s="755"/>
      <c r="D2" s="755"/>
      <c r="E2" s="755"/>
      <c r="F2" s="755"/>
      <c r="G2" s="755"/>
      <c r="H2" s="752">
        <v>27</v>
      </c>
      <c r="I2" s="753"/>
      <c r="J2" s="756" t="s">
        <v>199</v>
      </c>
      <c r="K2" s="756"/>
      <c r="L2" s="704"/>
      <c r="M2" s="704"/>
      <c r="N2" s="720"/>
      <c r="O2" s="704"/>
      <c r="P2" s="704"/>
      <c r="Q2" s="704"/>
      <c r="R2" s="704"/>
      <c r="S2" s="704"/>
      <c r="T2" s="82"/>
    </row>
    <row r="3" spans="1:20" s="151" customFormat="1" ht="12" customHeight="1" thickBot="1" x14ac:dyDescent="0.35">
      <c r="A3" s="152" t="s">
        <v>1</v>
      </c>
      <c r="B3" s="719"/>
      <c r="C3" s="719"/>
      <c r="D3" s="719"/>
      <c r="E3" s="726" t="s">
        <v>73</v>
      </c>
      <c r="F3" s="726"/>
      <c r="G3" s="726"/>
      <c r="H3" s="726"/>
      <c r="I3" s="726"/>
      <c r="J3" s="726"/>
      <c r="K3" s="412"/>
      <c r="L3" s="727" t="s">
        <v>178</v>
      </c>
      <c r="M3" s="728"/>
      <c r="N3" s="723"/>
      <c r="O3" s="724"/>
      <c r="P3" s="724"/>
      <c r="Q3" s="724"/>
      <c r="R3" s="724"/>
      <c r="S3" s="724"/>
      <c r="T3" s="153" t="s">
        <v>37</v>
      </c>
    </row>
    <row r="4" spans="1:20" s="24" customFormat="1" ht="11.5" customHeight="1" x14ac:dyDescent="0.25">
      <c r="A4" s="145" t="s">
        <v>0</v>
      </c>
      <c r="B4" s="145"/>
      <c r="C4" s="730" t="s">
        <v>181</v>
      </c>
      <c r="D4" s="731"/>
      <c r="E4" s="731"/>
      <c r="F4" s="731"/>
      <c r="G4" s="731"/>
      <c r="H4" s="731"/>
      <c r="I4" s="731"/>
      <c r="J4" s="731"/>
      <c r="K4" s="731"/>
      <c r="L4" s="731"/>
      <c r="M4" s="731"/>
      <c r="N4" s="731"/>
      <c r="O4" s="731"/>
      <c r="P4" s="731"/>
      <c r="Q4" s="731"/>
      <c r="R4" s="731"/>
      <c r="S4" s="731"/>
      <c r="T4" s="146"/>
    </row>
    <row r="5" spans="1:20" s="24" customFormat="1" ht="9.5" customHeight="1" x14ac:dyDescent="0.25">
      <c r="A5" s="34"/>
      <c r="B5" s="34"/>
      <c r="C5" s="759"/>
      <c r="D5" s="695"/>
      <c r="E5" s="695"/>
      <c r="F5" s="695"/>
      <c r="G5" s="695"/>
      <c r="H5" s="695"/>
      <c r="I5" s="695"/>
      <c r="J5" s="711"/>
      <c r="K5" s="682"/>
      <c r="L5" s="35" t="s">
        <v>59</v>
      </c>
      <c r="M5" s="35" t="s">
        <v>2</v>
      </c>
      <c r="N5" s="598" t="s">
        <v>60</v>
      </c>
      <c r="O5" s="598" t="s">
        <v>2</v>
      </c>
      <c r="P5" s="35" t="s">
        <v>58</v>
      </c>
      <c r="Q5" s="605"/>
      <c r="R5" s="608" t="s">
        <v>61</v>
      </c>
      <c r="S5" s="36"/>
      <c r="T5" s="42"/>
    </row>
    <row r="6" spans="1:20" s="24" customFormat="1" ht="10.9" customHeight="1" x14ac:dyDescent="0.25">
      <c r="A6" s="128" t="e">
        <f>S6/P6</f>
        <v>#DIV/0!</v>
      </c>
      <c r="B6" s="156" t="s">
        <v>38</v>
      </c>
      <c r="C6" s="699" t="s">
        <v>29</v>
      </c>
      <c r="D6" s="700"/>
      <c r="E6" s="700"/>
      <c r="F6" s="700"/>
      <c r="G6" s="700"/>
      <c r="H6" s="700"/>
      <c r="I6" s="700"/>
      <c r="J6" s="700"/>
      <c r="K6" s="593"/>
      <c r="L6" s="157">
        <v>0</v>
      </c>
      <c r="M6" s="158" t="s">
        <v>2</v>
      </c>
      <c r="N6" s="159">
        <v>0</v>
      </c>
      <c r="O6" s="158" t="s">
        <v>2</v>
      </c>
      <c r="P6" s="157">
        <v>0</v>
      </c>
      <c r="Q6" s="160" t="s">
        <v>3</v>
      </c>
      <c r="R6" s="161">
        <f>(L6*P6)/2080</f>
        <v>0</v>
      </c>
      <c r="S6" s="162">
        <f>L6*N6*P6</f>
        <v>0</v>
      </c>
      <c r="T6" s="41"/>
    </row>
    <row r="7" spans="1:20" s="24" customFormat="1" ht="10.9" customHeight="1" x14ac:dyDescent="0.25">
      <c r="A7" s="129"/>
      <c r="B7" s="171"/>
      <c r="C7" s="749" t="s">
        <v>67</v>
      </c>
      <c r="D7" s="758"/>
      <c r="E7" s="758"/>
      <c r="F7" s="758"/>
      <c r="G7" s="758"/>
      <c r="H7" s="758"/>
      <c r="I7" s="758"/>
      <c r="J7" s="750"/>
      <c r="K7" s="594"/>
      <c r="L7" s="165"/>
      <c r="M7" s="172"/>
      <c r="N7" s="165"/>
      <c r="O7" s="173"/>
      <c r="P7" s="168"/>
      <c r="Q7" s="91"/>
      <c r="R7" s="174"/>
      <c r="S7" s="162"/>
      <c r="T7" s="58"/>
    </row>
    <row r="8" spans="1:20" s="24" customFormat="1" ht="10.9" customHeight="1" x14ac:dyDescent="0.25">
      <c r="A8" s="128" t="e">
        <f>S8/P8</f>
        <v>#DIV/0!</v>
      </c>
      <c r="B8" s="601" t="s">
        <v>39</v>
      </c>
      <c r="C8" s="690" t="s">
        <v>29</v>
      </c>
      <c r="D8" s="691"/>
      <c r="E8" s="691"/>
      <c r="F8" s="691"/>
      <c r="G8" s="691"/>
      <c r="H8" s="691"/>
      <c r="I8" s="691"/>
      <c r="J8" s="691"/>
      <c r="K8" s="682"/>
      <c r="L8" s="131">
        <v>0</v>
      </c>
      <c r="M8" s="38" t="s">
        <v>2</v>
      </c>
      <c r="N8" s="132">
        <v>0</v>
      </c>
      <c r="O8" s="38" t="s">
        <v>2</v>
      </c>
      <c r="P8" s="131">
        <v>0</v>
      </c>
      <c r="Q8" s="39" t="s">
        <v>3</v>
      </c>
      <c r="R8" s="40">
        <f>(L8*P8)/2080</f>
        <v>0</v>
      </c>
      <c r="S8" s="41">
        <f>L8*N8*P8</f>
        <v>0</v>
      </c>
      <c r="T8" s="58"/>
    </row>
    <row r="9" spans="1:20" s="24" customFormat="1" ht="10.9" customHeight="1" x14ac:dyDescent="0.25">
      <c r="A9" s="129"/>
      <c r="B9" s="42"/>
      <c r="C9" s="760" t="s">
        <v>67</v>
      </c>
      <c r="D9" s="761"/>
      <c r="E9" s="761"/>
      <c r="F9" s="761"/>
      <c r="G9" s="761"/>
      <c r="H9" s="761"/>
      <c r="I9" s="761"/>
      <c r="J9" s="762"/>
      <c r="K9" s="704"/>
      <c r="L9" s="591"/>
      <c r="M9" s="43"/>
      <c r="N9" s="591"/>
      <c r="O9" s="44"/>
      <c r="P9" s="133"/>
      <c r="Q9" s="45"/>
      <c r="R9" s="587"/>
      <c r="S9" s="41"/>
      <c r="T9" s="58"/>
    </row>
    <row r="10" spans="1:20" s="25" customFormat="1" ht="10.9" customHeight="1" x14ac:dyDescent="0.25">
      <c r="A10" s="128" t="e">
        <f>S10/P10</f>
        <v>#DIV/0!</v>
      </c>
      <c r="B10" s="163" t="s">
        <v>40</v>
      </c>
      <c r="C10" s="699" t="s">
        <v>29</v>
      </c>
      <c r="D10" s="700"/>
      <c r="E10" s="700"/>
      <c r="F10" s="700"/>
      <c r="G10" s="700"/>
      <c r="H10" s="700"/>
      <c r="I10" s="700"/>
      <c r="J10" s="700"/>
      <c r="K10" s="593"/>
      <c r="L10" s="157">
        <v>0</v>
      </c>
      <c r="M10" s="158" t="s">
        <v>2</v>
      </c>
      <c r="N10" s="159">
        <v>0</v>
      </c>
      <c r="O10" s="158" t="s">
        <v>2</v>
      </c>
      <c r="P10" s="157">
        <v>0</v>
      </c>
      <c r="Q10" s="160" t="s">
        <v>3</v>
      </c>
      <c r="R10" s="161">
        <f>(L10*P10)/2080</f>
        <v>0</v>
      </c>
      <c r="S10" s="162">
        <f>L10*N10*P10</f>
        <v>0</v>
      </c>
      <c r="T10" s="49"/>
    </row>
    <row r="11" spans="1:20" s="25" customFormat="1" ht="10.9" customHeight="1" x14ac:dyDescent="0.25">
      <c r="A11" s="129"/>
      <c r="B11" s="164"/>
      <c r="C11" s="749" t="s">
        <v>67</v>
      </c>
      <c r="D11" s="749"/>
      <c r="E11" s="749"/>
      <c r="F11" s="749"/>
      <c r="G11" s="749"/>
      <c r="H11" s="749"/>
      <c r="I11" s="749"/>
      <c r="J11" s="750"/>
      <c r="K11" s="594"/>
      <c r="L11" s="165"/>
      <c r="M11" s="166"/>
      <c r="N11" s="165"/>
      <c r="O11" s="167"/>
      <c r="P11" s="168"/>
      <c r="Q11" s="92"/>
      <c r="R11" s="169"/>
      <c r="S11" s="170"/>
      <c r="T11" s="49"/>
    </row>
    <row r="12" spans="1:20" s="25" customFormat="1" ht="10.9" customHeight="1" x14ac:dyDescent="0.25">
      <c r="A12" s="128" t="e">
        <f>S12/P12</f>
        <v>#DIV/0!</v>
      </c>
      <c r="B12" s="599" t="s">
        <v>41</v>
      </c>
      <c r="C12" s="690" t="s">
        <v>29</v>
      </c>
      <c r="D12" s="691"/>
      <c r="E12" s="691"/>
      <c r="F12" s="691"/>
      <c r="G12" s="691"/>
      <c r="H12" s="691"/>
      <c r="I12" s="691"/>
      <c r="J12" s="691"/>
      <c r="K12" s="682"/>
      <c r="L12" s="131">
        <v>0</v>
      </c>
      <c r="M12" s="38" t="s">
        <v>2</v>
      </c>
      <c r="N12" s="132">
        <v>0</v>
      </c>
      <c r="O12" s="38" t="s">
        <v>2</v>
      </c>
      <c r="P12" s="131">
        <v>0</v>
      </c>
      <c r="Q12" s="39" t="s">
        <v>3</v>
      </c>
      <c r="R12" s="40">
        <f>(L12*P12)/2080</f>
        <v>0</v>
      </c>
      <c r="S12" s="41">
        <f>L12*N12*P12</f>
        <v>0</v>
      </c>
      <c r="T12" s="49"/>
    </row>
    <row r="13" spans="1:20" s="25" customFormat="1" ht="10.9" customHeight="1" x14ac:dyDescent="0.25">
      <c r="A13" s="129"/>
      <c r="B13" s="48"/>
      <c r="C13" s="760" t="s">
        <v>67</v>
      </c>
      <c r="D13" s="760"/>
      <c r="E13" s="760"/>
      <c r="F13" s="760"/>
      <c r="G13" s="760"/>
      <c r="H13" s="760"/>
      <c r="I13" s="760"/>
      <c r="J13" s="762"/>
      <c r="K13" s="704"/>
      <c r="L13" s="43"/>
      <c r="M13" s="43"/>
      <c r="N13" s="43"/>
      <c r="O13" s="44"/>
      <c r="P13" s="44"/>
      <c r="Q13" s="45"/>
      <c r="R13" s="587"/>
      <c r="S13" s="49"/>
      <c r="T13" s="49"/>
    </row>
    <row r="14" spans="1:20" s="25" customFormat="1" ht="10.9" customHeight="1" x14ac:dyDescent="0.25">
      <c r="A14" s="128" t="e">
        <f>S14/P14</f>
        <v>#DIV/0!</v>
      </c>
      <c r="B14" s="163" t="s">
        <v>44</v>
      </c>
      <c r="C14" s="699" t="s">
        <v>29</v>
      </c>
      <c r="D14" s="700"/>
      <c r="E14" s="700"/>
      <c r="F14" s="700"/>
      <c r="G14" s="700"/>
      <c r="H14" s="700"/>
      <c r="I14" s="700"/>
      <c r="J14" s="700"/>
      <c r="K14" s="593"/>
      <c r="L14" s="157">
        <v>0</v>
      </c>
      <c r="M14" s="158" t="s">
        <v>2</v>
      </c>
      <c r="N14" s="159">
        <v>0</v>
      </c>
      <c r="O14" s="158" t="s">
        <v>2</v>
      </c>
      <c r="P14" s="157">
        <v>0</v>
      </c>
      <c r="Q14" s="160" t="s">
        <v>3</v>
      </c>
      <c r="R14" s="161">
        <f>(L14*P14)/2080</f>
        <v>0</v>
      </c>
      <c r="S14" s="162">
        <f>L14*N14*P14</f>
        <v>0</v>
      </c>
      <c r="T14" s="49"/>
    </row>
    <row r="15" spans="1:20" s="25" customFormat="1" ht="10.9" hidden="1" customHeight="1" x14ac:dyDescent="0.25">
      <c r="A15" s="129"/>
      <c r="B15" s="391"/>
      <c r="C15" s="749" t="s">
        <v>67</v>
      </c>
      <c r="D15" s="749"/>
      <c r="E15" s="749"/>
      <c r="F15" s="749"/>
      <c r="G15" s="749"/>
      <c r="H15" s="749"/>
      <c r="I15" s="749"/>
      <c r="J15" s="750"/>
      <c r="K15" s="594"/>
      <c r="L15" s="165"/>
      <c r="M15" s="172"/>
      <c r="N15" s="165"/>
      <c r="O15" s="173"/>
      <c r="P15" s="168"/>
      <c r="Q15" s="91"/>
      <c r="R15" s="174"/>
      <c r="S15" s="162"/>
      <c r="T15" s="49"/>
    </row>
    <row r="16" spans="1:20" s="25" customFormat="1" ht="10.9" hidden="1" customHeight="1" x14ac:dyDescent="0.25">
      <c r="A16" s="128" t="e">
        <f>S16/P16</f>
        <v>#DIV/0!</v>
      </c>
      <c r="B16" s="599" t="s">
        <v>76</v>
      </c>
      <c r="C16" s="690" t="s">
        <v>29</v>
      </c>
      <c r="D16" s="691"/>
      <c r="E16" s="691"/>
      <c r="F16" s="691"/>
      <c r="G16" s="691"/>
      <c r="H16" s="691"/>
      <c r="I16" s="691"/>
      <c r="J16" s="691"/>
      <c r="K16" s="682"/>
      <c r="L16" s="131">
        <v>0</v>
      </c>
      <c r="M16" s="38" t="s">
        <v>2</v>
      </c>
      <c r="N16" s="132">
        <v>0</v>
      </c>
      <c r="O16" s="38" t="s">
        <v>2</v>
      </c>
      <c r="P16" s="131">
        <v>0</v>
      </c>
      <c r="Q16" s="39" t="s">
        <v>3</v>
      </c>
      <c r="R16" s="40">
        <f>(L16*P16)/2080</f>
        <v>0</v>
      </c>
      <c r="S16" s="41">
        <f>L16*N16*P16</f>
        <v>0</v>
      </c>
      <c r="T16" s="49"/>
    </row>
    <row r="17" spans="1:26" s="25" customFormat="1" ht="10.9" hidden="1" customHeight="1" x14ac:dyDescent="0.25">
      <c r="A17" s="129"/>
      <c r="B17" s="48"/>
      <c r="C17" s="760" t="s">
        <v>67</v>
      </c>
      <c r="D17" s="760"/>
      <c r="E17" s="760"/>
      <c r="F17" s="760"/>
      <c r="G17" s="760"/>
      <c r="H17" s="760"/>
      <c r="I17" s="760"/>
      <c r="J17" s="762"/>
      <c r="K17" s="704"/>
      <c r="L17" s="43"/>
      <c r="M17" s="43"/>
      <c r="N17" s="43"/>
      <c r="O17" s="44"/>
      <c r="P17" s="44"/>
      <c r="Q17" s="45"/>
      <c r="R17" s="587"/>
      <c r="S17" s="49"/>
      <c r="T17" s="49"/>
    </row>
    <row r="18" spans="1:26" s="25" customFormat="1" ht="10.9" hidden="1" customHeight="1" x14ac:dyDescent="0.25">
      <c r="A18" s="128" t="e">
        <f>S18/P18</f>
        <v>#DIV/0!</v>
      </c>
      <c r="B18" s="163" t="s">
        <v>143</v>
      </c>
      <c r="C18" s="699" t="s">
        <v>29</v>
      </c>
      <c r="D18" s="700"/>
      <c r="E18" s="700"/>
      <c r="F18" s="700"/>
      <c r="G18" s="700"/>
      <c r="H18" s="700"/>
      <c r="I18" s="700"/>
      <c r="J18" s="700"/>
      <c r="K18" s="593"/>
      <c r="L18" s="157">
        <v>0</v>
      </c>
      <c r="M18" s="158" t="s">
        <v>2</v>
      </c>
      <c r="N18" s="159">
        <v>0</v>
      </c>
      <c r="O18" s="158" t="s">
        <v>2</v>
      </c>
      <c r="P18" s="157">
        <v>0</v>
      </c>
      <c r="Q18" s="160" t="s">
        <v>3</v>
      </c>
      <c r="R18" s="161">
        <f>(L18*P18)/2080</f>
        <v>0</v>
      </c>
      <c r="S18" s="162">
        <f>L18*N18*P18</f>
        <v>0</v>
      </c>
      <c r="T18" s="49"/>
    </row>
    <row r="19" spans="1:26" s="25" customFormat="1" ht="10.9" customHeight="1" thickBot="1" x14ac:dyDescent="0.3">
      <c r="A19" s="85"/>
      <c r="B19" s="164"/>
      <c r="C19" s="749" t="s">
        <v>67</v>
      </c>
      <c r="D19" s="749"/>
      <c r="E19" s="749"/>
      <c r="F19" s="749"/>
      <c r="G19" s="749"/>
      <c r="H19" s="749"/>
      <c r="I19" s="749"/>
      <c r="J19" s="750"/>
      <c r="K19" s="594"/>
      <c r="L19" s="165"/>
      <c r="M19" s="172"/>
      <c r="N19" s="172"/>
      <c r="O19" s="413"/>
      <c r="P19" s="414"/>
      <c r="Q19" s="414"/>
      <c r="R19" s="415">
        <f>SUM(R5:R18)</f>
        <v>0</v>
      </c>
      <c r="S19" s="416" t="s">
        <v>12</v>
      </c>
      <c r="T19" s="50">
        <f>ROUND(SUM(S5:S18),0)</f>
        <v>0</v>
      </c>
    </row>
    <row r="20" spans="1:26" s="48" customFormat="1" ht="11.5" customHeight="1" x14ac:dyDescent="0.25">
      <c r="A20" s="145" t="s">
        <v>10</v>
      </c>
      <c r="B20" s="145"/>
      <c r="C20" s="730" t="s">
        <v>83</v>
      </c>
      <c r="D20" s="731"/>
      <c r="E20" s="731"/>
      <c r="F20" s="731"/>
      <c r="G20" s="731"/>
      <c r="H20" s="731"/>
      <c r="I20" s="731"/>
      <c r="J20" s="731"/>
      <c r="K20" s="731"/>
      <c r="L20" s="731"/>
      <c r="M20" s="731"/>
      <c r="N20" s="731"/>
      <c r="O20" s="731"/>
      <c r="P20" s="731"/>
      <c r="Q20" s="731"/>
      <c r="R20" s="731"/>
      <c r="S20" s="731"/>
      <c r="T20" s="146"/>
    </row>
    <row r="21" spans="1:26" s="24" customFormat="1" ht="10.9" customHeight="1" x14ac:dyDescent="0.25">
      <c r="A21" s="34"/>
      <c r="B21" s="34"/>
      <c r="C21" s="744" t="s">
        <v>103</v>
      </c>
      <c r="D21" s="745"/>
      <c r="E21" s="705"/>
      <c r="F21" s="707"/>
      <c r="G21" s="707"/>
      <c r="H21" s="707"/>
      <c r="I21" s="707"/>
      <c r="J21" s="707"/>
      <c r="K21" s="707"/>
      <c r="L21" s="751" t="s">
        <v>28</v>
      </c>
      <c r="M21" s="710"/>
      <c r="N21" s="757" t="s">
        <v>88</v>
      </c>
      <c r="O21" s="745"/>
      <c r="P21" s="745"/>
      <c r="Q21" s="51" t="s">
        <v>58</v>
      </c>
      <c r="R21" s="52"/>
      <c r="S21" s="52"/>
      <c r="T21" s="42"/>
    </row>
    <row r="22" spans="1:26" s="24" customFormat="1" ht="10.4" customHeight="1" x14ac:dyDescent="0.25">
      <c r="A22" s="34"/>
      <c r="B22" s="53" t="s">
        <v>42</v>
      </c>
      <c r="C22" s="687" t="s">
        <v>98</v>
      </c>
      <c r="D22" s="696"/>
      <c r="E22" s="91" t="s">
        <v>62</v>
      </c>
      <c r="F22" s="45" t="s">
        <v>63</v>
      </c>
      <c r="G22" s="91" t="s">
        <v>64</v>
      </c>
      <c r="H22" s="45" t="s">
        <v>65</v>
      </c>
      <c r="I22" s="91" t="s">
        <v>66</v>
      </c>
      <c r="J22" s="45" t="s">
        <v>77</v>
      </c>
      <c r="K22" s="91" t="s">
        <v>142</v>
      </c>
      <c r="L22" s="751"/>
      <c r="M22" s="682"/>
      <c r="N22" s="595"/>
      <c r="O22" s="592"/>
      <c r="P22" s="592"/>
      <c r="Q22" s="51"/>
      <c r="R22" s="52"/>
      <c r="S22" s="52"/>
      <c r="T22" s="42"/>
    </row>
    <row r="23" spans="1:26" s="24" customFormat="1" ht="10.4" customHeight="1" x14ac:dyDescent="0.25">
      <c r="A23" s="128" t="e">
        <f>IF(E23="x",A6,0)+IF(F23="x",A8,0)+IF(G23="x", A10,0)+IF(H23="x",A12,0)+IF(I23="x",A14,0)+IF(J23="x",A16,0)+IF(K23="x",A18,0)</f>
        <v>#DIV/0!</v>
      </c>
      <c r="B23" s="53"/>
      <c r="C23" s="694" t="s">
        <v>104</v>
      </c>
      <c r="D23" s="701"/>
      <c r="E23" s="126" t="s">
        <v>2</v>
      </c>
      <c r="F23" s="127" t="s">
        <v>2</v>
      </c>
      <c r="G23" s="126" t="s">
        <v>2</v>
      </c>
      <c r="H23" s="127" t="s">
        <v>2</v>
      </c>
      <c r="I23" s="126" t="s">
        <v>2</v>
      </c>
      <c r="J23" s="127" t="s">
        <v>2</v>
      </c>
      <c r="K23" s="126" t="s">
        <v>2</v>
      </c>
      <c r="L23" s="768">
        <v>9.5000000000000001E-2</v>
      </c>
      <c r="M23" s="769"/>
      <c r="N23" s="54"/>
      <c r="O23" s="45" t="s">
        <v>2</v>
      </c>
      <c r="P23" s="48"/>
      <c r="Q23" s="262">
        <v>52</v>
      </c>
      <c r="R23" s="39" t="s">
        <v>3</v>
      </c>
      <c r="S23" s="41">
        <f>T19*L23</f>
        <v>0</v>
      </c>
      <c r="T23" s="58"/>
      <c r="U23" s="26"/>
      <c r="V23" s="26"/>
      <c r="W23" s="26"/>
      <c r="X23" s="26"/>
      <c r="Y23" s="26"/>
      <c r="Z23" s="26"/>
    </row>
    <row r="24" spans="1:26" s="24" customFormat="1" ht="10.4" customHeight="1" x14ac:dyDescent="0.25">
      <c r="A24" s="130"/>
      <c r="B24" s="53" t="s">
        <v>43</v>
      </c>
      <c r="C24" s="687" t="s">
        <v>99</v>
      </c>
      <c r="D24" s="696"/>
      <c r="E24" s="91" t="s">
        <v>62</v>
      </c>
      <c r="F24" s="45" t="s">
        <v>63</v>
      </c>
      <c r="G24" s="91" t="s">
        <v>64</v>
      </c>
      <c r="H24" s="45" t="s">
        <v>65</v>
      </c>
      <c r="I24" s="91" t="s">
        <v>66</v>
      </c>
      <c r="J24" s="45" t="s">
        <v>77</v>
      </c>
      <c r="K24" s="91" t="s">
        <v>142</v>
      </c>
      <c r="L24" s="739"/>
      <c r="M24" s="739"/>
      <c r="N24" s="54"/>
      <c r="O24" s="45"/>
      <c r="P24" s="48"/>
      <c r="Q24" s="263"/>
      <c r="R24" s="39"/>
      <c r="S24" s="41"/>
      <c r="T24" s="58"/>
      <c r="U24" s="26"/>
      <c r="V24" s="26"/>
      <c r="W24" s="26"/>
      <c r="X24" s="26"/>
      <c r="Y24" s="26"/>
      <c r="Z24" s="26"/>
    </row>
    <row r="25" spans="1:26" s="24" customFormat="1" ht="10.4" customHeight="1" x14ac:dyDescent="0.25">
      <c r="A25" s="128">
        <f>IF(E25="x",A6,0)+IF(F25="x",A8,0)+IF(G25="x", A10,0)+IF(H25="x",A12,0)+IF(I25="x",A14,0)+IF(J25="x",A16,0)+IF(K25="x",A18,0)</f>
        <v>0</v>
      </c>
      <c r="B25" s="53"/>
      <c r="C25" s="697" t="s">
        <v>105</v>
      </c>
      <c r="D25" s="698"/>
      <c r="E25" s="614"/>
      <c r="F25" s="613"/>
      <c r="G25" s="614"/>
      <c r="H25" s="613"/>
      <c r="I25" s="614"/>
      <c r="J25" s="613"/>
      <c r="K25" s="614"/>
      <c r="L25" s="739">
        <v>0</v>
      </c>
      <c r="M25" s="740"/>
      <c r="N25" s="54"/>
      <c r="O25" s="45" t="s">
        <v>2</v>
      </c>
      <c r="P25" s="48"/>
      <c r="Q25" s="131">
        <v>0</v>
      </c>
      <c r="R25" s="39" t="s">
        <v>3</v>
      </c>
      <c r="S25" s="41">
        <f>A25*L25*Q25</f>
        <v>0</v>
      </c>
      <c r="T25" s="58"/>
      <c r="U25" s="26"/>
      <c r="V25" s="26"/>
      <c r="W25" s="26"/>
      <c r="X25" s="26"/>
      <c r="Y25" s="26"/>
      <c r="Z25" s="26"/>
    </row>
    <row r="26" spans="1:26" s="24" customFormat="1" ht="10.4" customHeight="1" x14ac:dyDescent="0.25">
      <c r="A26" s="129"/>
      <c r="B26" s="590" t="s">
        <v>45</v>
      </c>
      <c r="C26" s="687" t="s">
        <v>100</v>
      </c>
      <c r="D26" s="696"/>
      <c r="E26" s="91" t="s">
        <v>62</v>
      </c>
      <c r="F26" s="45" t="s">
        <v>63</v>
      </c>
      <c r="G26" s="91" t="s">
        <v>64</v>
      </c>
      <c r="H26" s="45" t="s">
        <v>65</v>
      </c>
      <c r="I26" s="91" t="s">
        <v>66</v>
      </c>
      <c r="J26" s="45" t="s">
        <v>77</v>
      </c>
      <c r="K26" s="91" t="s">
        <v>142</v>
      </c>
      <c r="L26" s="739"/>
      <c r="M26" s="740"/>
      <c r="N26" s="55"/>
      <c r="O26" s="56"/>
      <c r="P26" s="48"/>
      <c r="Q26" s="263"/>
      <c r="R26" s="57"/>
      <c r="S26" s="58"/>
      <c r="T26" s="58"/>
      <c r="U26" s="27"/>
      <c r="V26" s="26"/>
      <c r="W26" s="26"/>
      <c r="X26" s="26"/>
      <c r="Y26" s="26"/>
      <c r="Z26" s="26"/>
    </row>
    <row r="27" spans="1:26" s="24" customFormat="1" ht="10.4" customHeight="1" x14ac:dyDescent="0.25">
      <c r="A27" s="128">
        <f>IF(E27="x",A6,0)+IF(F27="x",A8,0)+IF(G27="x", A10,0)+IF(H27="x",A12,0)+IF(I27="x",A14,0)+IF(J27="x",A16,0)+IF(K27="x",A18,0)</f>
        <v>0</v>
      </c>
      <c r="B27" s="590"/>
      <c r="C27" s="697" t="s">
        <v>105</v>
      </c>
      <c r="D27" s="698"/>
      <c r="E27" s="614"/>
      <c r="F27" s="613"/>
      <c r="G27" s="614"/>
      <c r="H27" s="613"/>
      <c r="I27" s="614"/>
      <c r="J27" s="613"/>
      <c r="K27" s="614"/>
      <c r="L27" s="739">
        <v>0</v>
      </c>
      <c r="M27" s="740"/>
      <c r="N27" s="54"/>
      <c r="O27" s="45" t="s">
        <v>2</v>
      </c>
      <c r="P27" s="48"/>
      <c r="Q27" s="131">
        <v>0</v>
      </c>
      <c r="R27" s="39" t="s">
        <v>3</v>
      </c>
      <c r="S27" s="41">
        <f>A27*L27*Q27</f>
        <v>0</v>
      </c>
      <c r="T27" s="58"/>
      <c r="U27" s="26"/>
      <c r="V27" s="26"/>
      <c r="W27" s="26"/>
      <c r="X27" s="26"/>
      <c r="Y27" s="26"/>
      <c r="Z27" s="26"/>
    </row>
    <row r="28" spans="1:26" s="24" customFormat="1" ht="10.4" hidden="1" customHeight="1" x14ac:dyDescent="0.25">
      <c r="A28" s="129"/>
      <c r="B28" s="590" t="s">
        <v>57</v>
      </c>
      <c r="C28" s="687" t="s">
        <v>101</v>
      </c>
      <c r="D28" s="734"/>
      <c r="E28" s="91" t="s">
        <v>62</v>
      </c>
      <c r="F28" s="45" t="s">
        <v>63</v>
      </c>
      <c r="G28" s="91" t="s">
        <v>64</v>
      </c>
      <c r="H28" s="45" t="s">
        <v>65</v>
      </c>
      <c r="I28" s="91" t="s">
        <v>66</v>
      </c>
      <c r="J28" s="45" t="s">
        <v>77</v>
      </c>
      <c r="K28" s="91" t="s">
        <v>142</v>
      </c>
      <c r="L28" s="741"/>
      <c r="M28" s="742"/>
      <c r="N28" s="59"/>
      <c r="O28" s="45"/>
      <c r="P28" s="48"/>
      <c r="Q28" s="264"/>
      <c r="R28" s="39"/>
      <c r="S28" s="41"/>
      <c r="T28" s="58"/>
      <c r="U28" s="27"/>
      <c r="V28" s="26"/>
      <c r="W28" s="26"/>
      <c r="X28" s="26"/>
      <c r="Y28" s="26"/>
      <c r="Z28" s="26"/>
    </row>
    <row r="29" spans="1:26" s="24" customFormat="1" ht="10.4" hidden="1" customHeight="1" x14ac:dyDescent="0.25">
      <c r="A29" s="128">
        <f>IF(E29="x",A6,0)+IF(F29="x",A8,0)+IF(G29="x", A10,0)+IF(H29="x",A12,0)+IF(I29="x",A14,0)+IF(J29="x",A16,0)+IF(K29="x",A18,0)</f>
        <v>0</v>
      </c>
      <c r="B29" s="589"/>
      <c r="C29" s="697" t="s">
        <v>105</v>
      </c>
      <c r="D29" s="743"/>
      <c r="E29" s="614"/>
      <c r="F29" s="613"/>
      <c r="G29" s="614"/>
      <c r="H29" s="613"/>
      <c r="I29" s="614"/>
      <c r="J29" s="613"/>
      <c r="K29" s="614"/>
      <c r="L29" s="739">
        <v>0</v>
      </c>
      <c r="M29" s="740"/>
      <c r="N29" s="60"/>
      <c r="O29" s="45" t="s">
        <v>2</v>
      </c>
      <c r="P29" s="61"/>
      <c r="Q29" s="131">
        <v>0</v>
      </c>
      <c r="R29" s="39" t="s">
        <v>3</v>
      </c>
      <c r="S29" s="41">
        <f>A29*L29*Q29</f>
        <v>0</v>
      </c>
      <c r="T29" s="58"/>
      <c r="U29" s="26"/>
      <c r="V29" s="26"/>
      <c r="W29" s="26"/>
      <c r="X29" s="26"/>
      <c r="Y29" s="26"/>
      <c r="Z29" s="26"/>
    </row>
    <row r="30" spans="1:26" s="24" customFormat="1" ht="10.9" customHeight="1" thickBot="1" x14ac:dyDescent="0.3">
      <c r="A30" s="42"/>
      <c r="B30" s="584"/>
      <c r="C30" s="609"/>
      <c r="D30" s="609"/>
      <c r="E30" s="747"/>
      <c r="F30" s="748"/>
      <c r="G30" s="748"/>
      <c r="H30" s="748"/>
      <c r="I30" s="748"/>
      <c r="J30" s="748"/>
      <c r="K30" s="748"/>
      <c r="L30" s="725"/>
      <c r="M30" s="711"/>
      <c r="N30" s="607"/>
      <c r="O30" s="46"/>
      <c r="P30" s="62"/>
      <c r="Q30" s="62"/>
      <c r="R30" s="63"/>
      <c r="S30" s="64"/>
      <c r="T30" s="87">
        <f>ROUND(SUM(S21:S29),0)</f>
        <v>0</v>
      </c>
      <c r="U30" s="27"/>
      <c r="V30" s="26"/>
      <c r="W30" s="26"/>
      <c r="X30" s="26"/>
      <c r="Y30" s="26"/>
      <c r="Z30" s="26"/>
    </row>
    <row r="31" spans="1:26" s="48" customFormat="1" ht="11.5" customHeight="1" x14ac:dyDescent="0.25">
      <c r="A31" s="145" t="s">
        <v>9</v>
      </c>
      <c r="B31" s="145"/>
      <c r="C31" s="730" t="s">
        <v>82</v>
      </c>
      <c r="D31" s="730"/>
      <c r="E31" s="730"/>
      <c r="F31" s="730"/>
      <c r="G31" s="730"/>
      <c r="H31" s="730"/>
      <c r="I31" s="730"/>
      <c r="J31" s="730"/>
      <c r="K31" s="730"/>
      <c r="L31" s="730"/>
      <c r="M31" s="730"/>
      <c r="N31" s="730"/>
      <c r="O31" s="730"/>
      <c r="P31" s="730"/>
      <c r="Q31" s="730"/>
      <c r="R31" s="730"/>
      <c r="S31" s="730"/>
      <c r="T31" s="147"/>
      <c r="U31" s="83"/>
      <c r="V31" s="83"/>
      <c r="W31" s="83"/>
      <c r="X31" s="83"/>
      <c r="Y31" s="83"/>
      <c r="Z31" s="83"/>
    </row>
    <row r="32" spans="1:26" s="24" customFormat="1" ht="10.9" customHeight="1" x14ac:dyDescent="0.25">
      <c r="A32" s="42"/>
      <c r="B32" s="42"/>
      <c r="C32" s="744" t="s">
        <v>102</v>
      </c>
      <c r="D32" s="745"/>
      <c r="E32" s="705"/>
      <c r="F32" s="707"/>
      <c r="G32" s="707"/>
      <c r="H32" s="707"/>
      <c r="I32" s="707"/>
      <c r="J32" s="707"/>
      <c r="K32" s="707"/>
      <c r="L32" s="708" t="s">
        <v>80</v>
      </c>
      <c r="M32" s="709"/>
      <c r="N32" s="709"/>
      <c r="O32" s="710"/>
      <c r="P32" s="711"/>
      <c r="Q32" s="711"/>
      <c r="R32" s="65" t="s">
        <v>3</v>
      </c>
      <c r="S32" s="66" t="s">
        <v>11</v>
      </c>
      <c r="T32" s="58"/>
      <c r="U32" s="26"/>
      <c r="V32" s="26"/>
      <c r="W32" s="26"/>
      <c r="X32" s="26"/>
      <c r="Y32" s="26"/>
      <c r="Z32" s="26"/>
    </row>
    <row r="33" spans="1:20" s="24" customFormat="1" ht="10.4" customHeight="1" x14ac:dyDescent="0.25">
      <c r="A33" s="42"/>
      <c r="B33" s="601" t="s">
        <v>38</v>
      </c>
      <c r="C33" s="690" t="s">
        <v>79</v>
      </c>
      <c r="D33" s="703"/>
      <c r="E33" s="703"/>
      <c r="F33" s="703"/>
      <c r="G33" s="703"/>
      <c r="H33" s="703"/>
      <c r="I33" s="703"/>
      <c r="J33" s="703"/>
      <c r="K33" s="704"/>
      <c r="L33" s="681"/>
      <c r="M33" s="682"/>
      <c r="N33" s="682"/>
      <c r="O33" s="682"/>
      <c r="P33" s="682"/>
      <c r="Q33" s="682"/>
      <c r="R33" s="682"/>
      <c r="S33" s="682"/>
      <c r="T33" s="58"/>
    </row>
    <row r="34" spans="1:20" s="24" customFormat="1" ht="10.4" customHeight="1" x14ac:dyDescent="0.25">
      <c r="A34" s="42"/>
      <c r="B34" s="42"/>
      <c r="C34" s="692" t="s">
        <v>78</v>
      </c>
      <c r="D34" s="746"/>
      <c r="E34" s="91" t="s">
        <v>62</v>
      </c>
      <c r="F34" s="45" t="s">
        <v>63</v>
      </c>
      <c r="G34" s="91" t="s">
        <v>64</v>
      </c>
      <c r="H34" s="45" t="s">
        <v>65</v>
      </c>
      <c r="I34" s="91" t="s">
        <v>66</v>
      </c>
      <c r="J34" s="45" t="s">
        <v>77</v>
      </c>
      <c r="K34" s="91" t="s">
        <v>142</v>
      </c>
      <c r="L34" s="681"/>
      <c r="M34" s="682"/>
      <c r="N34" s="682"/>
      <c r="O34" s="682"/>
      <c r="P34" s="682"/>
      <c r="Q34" s="682"/>
      <c r="R34" s="682"/>
      <c r="S34" s="682"/>
      <c r="T34" s="58"/>
    </row>
    <row r="35" spans="1:20" s="24" customFormat="1" ht="10.4" customHeight="1" x14ac:dyDescent="0.25">
      <c r="A35" s="42"/>
      <c r="B35" s="42"/>
      <c r="C35" s="660" t="s">
        <v>171</v>
      </c>
      <c r="D35" s="661" t="s">
        <v>191</v>
      </c>
      <c r="E35" s="614"/>
      <c r="F35" s="613"/>
      <c r="G35" s="614"/>
      <c r="H35" s="613"/>
      <c r="I35" s="614"/>
      <c r="J35" s="613"/>
      <c r="K35" s="614"/>
      <c r="L35" s="134">
        <v>0</v>
      </c>
      <c r="M35" s="44" t="s">
        <v>2</v>
      </c>
      <c r="N35" s="131">
        <v>0</v>
      </c>
      <c r="O35" s="38" t="s">
        <v>2</v>
      </c>
      <c r="P35" s="135">
        <v>0</v>
      </c>
      <c r="Q35" s="67" t="s">
        <v>3</v>
      </c>
      <c r="R35" s="41">
        <f>L35*P35*N35</f>
        <v>0</v>
      </c>
      <c r="S35" s="41"/>
      <c r="T35" s="58"/>
    </row>
    <row r="36" spans="1:20" s="24" customFormat="1" ht="10.4" customHeight="1" x14ac:dyDescent="0.25">
      <c r="A36" s="42"/>
      <c r="B36" s="42"/>
      <c r="C36" s="694" t="s">
        <v>8</v>
      </c>
      <c r="D36" s="695"/>
      <c r="E36" s="696"/>
      <c r="F36" s="696"/>
      <c r="G36" s="696"/>
      <c r="H36" s="696"/>
      <c r="I36" s="696"/>
      <c r="J36" s="696"/>
      <c r="K36" s="682"/>
      <c r="L36" s="134">
        <v>0</v>
      </c>
      <c r="M36" s="44" t="s">
        <v>2</v>
      </c>
      <c r="N36" s="131">
        <v>0</v>
      </c>
      <c r="O36" s="38" t="s">
        <v>2</v>
      </c>
      <c r="P36" s="135">
        <v>0</v>
      </c>
      <c r="Q36" s="67" t="s">
        <v>3</v>
      </c>
      <c r="R36" s="41">
        <f>L36*P36*N36</f>
        <v>0</v>
      </c>
      <c r="S36" s="41"/>
      <c r="T36" s="58"/>
    </row>
    <row r="37" spans="1:20" s="24" customFormat="1" ht="10.4" customHeight="1" x14ac:dyDescent="0.25">
      <c r="A37" s="42"/>
      <c r="B37" s="42"/>
      <c r="C37" s="694" t="s">
        <v>179</v>
      </c>
      <c r="D37" s="695"/>
      <c r="E37" s="696"/>
      <c r="F37" s="696"/>
      <c r="G37" s="696"/>
      <c r="H37" s="696"/>
      <c r="I37" s="696"/>
      <c r="J37" s="696"/>
      <c r="K37" s="682"/>
      <c r="L37" s="134">
        <v>0</v>
      </c>
      <c r="M37" s="44" t="s">
        <v>2</v>
      </c>
      <c r="N37" s="131">
        <v>0</v>
      </c>
      <c r="O37" s="38" t="s">
        <v>2</v>
      </c>
      <c r="P37" s="135">
        <v>0</v>
      </c>
      <c r="Q37" s="67" t="s">
        <v>3</v>
      </c>
      <c r="R37" s="41">
        <f>L37*P37*N37</f>
        <v>0</v>
      </c>
      <c r="S37" s="41"/>
      <c r="T37" s="58"/>
    </row>
    <row r="38" spans="1:20" s="24" customFormat="1" ht="10.4" customHeight="1" x14ac:dyDescent="0.25">
      <c r="A38" s="42"/>
      <c r="B38" s="42"/>
      <c r="C38" s="694" t="s">
        <v>36</v>
      </c>
      <c r="D38" s="695"/>
      <c r="E38" s="696"/>
      <c r="F38" s="696"/>
      <c r="G38" s="696"/>
      <c r="H38" s="696"/>
      <c r="I38" s="696"/>
      <c r="J38" s="696"/>
      <c r="K38" s="682"/>
      <c r="L38" s="662">
        <v>0</v>
      </c>
      <c r="M38" s="44" t="s">
        <v>2</v>
      </c>
      <c r="N38" s="131">
        <v>0</v>
      </c>
      <c r="O38" s="38" t="s">
        <v>2</v>
      </c>
      <c r="P38" s="136">
        <v>0</v>
      </c>
      <c r="Q38" s="67" t="s">
        <v>3</v>
      </c>
      <c r="R38" s="29">
        <f>L38*P38*N38</f>
        <v>0</v>
      </c>
      <c r="S38" s="41">
        <f>SUM(R35:R38)</f>
        <v>0</v>
      </c>
      <c r="T38" s="58"/>
    </row>
    <row r="39" spans="1:20" s="24" customFormat="1" ht="10.4" customHeight="1" x14ac:dyDescent="0.25">
      <c r="A39" s="42"/>
      <c r="B39" s="601" t="s">
        <v>39</v>
      </c>
      <c r="C39" s="690" t="s">
        <v>79</v>
      </c>
      <c r="D39" s="703"/>
      <c r="E39" s="703"/>
      <c r="F39" s="703"/>
      <c r="G39" s="703"/>
      <c r="H39" s="703"/>
      <c r="I39" s="703"/>
      <c r="J39" s="703"/>
      <c r="K39" s="704"/>
      <c r="L39" s="712"/>
      <c r="M39" s="696"/>
      <c r="N39" s="696"/>
      <c r="O39" s="696"/>
      <c r="P39" s="696"/>
      <c r="Q39" s="696"/>
      <c r="R39" s="696"/>
      <c r="S39" s="696"/>
      <c r="T39" s="58"/>
    </row>
    <row r="40" spans="1:20" s="24" customFormat="1" ht="10.4" customHeight="1" x14ac:dyDescent="0.25">
      <c r="A40" s="42"/>
      <c r="B40" s="42"/>
      <c r="C40" s="692" t="s">
        <v>78</v>
      </c>
      <c r="D40" s="691"/>
      <c r="E40" s="91" t="s">
        <v>62</v>
      </c>
      <c r="F40" s="45" t="s">
        <v>63</v>
      </c>
      <c r="G40" s="91" t="s">
        <v>64</v>
      </c>
      <c r="H40" s="45" t="s">
        <v>65</v>
      </c>
      <c r="I40" s="91" t="s">
        <v>66</v>
      </c>
      <c r="J40" s="45" t="s">
        <v>77</v>
      </c>
      <c r="K40" s="91" t="s">
        <v>142</v>
      </c>
      <c r="L40" s="712"/>
      <c r="M40" s="696"/>
      <c r="N40" s="696"/>
      <c r="O40" s="696"/>
      <c r="P40" s="696"/>
      <c r="Q40" s="696"/>
      <c r="R40" s="696"/>
      <c r="S40" s="696"/>
      <c r="T40" s="58"/>
    </row>
    <row r="41" spans="1:20" s="24" customFormat="1" ht="10.4" customHeight="1" x14ac:dyDescent="0.25">
      <c r="A41" s="42"/>
      <c r="B41" s="42"/>
      <c r="C41" s="660" t="s">
        <v>171</v>
      </c>
      <c r="D41" s="661" t="s">
        <v>191</v>
      </c>
      <c r="E41" s="614"/>
      <c r="F41" s="613"/>
      <c r="G41" s="614"/>
      <c r="H41" s="613"/>
      <c r="I41" s="614"/>
      <c r="J41" s="613"/>
      <c r="K41" s="614"/>
      <c r="L41" s="134">
        <v>0</v>
      </c>
      <c r="M41" s="44" t="s">
        <v>2</v>
      </c>
      <c r="N41" s="131">
        <v>0</v>
      </c>
      <c r="O41" s="38" t="s">
        <v>2</v>
      </c>
      <c r="P41" s="135">
        <v>0</v>
      </c>
      <c r="Q41" s="67" t="s">
        <v>3</v>
      </c>
      <c r="R41" s="41">
        <f>L41*P41*N41</f>
        <v>0</v>
      </c>
      <c r="S41" s="41"/>
      <c r="T41" s="58"/>
    </row>
    <row r="42" spans="1:20" s="24" customFormat="1" ht="10.4" customHeight="1" x14ac:dyDescent="0.25">
      <c r="A42" s="42"/>
      <c r="B42" s="42"/>
      <c r="C42" s="694" t="s">
        <v>8</v>
      </c>
      <c r="D42" s="695"/>
      <c r="E42" s="696"/>
      <c r="F42" s="696"/>
      <c r="G42" s="696"/>
      <c r="H42" s="696"/>
      <c r="I42" s="696"/>
      <c r="J42" s="696"/>
      <c r="K42" s="682"/>
      <c r="L42" s="134">
        <v>0</v>
      </c>
      <c r="M42" s="44" t="s">
        <v>2</v>
      </c>
      <c r="N42" s="131">
        <v>0</v>
      </c>
      <c r="O42" s="38" t="s">
        <v>2</v>
      </c>
      <c r="P42" s="135">
        <v>0</v>
      </c>
      <c r="Q42" s="67" t="s">
        <v>3</v>
      </c>
      <c r="R42" s="41">
        <f>L42*P42*N42</f>
        <v>0</v>
      </c>
      <c r="S42" s="41"/>
      <c r="T42" s="58"/>
    </row>
    <row r="43" spans="1:20" s="24" customFormat="1" ht="10.4" customHeight="1" x14ac:dyDescent="0.25">
      <c r="A43" s="42"/>
      <c r="B43" s="42"/>
      <c r="C43" s="694" t="s">
        <v>179</v>
      </c>
      <c r="D43" s="695"/>
      <c r="E43" s="696"/>
      <c r="F43" s="696"/>
      <c r="G43" s="696"/>
      <c r="H43" s="696"/>
      <c r="I43" s="696"/>
      <c r="J43" s="696"/>
      <c r="K43" s="682"/>
      <c r="L43" s="134">
        <v>0</v>
      </c>
      <c r="M43" s="44" t="s">
        <v>2</v>
      </c>
      <c r="N43" s="131">
        <v>0</v>
      </c>
      <c r="O43" s="38" t="s">
        <v>2</v>
      </c>
      <c r="P43" s="135">
        <v>0</v>
      </c>
      <c r="Q43" s="67" t="s">
        <v>3</v>
      </c>
      <c r="R43" s="41">
        <f>L43*P43*N43</f>
        <v>0</v>
      </c>
      <c r="S43" s="41"/>
      <c r="T43" s="58"/>
    </row>
    <row r="44" spans="1:20" s="24" customFormat="1" ht="10" customHeight="1" x14ac:dyDescent="0.25">
      <c r="A44" s="42"/>
      <c r="B44" s="42"/>
      <c r="C44" s="694" t="s">
        <v>36</v>
      </c>
      <c r="D44" s="695"/>
      <c r="E44" s="696"/>
      <c r="F44" s="696"/>
      <c r="G44" s="696"/>
      <c r="H44" s="696"/>
      <c r="I44" s="696"/>
      <c r="J44" s="696"/>
      <c r="K44" s="682"/>
      <c r="L44" s="662">
        <v>0</v>
      </c>
      <c r="M44" s="44" t="s">
        <v>2</v>
      </c>
      <c r="N44" s="131">
        <v>0</v>
      </c>
      <c r="O44" s="38" t="s">
        <v>2</v>
      </c>
      <c r="P44" s="136">
        <v>0</v>
      </c>
      <c r="Q44" s="67" t="s">
        <v>3</v>
      </c>
      <c r="R44" s="29">
        <f>L44*P44*N44</f>
        <v>0</v>
      </c>
      <c r="S44" s="41">
        <f>SUM(R41:R44)</f>
        <v>0</v>
      </c>
      <c r="T44" s="58"/>
    </row>
    <row r="45" spans="1:20" s="24" customFormat="1" ht="10.4" customHeight="1" x14ac:dyDescent="0.25">
      <c r="A45" s="42"/>
      <c r="B45" s="601" t="s">
        <v>40</v>
      </c>
      <c r="C45" s="690" t="s">
        <v>79</v>
      </c>
      <c r="D45" s="703"/>
      <c r="E45" s="703"/>
      <c r="F45" s="703"/>
      <c r="G45" s="703"/>
      <c r="H45" s="703"/>
      <c r="I45" s="703"/>
      <c r="J45" s="703"/>
      <c r="K45" s="704"/>
      <c r="L45" s="712"/>
      <c r="M45" s="696"/>
      <c r="N45" s="696"/>
      <c r="O45" s="696"/>
      <c r="P45" s="696"/>
      <c r="Q45" s="696"/>
      <c r="R45" s="696"/>
      <c r="S45" s="696"/>
      <c r="T45" s="58"/>
    </row>
    <row r="46" spans="1:20" s="24" customFormat="1" ht="10.4" customHeight="1" x14ac:dyDescent="0.25">
      <c r="A46" s="42"/>
      <c r="B46" s="42"/>
      <c r="C46" s="692" t="s">
        <v>78</v>
      </c>
      <c r="D46" s="691"/>
      <c r="E46" s="91" t="s">
        <v>62</v>
      </c>
      <c r="F46" s="45" t="s">
        <v>63</v>
      </c>
      <c r="G46" s="91" t="s">
        <v>64</v>
      </c>
      <c r="H46" s="45" t="s">
        <v>65</v>
      </c>
      <c r="I46" s="91" t="s">
        <v>66</v>
      </c>
      <c r="J46" s="45" t="s">
        <v>77</v>
      </c>
      <c r="K46" s="91" t="s">
        <v>142</v>
      </c>
      <c r="L46" s="712"/>
      <c r="M46" s="696"/>
      <c r="N46" s="696"/>
      <c r="O46" s="696"/>
      <c r="P46" s="696"/>
      <c r="Q46" s="696"/>
      <c r="R46" s="696"/>
      <c r="S46" s="696"/>
      <c r="T46" s="58"/>
    </row>
    <row r="47" spans="1:20" s="24" customFormat="1" ht="10.4" customHeight="1" x14ac:dyDescent="0.25">
      <c r="A47" s="42"/>
      <c r="B47" s="42"/>
      <c r="C47" s="660" t="s">
        <v>171</v>
      </c>
      <c r="D47" s="661" t="s">
        <v>191</v>
      </c>
      <c r="E47" s="614"/>
      <c r="F47" s="613"/>
      <c r="G47" s="614"/>
      <c r="H47" s="613"/>
      <c r="I47" s="614"/>
      <c r="J47" s="613"/>
      <c r="K47" s="614"/>
      <c r="L47" s="134">
        <v>0</v>
      </c>
      <c r="M47" s="44" t="s">
        <v>2</v>
      </c>
      <c r="N47" s="131">
        <v>0</v>
      </c>
      <c r="O47" s="38" t="s">
        <v>2</v>
      </c>
      <c r="P47" s="135">
        <v>0</v>
      </c>
      <c r="Q47" s="67" t="s">
        <v>3</v>
      </c>
      <c r="R47" s="41">
        <f>L47*P47*N47</f>
        <v>0</v>
      </c>
      <c r="S47" s="41"/>
      <c r="T47" s="58"/>
    </row>
    <row r="48" spans="1:20" s="24" customFormat="1" ht="10.4" customHeight="1" x14ac:dyDescent="0.25">
      <c r="A48" s="42"/>
      <c r="B48" s="42"/>
      <c r="C48" s="694" t="s">
        <v>8</v>
      </c>
      <c r="D48" s="695"/>
      <c r="E48" s="696"/>
      <c r="F48" s="696"/>
      <c r="G48" s="696"/>
      <c r="H48" s="696"/>
      <c r="I48" s="696"/>
      <c r="J48" s="696"/>
      <c r="K48" s="682"/>
      <c r="L48" s="134">
        <v>0</v>
      </c>
      <c r="M48" s="44" t="s">
        <v>2</v>
      </c>
      <c r="N48" s="131">
        <v>0</v>
      </c>
      <c r="O48" s="38" t="s">
        <v>2</v>
      </c>
      <c r="P48" s="135">
        <v>0</v>
      </c>
      <c r="Q48" s="67" t="s">
        <v>3</v>
      </c>
      <c r="R48" s="41">
        <f>L48*P48*N48</f>
        <v>0</v>
      </c>
      <c r="S48" s="41"/>
      <c r="T48" s="58"/>
    </row>
    <row r="49" spans="1:20" s="24" customFormat="1" ht="10.4" customHeight="1" x14ac:dyDescent="0.25">
      <c r="A49" s="42"/>
      <c r="B49" s="42"/>
      <c r="C49" s="694" t="s">
        <v>179</v>
      </c>
      <c r="D49" s="695"/>
      <c r="E49" s="696"/>
      <c r="F49" s="696"/>
      <c r="G49" s="696"/>
      <c r="H49" s="696"/>
      <c r="I49" s="696"/>
      <c r="J49" s="696"/>
      <c r="K49" s="682"/>
      <c r="L49" s="134">
        <v>0</v>
      </c>
      <c r="M49" s="44" t="s">
        <v>2</v>
      </c>
      <c r="N49" s="131">
        <v>0</v>
      </c>
      <c r="O49" s="38" t="s">
        <v>2</v>
      </c>
      <c r="P49" s="135">
        <v>0</v>
      </c>
      <c r="Q49" s="67" t="s">
        <v>3</v>
      </c>
      <c r="R49" s="41">
        <f>L49*P49*N49</f>
        <v>0</v>
      </c>
      <c r="S49" s="41"/>
      <c r="T49" s="58"/>
    </row>
    <row r="50" spans="1:20" s="24" customFormat="1" ht="10.4" customHeight="1" x14ac:dyDescent="0.25">
      <c r="A50" s="42"/>
      <c r="B50" s="42"/>
      <c r="C50" s="694" t="s">
        <v>36</v>
      </c>
      <c r="D50" s="695"/>
      <c r="E50" s="696"/>
      <c r="F50" s="696"/>
      <c r="G50" s="696"/>
      <c r="H50" s="696"/>
      <c r="I50" s="696"/>
      <c r="J50" s="696"/>
      <c r="K50" s="682"/>
      <c r="L50" s="662">
        <v>0</v>
      </c>
      <c r="M50" s="44" t="s">
        <v>2</v>
      </c>
      <c r="N50" s="131">
        <v>0</v>
      </c>
      <c r="O50" s="38" t="s">
        <v>2</v>
      </c>
      <c r="P50" s="136">
        <v>0</v>
      </c>
      <c r="Q50" s="67" t="s">
        <v>3</v>
      </c>
      <c r="R50" s="29">
        <f>L50*P50*N50</f>
        <v>0</v>
      </c>
      <c r="S50" s="41">
        <f>SUM(R47:R50)</f>
        <v>0</v>
      </c>
      <c r="T50" s="58"/>
    </row>
    <row r="51" spans="1:20" s="24" customFormat="1" ht="10.4" customHeight="1" x14ac:dyDescent="0.25">
      <c r="A51" s="42"/>
      <c r="B51" s="599" t="s">
        <v>41</v>
      </c>
      <c r="C51" s="690" t="s">
        <v>79</v>
      </c>
      <c r="D51" s="703"/>
      <c r="E51" s="703"/>
      <c r="F51" s="703"/>
      <c r="G51" s="703"/>
      <c r="H51" s="703"/>
      <c r="I51" s="703"/>
      <c r="J51" s="703"/>
      <c r="K51" s="704"/>
      <c r="L51" s="712"/>
      <c r="M51" s="696"/>
      <c r="N51" s="696"/>
      <c r="O51" s="696"/>
      <c r="P51" s="696"/>
      <c r="Q51" s="696"/>
      <c r="R51" s="696"/>
      <c r="S51" s="696"/>
      <c r="T51" s="58"/>
    </row>
    <row r="52" spans="1:20" s="24" customFormat="1" ht="10.4" customHeight="1" x14ac:dyDescent="0.25">
      <c r="A52" s="42"/>
      <c r="B52" s="587"/>
      <c r="C52" s="692" t="s">
        <v>78</v>
      </c>
      <c r="D52" s="691"/>
      <c r="E52" s="91" t="s">
        <v>62</v>
      </c>
      <c r="F52" s="45" t="s">
        <v>63</v>
      </c>
      <c r="G52" s="91" t="s">
        <v>64</v>
      </c>
      <c r="H52" s="45" t="s">
        <v>65</v>
      </c>
      <c r="I52" s="91" t="s">
        <v>66</v>
      </c>
      <c r="J52" s="45" t="s">
        <v>77</v>
      </c>
      <c r="K52" s="91" t="s">
        <v>142</v>
      </c>
      <c r="L52" s="712"/>
      <c r="M52" s="696"/>
      <c r="N52" s="696"/>
      <c r="O52" s="696"/>
      <c r="P52" s="696"/>
      <c r="Q52" s="696"/>
      <c r="R52" s="696"/>
      <c r="S52" s="696"/>
      <c r="T52" s="58"/>
    </row>
    <row r="53" spans="1:20" s="24" customFormat="1" ht="10.4" customHeight="1" x14ac:dyDescent="0.25">
      <c r="A53" s="42"/>
      <c r="B53" s="587"/>
      <c r="C53" s="660" t="s">
        <v>171</v>
      </c>
      <c r="D53" s="661" t="s">
        <v>191</v>
      </c>
      <c r="E53" s="614"/>
      <c r="F53" s="613"/>
      <c r="G53" s="614"/>
      <c r="H53" s="613"/>
      <c r="I53" s="614"/>
      <c r="J53" s="613"/>
      <c r="K53" s="614"/>
      <c r="L53" s="134">
        <v>0</v>
      </c>
      <c r="M53" s="44" t="s">
        <v>2</v>
      </c>
      <c r="N53" s="131">
        <v>0</v>
      </c>
      <c r="O53" s="38" t="s">
        <v>2</v>
      </c>
      <c r="P53" s="135">
        <v>0</v>
      </c>
      <c r="Q53" s="67" t="s">
        <v>3</v>
      </c>
      <c r="R53" s="41">
        <f>L53*P53*N53</f>
        <v>0</v>
      </c>
      <c r="S53" s="41"/>
      <c r="T53" s="58"/>
    </row>
    <row r="54" spans="1:20" s="24" customFormat="1" ht="10.4" customHeight="1" x14ac:dyDescent="0.25">
      <c r="A54" s="42"/>
      <c r="B54" s="587"/>
      <c r="C54" s="694" t="s">
        <v>8</v>
      </c>
      <c r="D54" s="695"/>
      <c r="E54" s="696"/>
      <c r="F54" s="696"/>
      <c r="G54" s="696"/>
      <c r="H54" s="696"/>
      <c r="I54" s="696"/>
      <c r="J54" s="696"/>
      <c r="K54" s="682"/>
      <c r="L54" s="134">
        <v>0</v>
      </c>
      <c r="M54" s="44" t="s">
        <v>2</v>
      </c>
      <c r="N54" s="131">
        <v>0</v>
      </c>
      <c r="O54" s="38" t="s">
        <v>2</v>
      </c>
      <c r="P54" s="135">
        <v>0</v>
      </c>
      <c r="Q54" s="67" t="s">
        <v>3</v>
      </c>
      <c r="R54" s="41">
        <f>L54*P54*N54</f>
        <v>0</v>
      </c>
      <c r="S54" s="41"/>
      <c r="T54" s="58"/>
    </row>
    <row r="55" spans="1:20" s="24" customFormat="1" ht="10.4" customHeight="1" x14ac:dyDescent="0.25">
      <c r="A55" s="42"/>
      <c r="B55" s="587"/>
      <c r="C55" s="694" t="s">
        <v>179</v>
      </c>
      <c r="D55" s="695"/>
      <c r="E55" s="696"/>
      <c r="F55" s="696"/>
      <c r="G55" s="696"/>
      <c r="H55" s="696"/>
      <c r="I55" s="696"/>
      <c r="J55" s="696"/>
      <c r="K55" s="682"/>
      <c r="L55" s="134">
        <v>0</v>
      </c>
      <c r="M55" s="44" t="s">
        <v>2</v>
      </c>
      <c r="N55" s="131">
        <v>0</v>
      </c>
      <c r="O55" s="38" t="s">
        <v>2</v>
      </c>
      <c r="P55" s="135">
        <v>0</v>
      </c>
      <c r="Q55" s="67" t="s">
        <v>3</v>
      </c>
      <c r="R55" s="41">
        <f>L55*P55*N55</f>
        <v>0</v>
      </c>
      <c r="S55" s="41"/>
      <c r="T55" s="58"/>
    </row>
    <row r="56" spans="1:20" s="24" customFormat="1" ht="10" customHeight="1" x14ac:dyDescent="0.25">
      <c r="A56" s="42"/>
      <c r="B56" s="587"/>
      <c r="C56" s="694" t="s">
        <v>36</v>
      </c>
      <c r="D56" s="695"/>
      <c r="E56" s="696"/>
      <c r="F56" s="696"/>
      <c r="G56" s="696"/>
      <c r="H56" s="696"/>
      <c r="I56" s="696"/>
      <c r="J56" s="696"/>
      <c r="K56" s="682"/>
      <c r="L56" s="662">
        <v>0</v>
      </c>
      <c r="M56" s="44" t="s">
        <v>2</v>
      </c>
      <c r="N56" s="131">
        <v>0</v>
      </c>
      <c r="O56" s="38" t="s">
        <v>2</v>
      </c>
      <c r="P56" s="136">
        <v>0</v>
      </c>
      <c r="Q56" s="67" t="s">
        <v>3</v>
      </c>
      <c r="R56" s="29">
        <f>L56*P56*N56</f>
        <v>0</v>
      </c>
      <c r="S56" s="41">
        <f>SUM(R53:R56)</f>
        <v>0</v>
      </c>
      <c r="T56" s="58"/>
    </row>
    <row r="57" spans="1:20" s="24" customFormat="1" ht="10.4" customHeight="1" x14ac:dyDescent="0.25">
      <c r="A57" s="42"/>
      <c r="B57" s="378" t="s">
        <v>44</v>
      </c>
      <c r="C57" s="690" t="s">
        <v>79</v>
      </c>
      <c r="D57" s="703"/>
      <c r="E57" s="703"/>
      <c r="F57" s="703"/>
      <c r="G57" s="703"/>
      <c r="H57" s="703"/>
      <c r="I57" s="703"/>
      <c r="J57" s="703"/>
      <c r="K57" s="704"/>
      <c r="L57" s="712"/>
      <c r="M57" s="696"/>
      <c r="N57" s="696"/>
      <c r="O57" s="696"/>
      <c r="P57" s="696"/>
      <c r="Q57" s="696"/>
      <c r="R57" s="696"/>
      <c r="S57" s="696"/>
      <c r="T57" s="58"/>
    </row>
    <row r="58" spans="1:20" s="24" customFormat="1" ht="10.4" customHeight="1" x14ac:dyDescent="0.25">
      <c r="A58" s="42"/>
      <c r="B58" s="584"/>
      <c r="C58" s="692" t="s">
        <v>78</v>
      </c>
      <c r="D58" s="691"/>
      <c r="E58" s="91" t="s">
        <v>62</v>
      </c>
      <c r="F58" s="45" t="s">
        <v>63</v>
      </c>
      <c r="G58" s="91" t="s">
        <v>64</v>
      </c>
      <c r="H58" s="45" t="s">
        <v>65</v>
      </c>
      <c r="I58" s="91" t="s">
        <v>66</v>
      </c>
      <c r="J58" s="45" t="s">
        <v>77</v>
      </c>
      <c r="K58" s="91" t="s">
        <v>142</v>
      </c>
      <c r="L58" s="712"/>
      <c r="M58" s="696"/>
      <c r="N58" s="696"/>
      <c r="O58" s="696"/>
      <c r="P58" s="696"/>
      <c r="Q58" s="696"/>
      <c r="R58" s="696"/>
      <c r="S58" s="696"/>
      <c r="T58" s="58"/>
    </row>
    <row r="59" spans="1:20" s="24" customFormat="1" ht="10.4" customHeight="1" x14ac:dyDescent="0.25">
      <c r="A59" s="42"/>
      <c r="B59" s="584"/>
      <c r="C59" s="660" t="s">
        <v>171</v>
      </c>
      <c r="D59" s="661" t="s">
        <v>191</v>
      </c>
      <c r="E59" s="614"/>
      <c r="F59" s="613"/>
      <c r="G59" s="614"/>
      <c r="H59" s="613"/>
      <c r="I59" s="614"/>
      <c r="J59" s="613"/>
      <c r="K59" s="614"/>
      <c r="L59" s="134">
        <v>0</v>
      </c>
      <c r="M59" s="379" t="s">
        <v>2</v>
      </c>
      <c r="N59" s="131">
        <v>0</v>
      </c>
      <c r="O59" s="380" t="s">
        <v>2</v>
      </c>
      <c r="P59" s="135">
        <v>0</v>
      </c>
      <c r="Q59" s="67" t="s">
        <v>3</v>
      </c>
      <c r="R59" s="41">
        <f>L59*P59*N59</f>
        <v>0</v>
      </c>
      <c r="S59" s="41"/>
      <c r="T59" s="58"/>
    </row>
    <row r="60" spans="1:20" s="24" customFormat="1" ht="10.4" customHeight="1" x14ac:dyDescent="0.25">
      <c r="A60" s="42"/>
      <c r="B60" s="584"/>
      <c r="C60" s="694" t="s">
        <v>8</v>
      </c>
      <c r="D60" s="695"/>
      <c r="E60" s="734"/>
      <c r="F60" s="734"/>
      <c r="G60" s="734"/>
      <c r="H60" s="734"/>
      <c r="I60" s="734"/>
      <c r="J60" s="734"/>
      <c r="K60" s="682"/>
      <c r="L60" s="134">
        <v>0</v>
      </c>
      <c r="M60" s="379" t="s">
        <v>2</v>
      </c>
      <c r="N60" s="131">
        <v>0</v>
      </c>
      <c r="O60" s="380" t="s">
        <v>2</v>
      </c>
      <c r="P60" s="135">
        <v>0</v>
      </c>
      <c r="Q60" s="67" t="s">
        <v>3</v>
      </c>
      <c r="R60" s="41">
        <f>L60*P60*N60</f>
        <v>0</v>
      </c>
      <c r="S60" s="41"/>
      <c r="T60" s="58"/>
    </row>
    <row r="61" spans="1:20" s="24" customFormat="1" ht="10.4" customHeight="1" x14ac:dyDescent="0.25">
      <c r="A61" s="42"/>
      <c r="B61" s="584"/>
      <c r="C61" s="694" t="s">
        <v>179</v>
      </c>
      <c r="D61" s="695"/>
      <c r="E61" s="696"/>
      <c r="F61" s="696"/>
      <c r="G61" s="696"/>
      <c r="H61" s="696"/>
      <c r="I61" s="696"/>
      <c r="J61" s="696"/>
      <c r="K61" s="682"/>
      <c r="L61" s="134">
        <v>0</v>
      </c>
      <c r="M61" s="379" t="s">
        <v>2</v>
      </c>
      <c r="N61" s="131">
        <v>0</v>
      </c>
      <c r="O61" s="380" t="s">
        <v>2</v>
      </c>
      <c r="P61" s="135">
        <v>0</v>
      </c>
      <c r="Q61" s="67" t="s">
        <v>3</v>
      </c>
      <c r="R61" s="41">
        <f>L61*P61*N61</f>
        <v>0</v>
      </c>
      <c r="S61" s="41"/>
      <c r="T61" s="58"/>
    </row>
    <row r="62" spans="1:20" s="24" customFormat="1" ht="10" customHeight="1" x14ac:dyDescent="0.25">
      <c r="A62" s="42"/>
      <c r="B62" s="584"/>
      <c r="C62" s="694" t="s">
        <v>36</v>
      </c>
      <c r="D62" s="695"/>
      <c r="E62" s="734"/>
      <c r="F62" s="734"/>
      <c r="G62" s="734"/>
      <c r="H62" s="734"/>
      <c r="I62" s="734"/>
      <c r="J62" s="734"/>
      <c r="K62" s="682"/>
      <c r="L62" s="662">
        <v>0</v>
      </c>
      <c r="M62" s="379" t="s">
        <v>2</v>
      </c>
      <c r="N62" s="131">
        <v>0</v>
      </c>
      <c r="O62" s="380" t="s">
        <v>2</v>
      </c>
      <c r="P62" s="136">
        <v>0</v>
      </c>
      <c r="Q62" s="67" t="s">
        <v>3</v>
      </c>
      <c r="R62" s="29">
        <f>L62*P62*N62</f>
        <v>0</v>
      </c>
      <c r="S62" s="41">
        <f>SUM(R59:R62)</f>
        <v>0</v>
      </c>
      <c r="T62" s="58"/>
    </row>
    <row r="63" spans="1:20" s="24" customFormat="1" ht="10.9" customHeight="1" x14ac:dyDescent="0.25">
      <c r="A63" s="42"/>
      <c r="B63" s="620" t="s">
        <v>76</v>
      </c>
      <c r="C63" s="690" t="s">
        <v>79</v>
      </c>
      <c r="D63" s="703"/>
      <c r="E63" s="703"/>
      <c r="F63" s="703"/>
      <c r="G63" s="703"/>
      <c r="H63" s="703"/>
      <c r="I63" s="703"/>
      <c r="J63" s="703"/>
      <c r="K63" s="738"/>
      <c r="L63" s="712"/>
      <c r="M63" s="696"/>
      <c r="N63" s="696"/>
      <c r="O63" s="696"/>
      <c r="P63" s="696"/>
      <c r="Q63" s="696"/>
      <c r="R63" s="696"/>
      <c r="S63" s="696"/>
      <c r="T63" s="58"/>
    </row>
    <row r="64" spans="1:20" s="24" customFormat="1" ht="10.9" customHeight="1" x14ac:dyDescent="0.25">
      <c r="A64" s="42"/>
      <c r="B64" s="619"/>
      <c r="C64" s="692" t="s">
        <v>78</v>
      </c>
      <c r="D64" s="691"/>
      <c r="E64" s="91" t="s">
        <v>62</v>
      </c>
      <c r="F64" s="45" t="s">
        <v>63</v>
      </c>
      <c r="G64" s="91" t="s">
        <v>64</v>
      </c>
      <c r="H64" s="45" t="s">
        <v>65</v>
      </c>
      <c r="I64" s="91" t="s">
        <v>66</v>
      </c>
      <c r="J64" s="45" t="s">
        <v>77</v>
      </c>
      <c r="K64" s="91" t="s">
        <v>142</v>
      </c>
      <c r="L64" s="712"/>
      <c r="M64" s="696"/>
      <c r="N64" s="696"/>
      <c r="O64" s="696"/>
      <c r="P64" s="696"/>
      <c r="Q64" s="696"/>
      <c r="R64" s="696"/>
      <c r="S64" s="696"/>
      <c r="T64" s="58"/>
    </row>
    <row r="65" spans="1:26" s="24" customFormat="1" ht="10.9" customHeight="1" x14ac:dyDescent="0.25">
      <c r="A65" s="42"/>
      <c r="B65" s="584"/>
      <c r="C65" s="660" t="s">
        <v>171</v>
      </c>
      <c r="D65" s="661" t="s">
        <v>172</v>
      </c>
      <c r="E65" s="614"/>
      <c r="F65" s="613"/>
      <c r="G65" s="614"/>
      <c r="H65" s="613"/>
      <c r="I65" s="614"/>
      <c r="J65" s="613"/>
      <c r="K65" s="614"/>
      <c r="L65" s="134">
        <v>0</v>
      </c>
      <c r="M65" s="44" t="s">
        <v>2</v>
      </c>
      <c r="N65" s="131">
        <v>0</v>
      </c>
      <c r="O65" s="38" t="s">
        <v>2</v>
      </c>
      <c r="P65" s="135">
        <v>0</v>
      </c>
      <c r="Q65" s="67" t="s">
        <v>3</v>
      </c>
      <c r="R65" s="41">
        <f>L65*P65*N65</f>
        <v>0</v>
      </c>
      <c r="S65" s="41"/>
      <c r="T65" s="58"/>
    </row>
    <row r="66" spans="1:26" s="24" customFormat="1" ht="10.9" customHeight="1" x14ac:dyDescent="0.25">
      <c r="A66" s="42"/>
      <c r="B66" s="584"/>
      <c r="C66" s="694" t="s">
        <v>8</v>
      </c>
      <c r="D66" s="695"/>
      <c r="E66" s="734"/>
      <c r="F66" s="734"/>
      <c r="G66" s="734"/>
      <c r="H66" s="734"/>
      <c r="I66" s="734"/>
      <c r="J66" s="734"/>
      <c r="K66" s="682"/>
      <c r="L66" s="134">
        <v>0</v>
      </c>
      <c r="M66" s="44" t="s">
        <v>2</v>
      </c>
      <c r="N66" s="131">
        <v>0</v>
      </c>
      <c r="O66" s="38" t="s">
        <v>2</v>
      </c>
      <c r="P66" s="135">
        <v>0</v>
      </c>
      <c r="Q66" s="67" t="s">
        <v>3</v>
      </c>
      <c r="R66" s="41">
        <f>L66*P66*N66</f>
        <v>0</v>
      </c>
      <c r="S66" s="41"/>
      <c r="T66" s="58"/>
    </row>
    <row r="67" spans="1:26" s="24" customFormat="1" ht="10.9" customHeight="1" x14ac:dyDescent="0.25">
      <c r="A67" s="42"/>
      <c r="B67" s="584"/>
      <c r="C67" s="694" t="s">
        <v>179</v>
      </c>
      <c r="D67" s="695"/>
      <c r="E67" s="734"/>
      <c r="F67" s="734"/>
      <c r="G67" s="734"/>
      <c r="H67" s="734"/>
      <c r="I67" s="734"/>
      <c r="J67" s="734"/>
      <c r="K67" s="682"/>
      <c r="L67" s="134">
        <v>0</v>
      </c>
      <c r="M67" s="44" t="s">
        <v>2</v>
      </c>
      <c r="N67" s="131">
        <v>0</v>
      </c>
      <c r="O67" s="38" t="s">
        <v>2</v>
      </c>
      <c r="P67" s="135">
        <v>0</v>
      </c>
      <c r="Q67" s="67" t="s">
        <v>3</v>
      </c>
      <c r="R67" s="41">
        <f>L67*P67*N67</f>
        <v>0</v>
      </c>
      <c r="S67" s="41"/>
      <c r="T67" s="58"/>
    </row>
    <row r="68" spans="1:26" s="616" customFormat="1" ht="10" customHeight="1" x14ac:dyDescent="0.25">
      <c r="A68" s="42"/>
      <c r="B68" s="615"/>
      <c r="C68" s="694" t="s">
        <v>36</v>
      </c>
      <c r="D68" s="694"/>
      <c r="E68" s="694"/>
      <c r="F68" s="694"/>
      <c r="G68" s="694"/>
      <c r="H68" s="694"/>
      <c r="I68" s="694"/>
      <c r="J68" s="694"/>
      <c r="K68" s="682"/>
      <c r="L68" s="662">
        <v>0</v>
      </c>
      <c r="M68" s="44" t="s">
        <v>2</v>
      </c>
      <c r="N68" s="131">
        <v>0</v>
      </c>
      <c r="O68" s="38" t="s">
        <v>2</v>
      </c>
      <c r="P68" s="136">
        <v>0</v>
      </c>
      <c r="Q68" s="67" t="s">
        <v>3</v>
      </c>
      <c r="R68" s="29">
        <f>L68*P68*N68</f>
        <v>0</v>
      </c>
      <c r="S68" s="41">
        <f>SUM(R65:R68)</f>
        <v>0</v>
      </c>
      <c r="T68" s="58"/>
    </row>
    <row r="69" spans="1:26" s="616" customFormat="1" ht="10.9" customHeight="1" x14ac:dyDescent="0.25">
      <c r="A69" s="42"/>
      <c r="B69" s="620" t="s">
        <v>143</v>
      </c>
      <c r="C69" s="690" t="s">
        <v>79</v>
      </c>
      <c r="D69" s="703"/>
      <c r="E69" s="703"/>
      <c r="F69" s="703"/>
      <c r="G69" s="703"/>
      <c r="H69" s="703"/>
      <c r="I69" s="703"/>
      <c r="J69" s="703"/>
      <c r="K69" s="738"/>
      <c r="L69" s="712"/>
      <c r="M69" s="696"/>
      <c r="N69" s="696"/>
      <c r="O69" s="696"/>
      <c r="P69" s="696"/>
      <c r="Q69" s="696"/>
      <c r="R69" s="696"/>
      <c r="S69" s="696"/>
      <c r="T69" s="58"/>
    </row>
    <row r="70" spans="1:26" s="616" customFormat="1" ht="10.9" customHeight="1" x14ac:dyDescent="0.25">
      <c r="A70" s="42"/>
      <c r="B70" s="619"/>
      <c r="C70" s="692" t="s">
        <v>78</v>
      </c>
      <c r="D70" s="691"/>
      <c r="E70" s="91" t="s">
        <v>62</v>
      </c>
      <c r="F70" s="45" t="s">
        <v>63</v>
      </c>
      <c r="G70" s="91" t="s">
        <v>64</v>
      </c>
      <c r="H70" s="45" t="s">
        <v>65</v>
      </c>
      <c r="I70" s="91" t="s">
        <v>66</v>
      </c>
      <c r="J70" s="45" t="s">
        <v>77</v>
      </c>
      <c r="K70" s="91" t="s">
        <v>142</v>
      </c>
      <c r="L70" s="712"/>
      <c r="M70" s="696"/>
      <c r="N70" s="696"/>
      <c r="O70" s="696"/>
      <c r="P70" s="696"/>
      <c r="Q70" s="696"/>
      <c r="R70" s="696"/>
      <c r="S70" s="696"/>
      <c r="T70" s="58"/>
    </row>
    <row r="71" spans="1:26" s="616" customFormat="1" ht="10.9" customHeight="1" x14ac:dyDescent="0.25">
      <c r="A71" s="42"/>
      <c r="B71" s="615"/>
      <c r="C71" s="660" t="s">
        <v>171</v>
      </c>
      <c r="D71" s="661" t="s">
        <v>172</v>
      </c>
      <c r="E71" s="614"/>
      <c r="F71" s="613"/>
      <c r="G71" s="614"/>
      <c r="H71" s="613"/>
      <c r="I71" s="614"/>
      <c r="J71" s="613"/>
      <c r="K71" s="614"/>
      <c r="L71" s="134">
        <v>0</v>
      </c>
      <c r="M71" s="44" t="s">
        <v>2</v>
      </c>
      <c r="N71" s="131">
        <v>0</v>
      </c>
      <c r="O71" s="38" t="s">
        <v>2</v>
      </c>
      <c r="P71" s="135">
        <v>0</v>
      </c>
      <c r="Q71" s="67" t="s">
        <v>3</v>
      </c>
      <c r="R71" s="41">
        <f>L71*P71*N71</f>
        <v>0</v>
      </c>
      <c r="S71" s="41"/>
      <c r="T71" s="58"/>
    </row>
    <row r="72" spans="1:26" s="616" customFormat="1" ht="10.9" customHeight="1" x14ac:dyDescent="0.25">
      <c r="A72" s="42"/>
      <c r="B72" s="615"/>
      <c r="C72" s="694" t="s">
        <v>8</v>
      </c>
      <c r="D72" s="695"/>
      <c r="E72" s="734"/>
      <c r="F72" s="734"/>
      <c r="G72" s="734"/>
      <c r="H72" s="734"/>
      <c r="I72" s="734"/>
      <c r="J72" s="734"/>
      <c r="K72" s="682"/>
      <c r="L72" s="134">
        <v>0</v>
      </c>
      <c r="M72" s="44" t="s">
        <v>2</v>
      </c>
      <c r="N72" s="131">
        <v>0</v>
      </c>
      <c r="O72" s="38" t="s">
        <v>2</v>
      </c>
      <c r="P72" s="135">
        <v>0</v>
      </c>
      <c r="Q72" s="67" t="s">
        <v>3</v>
      </c>
      <c r="R72" s="41">
        <f>L72*P72*N72</f>
        <v>0</v>
      </c>
      <c r="S72" s="41"/>
      <c r="T72" s="58"/>
    </row>
    <row r="73" spans="1:26" s="616" customFormat="1" ht="10.9" customHeight="1" x14ac:dyDescent="0.25">
      <c r="A73" s="42"/>
      <c r="B73" s="615"/>
      <c r="C73" s="694" t="s">
        <v>179</v>
      </c>
      <c r="D73" s="695"/>
      <c r="E73" s="734"/>
      <c r="F73" s="734"/>
      <c r="G73" s="734"/>
      <c r="H73" s="734"/>
      <c r="I73" s="734"/>
      <c r="J73" s="734"/>
      <c r="K73" s="682"/>
      <c r="L73" s="134">
        <v>0</v>
      </c>
      <c r="M73" s="44" t="s">
        <v>2</v>
      </c>
      <c r="N73" s="131">
        <v>0</v>
      </c>
      <c r="O73" s="38" t="s">
        <v>2</v>
      </c>
      <c r="P73" s="135">
        <v>0</v>
      </c>
      <c r="Q73" s="67" t="s">
        <v>3</v>
      </c>
      <c r="R73" s="41">
        <f>L73*P73*N73</f>
        <v>0</v>
      </c>
      <c r="S73" s="41"/>
      <c r="T73" s="58"/>
    </row>
    <row r="74" spans="1:26" s="616" customFormat="1" ht="10.9" customHeight="1" x14ac:dyDescent="0.25">
      <c r="A74" s="42"/>
      <c r="B74" s="615"/>
      <c r="C74" s="694" t="s">
        <v>36</v>
      </c>
      <c r="D74" s="694"/>
      <c r="E74" s="694"/>
      <c r="F74" s="694"/>
      <c r="G74" s="694"/>
      <c r="H74" s="694"/>
      <c r="I74" s="694"/>
      <c r="J74" s="694"/>
      <c r="K74" s="682"/>
      <c r="L74" s="662">
        <v>0</v>
      </c>
      <c r="M74" s="44" t="s">
        <v>2</v>
      </c>
      <c r="N74" s="131">
        <v>0</v>
      </c>
      <c r="O74" s="38" t="s">
        <v>2</v>
      </c>
      <c r="P74" s="136">
        <v>0</v>
      </c>
      <c r="Q74" s="67" t="s">
        <v>3</v>
      </c>
      <c r="R74" s="29">
        <f>L74*P74*N74</f>
        <v>0</v>
      </c>
      <c r="S74" s="41">
        <f>SUM(R71:R74)</f>
        <v>0</v>
      </c>
      <c r="T74" s="58"/>
    </row>
    <row r="75" spans="1:26" s="24" customFormat="1" ht="10.9" customHeight="1" thickBot="1" x14ac:dyDescent="0.3">
      <c r="A75" s="154"/>
      <c r="B75" s="154"/>
      <c r="C75" s="735"/>
      <c r="D75" s="715"/>
      <c r="E75" s="715"/>
      <c r="F75" s="715"/>
      <c r="G75" s="715"/>
      <c r="H75" s="715"/>
      <c r="I75" s="715"/>
      <c r="J75" s="715"/>
      <c r="K75" s="715"/>
      <c r="L75" s="736"/>
      <c r="M75" s="737"/>
      <c r="N75" s="737"/>
      <c r="O75" s="737"/>
      <c r="P75" s="737"/>
      <c r="Q75" s="737"/>
      <c r="R75" s="737"/>
      <c r="S75" s="737"/>
      <c r="T75" s="155">
        <f>ROUND(SUM(S33:S74),0)</f>
        <v>0</v>
      </c>
    </row>
    <row r="76" spans="1:26" s="48" customFormat="1" ht="11.5" customHeight="1" x14ac:dyDescent="0.25">
      <c r="A76" s="148" t="s">
        <v>35</v>
      </c>
      <c r="B76" s="148"/>
      <c r="C76" s="730" t="s">
        <v>81</v>
      </c>
      <c r="D76" s="731"/>
      <c r="E76" s="731"/>
      <c r="F76" s="731"/>
      <c r="G76" s="731"/>
      <c r="H76" s="731"/>
      <c r="I76" s="731"/>
      <c r="J76" s="731"/>
      <c r="K76" s="731"/>
      <c r="L76" s="731"/>
      <c r="M76" s="731"/>
      <c r="N76" s="731"/>
      <c r="O76" s="731"/>
      <c r="P76" s="731"/>
      <c r="Q76" s="731"/>
      <c r="R76" s="731"/>
      <c r="S76" s="731"/>
      <c r="T76" s="147"/>
      <c r="U76" s="83"/>
      <c r="V76" s="83"/>
      <c r="W76" s="83"/>
      <c r="X76" s="83"/>
      <c r="Y76" s="83"/>
      <c r="Z76" s="83"/>
    </row>
    <row r="77" spans="1:26" s="24" customFormat="1" ht="10.9" customHeight="1" x14ac:dyDescent="0.25">
      <c r="A77" s="68"/>
      <c r="B77" s="68"/>
      <c r="C77" s="587"/>
      <c r="D77" s="732" t="s">
        <v>180</v>
      </c>
      <c r="E77" s="732"/>
      <c r="F77" s="732"/>
      <c r="G77" s="732"/>
      <c r="H77" s="732"/>
      <c r="I77" s="732"/>
      <c r="J77" s="732"/>
      <c r="K77" s="732"/>
      <c r="L77" s="765"/>
      <c r="M77" s="765"/>
      <c r="N77" s="713" t="s">
        <v>87</v>
      </c>
      <c r="O77" s="720"/>
      <c r="P77" s="720"/>
      <c r="Q77" s="720"/>
      <c r="R77" s="720"/>
      <c r="S77" s="50"/>
      <c r="T77" s="58"/>
      <c r="U77" s="26"/>
      <c r="V77" s="26"/>
      <c r="W77" s="26"/>
      <c r="X77" s="26"/>
      <c r="Y77" s="26"/>
      <c r="Z77" s="26"/>
    </row>
    <row r="78" spans="1:26" s="28" customFormat="1" ht="10.9" customHeight="1" x14ac:dyDescent="0.25">
      <c r="A78" s="584"/>
      <c r="B78" s="53" t="s">
        <v>42</v>
      </c>
      <c r="C78" s="137" t="s">
        <v>69</v>
      </c>
      <c r="D78" s="692" t="s">
        <v>68</v>
      </c>
      <c r="E78" s="692"/>
      <c r="F78" s="692"/>
      <c r="G78" s="692"/>
      <c r="H78" s="692"/>
      <c r="I78" s="692"/>
      <c r="J78" s="692"/>
      <c r="K78" s="692"/>
      <c r="L78" s="693"/>
      <c r="M78" s="693"/>
      <c r="N78" s="134">
        <v>0</v>
      </c>
      <c r="O78" s="134" t="s">
        <v>31</v>
      </c>
      <c r="P78" s="69" t="s">
        <v>2</v>
      </c>
      <c r="Q78" s="138">
        <v>0</v>
      </c>
      <c r="R78" s="606" t="s">
        <v>3</v>
      </c>
      <c r="S78" s="70">
        <f t="shared" ref="S78:S79" si="0">N78*Q78</f>
        <v>0</v>
      </c>
      <c r="T78" s="47"/>
      <c r="U78" s="30"/>
      <c r="V78" s="30"/>
      <c r="W78" s="30"/>
      <c r="X78" s="30"/>
      <c r="Y78" s="30"/>
      <c r="Z78" s="30"/>
    </row>
    <row r="79" spans="1:26" s="28" customFormat="1" ht="10.9" hidden="1" customHeight="1" x14ac:dyDescent="0.25">
      <c r="A79" s="584"/>
      <c r="B79" s="590" t="s">
        <v>43</v>
      </c>
      <c r="C79" s="137" t="s">
        <v>30</v>
      </c>
      <c r="D79" s="692" t="s">
        <v>68</v>
      </c>
      <c r="E79" s="692"/>
      <c r="F79" s="692"/>
      <c r="G79" s="692"/>
      <c r="H79" s="692"/>
      <c r="I79" s="692"/>
      <c r="J79" s="692"/>
      <c r="K79" s="692"/>
      <c r="L79" s="693"/>
      <c r="M79" s="693"/>
      <c r="N79" s="134">
        <v>0</v>
      </c>
      <c r="O79" s="134" t="s">
        <v>31</v>
      </c>
      <c r="P79" s="69" t="s">
        <v>2</v>
      </c>
      <c r="Q79" s="138">
        <v>0</v>
      </c>
      <c r="R79" s="606" t="s">
        <v>3</v>
      </c>
      <c r="S79" s="70">
        <f t="shared" si="0"/>
        <v>0</v>
      </c>
      <c r="T79" s="47"/>
      <c r="U79" s="30"/>
      <c r="V79" s="30"/>
      <c r="W79" s="30"/>
      <c r="X79" s="30"/>
      <c r="Y79" s="30"/>
      <c r="Z79" s="30"/>
    </row>
    <row r="80" spans="1:26" s="24" customFormat="1" ht="10.9" customHeight="1" x14ac:dyDescent="0.25">
      <c r="A80" s="42"/>
      <c r="B80" s="42"/>
      <c r="C80" s="694"/>
      <c r="D80" s="729"/>
      <c r="E80" s="729"/>
      <c r="F80" s="729"/>
      <c r="G80" s="729"/>
      <c r="H80" s="729"/>
      <c r="I80" s="729"/>
      <c r="J80" s="729"/>
      <c r="K80" s="729"/>
      <c r="L80" s="729"/>
      <c r="M80" s="729"/>
      <c r="N80" s="729"/>
      <c r="O80" s="729"/>
      <c r="P80" s="71"/>
      <c r="Q80" s="71"/>
      <c r="R80" s="57"/>
      <c r="S80" s="72"/>
      <c r="T80" s="50">
        <f>ROUND(SUM(S78:S79),0)</f>
        <v>0</v>
      </c>
      <c r="U80" s="26"/>
      <c r="V80" s="26"/>
      <c r="W80" s="26"/>
      <c r="X80" s="26"/>
      <c r="Y80" s="26"/>
      <c r="Z80" s="26"/>
    </row>
    <row r="81" spans="1:26" s="48" customFormat="1" ht="10.4" customHeight="1" thickBot="1" x14ac:dyDescent="0.3">
      <c r="A81" s="376"/>
      <c r="B81" s="376"/>
      <c r="C81" s="714"/>
      <c r="D81" s="714"/>
      <c r="E81" s="714"/>
      <c r="F81" s="714"/>
      <c r="G81" s="714"/>
      <c r="H81" s="714"/>
      <c r="I81" s="714"/>
      <c r="J81" s="714"/>
      <c r="K81" s="714"/>
      <c r="L81" s="714"/>
      <c r="M81" s="714"/>
      <c r="N81" s="714"/>
      <c r="O81" s="714"/>
      <c r="P81" s="714"/>
      <c r="Q81" s="714"/>
      <c r="R81" s="714"/>
      <c r="S81" s="714"/>
      <c r="T81" s="377"/>
      <c r="U81" s="83"/>
      <c r="V81" s="83"/>
      <c r="W81" s="83"/>
      <c r="X81" s="83"/>
      <c r="Y81" s="83"/>
      <c r="Z81" s="83"/>
    </row>
    <row r="82" spans="1:26" s="48" customFormat="1" ht="11.5" customHeight="1" x14ac:dyDescent="0.25">
      <c r="A82" s="148" t="s">
        <v>4</v>
      </c>
      <c r="B82" s="148"/>
      <c r="C82" s="730" t="s">
        <v>106</v>
      </c>
      <c r="D82" s="731"/>
      <c r="E82" s="731"/>
      <c r="F82" s="731"/>
      <c r="G82" s="731"/>
      <c r="H82" s="731"/>
      <c r="I82" s="731"/>
      <c r="J82" s="731"/>
      <c r="K82" s="731"/>
      <c r="L82" s="731"/>
      <c r="M82" s="731"/>
      <c r="N82" s="731"/>
      <c r="O82" s="731"/>
      <c r="P82" s="731"/>
      <c r="Q82" s="731"/>
      <c r="R82" s="731"/>
      <c r="S82" s="731"/>
      <c r="T82" s="147"/>
      <c r="U82" s="83"/>
      <c r="V82" s="83"/>
      <c r="W82" s="83"/>
      <c r="X82" s="83"/>
      <c r="Y82" s="83"/>
      <c r="Z82" s="83"/>
    </row>
    <row r="83" spans="1:26" s="24" customFormat="1" ht="10.9" customHeight="1" x14ac:dyDescent="0.25">
      <c r="A83" s="73"/>
      <c r="B83" s="73"/>
      <c r="C83" s="596"/>
      <c r="D83" s="732" t="s">
        <v>180</v>
      </c>
      <c r="E83" s="732"/>
      <c r="F83" s="732"/>
      <c r="G83" s="732"/>
      <c r="H83" s="732"/>
      <c r="I83" s="732"/>
      <c r="J83" s="732"/>
      <c r="K83" s="732"/>
      <c r="L83" s="733"/>
      <c r="M83" s="711"/>
      <c r="N83" s="713" t="s">
        <v>87</v>
      </c>
      <c r="O83" s="720"/>
      <c r="P83" s="720"/>
      <c r="Q83" s="720"/>
      <c r="R83" s="720"/>
      <c r="S83" s="50"/>
      <c r="T83" s="58"/>
      <c r="U83" s="26"/>
      <c r="V83" s="26"/>
      <c r="W83" s="26"/>
      <c r="X83" s="26"/>
      <c r="Y83" s="26"/>
      <c r="Z83" s="26"/>
    </row>
    <row r="84" spans="1:26" s="24" customFormat="1" ht="10.9" customHeight="1" x14ac:dyDescent="0.25">
      <c r="A84" s="42"/>
      <c r="B84" s="74" t="s">
        <v>47</v>
      </c>
      <c r="C84" s="137" t="s">
        <v>69</v>
      </c>
      <c r="D84" s="692" t="s">
        <v>68</v>
      </c>
      <c r="E84" s="692"/>
      <c r="F84" s="692"/>
      <c r="G84" s="692"/>
      <c r="H84" s="692"/>
      <c r="I84" s="692"/>
      <c r="J84" s="692"/>
      <c r="K84" s="692"/>
      <c r="L84" s="693"/>
      <c r="M84" s="693"/>
      <c r="N84" s="134">
        <v>0</v>
      </c>
      <c r="O84" s="134" t="s">
        <v>31</v>
      </c>
      <c r="P84" s="69" t="s">
        <v>2</v>
      </c>
      <c r="Q84" s="138">
        <v>0</v>
      </c>
      <c r="R84" s="39" t="s">
        <v>3</v>
      </c>
      <c r="S84" s="70">
        <f t="shared" ref="S84:S93" si="1">N84*Q84</f>
        <v>0</v>
      </c>
      <c r="T84" s="58"/>
      <c r="U84" s="26"/>
      <c r="V84" s="26"/>
      <c r="W84" s="26"/>
      <c r="X84" s="26"/>
      <c r="Y84" s="26"/>
      <c r="Z84" s="26"/>
    </row>
    <row r="85" spans="1:26" s="24" customFormat="1" ht="10.9" customHeight="1" x14ac:dyDescent="0.25">
      <c r="A85" s="42"/>
      <c r="B85" s="74" t="s">
        <v>48</v>
      </c>
      <c r="C85" s="137" t="s">
        <v>69</v>
      </c>
      <c r="D85" s="692" t="s">
        <v>68</v>
      </c>
      <c r="E85" s="692"/>
      <c r="F85" s="692"/>
      <c r="G85" s="692"/>
      <c r="H85" s="692"/>
      <c r="I85" s="692"/>
      <c r="J85" s="692"/>
      <c r="K85" s="692"/>
      <c r="L85" s="693"/>
      <c r="M85" s="693"/>
      <c r="N85" s="134">
        <v>0</v>
      </c>
      <c r="O85" s="134" t="s">
        <v>31</v>
      </c>
      <c r="P85" s="69" t="s">
        <v>2</v>
      </c>
      <c r="Q85" s="138">
        <v>0</v>
      </c>
      <c r="R85" s="39" t="s">
        <v>3</v>
      </c>
      <c r="S85" s="70">
        <f t="shared" si="1"/>
        <v>0</v>
      </c>
      <c r="T85" s="58"/>
      <c r="U85" s="26"/>
      <c r="V85" s="26"/>
      <c r="W85" s="26"/>
      <c r="X85" s="26"/>
      <c r="Y85" s="26"/>
      <c r="Z85" s="26"/>
    </row>
    <row r="86" spans="1:26" s="24" customFormat="1" ht="10.9" customHeight="1" x14ac:dyDescent="0.25">
      <c r="A86" s="42"/>
      <c r="B86" s="74" t="s">
        <v>49</v>
      </c>
      <c r="C86" s="137" t="s">
        <v>69</v>
      </c>
      <c r="D86" s="692" t="s">
        <v>68</v>
      </c>
      <c r="E86" s="692"/>
      <c r="F86" s="692"/>
      <c r="G86" s="692"/>
      <c r="H86" s="692"/>
      <c r="I86" s="692"/>
      <c r="J86" s="692"/>
      <c r="K86" s="692"/>
      <c r="L86" s="693"/>
      <c r="M86" s="693"/>
      <c r="N86" s="134">
        <v>0</v>
      </c>
      <c r="O86" s="134" t="s">
        <v>31</v>
      </c>
      <c r="P86" s="69" t="s">
        <v>2</v>
      </c>
      <c r="Q86" s="138">
        <v>0</v>
      </c>
      <c r="R86" s="39" t="s">
        <v>3</v>
      </c>
      <c r="S86" s="70">
        <f t="shared" si="1"/>
        <v>0</v>
      </c>
      <c r="T86" s="58"/>
      <c r="U86" s="26"/>
      <c r="V86" s="26"/>
      <c r="W86" s="26"/>
      <c r="X86" s="26"/>
      <c r="Y86" s="26"/>
      <c r="Z86" s="26"/>
    </row>
    <row r="87" spans="1:26" s="25" customFormat="1" ht="10.9" customHeight="1" x14ac:dyDescent="0.25">
      <c r="A87" s="85"/>
      <c r="B87" s="74" t="s">
        <v>50</v>
      </c>
      <c r="C87" s="137" t="s">
        <v>69</v>
      </c>
      <c r="D87" s="692" t="s">
        <v>68</v>
      </c>
      <c r="E87" s="692"/>
      <c r="F87" s="692"/>
      <c r="G87" s="692"/>
      <c r="H87" s="692"/>
      <c r="I87" s="692"/>
      <c r="J87" s="692"/>
      <c r="K87" s="692"/>
      <c r="L87" s="693"/>
      <c r="M87" s="693"/>
      <c r="N87" s="134">
        <v>0</v>
      </c>
      <c r="O87" s="134" t="s">
        <v>31</v>
      </c>
      <c r="P87" s="69" t="s">
        <v>2</v>
      </c>
      <c r="Q87" s="138">
        <v>0</v>
      </c>
      <c r="R87" s="39" t="s">
        <v>3</v>
      </c>
      <c r="S87" s="70">
        <f t="shared" si="1"/>
        <v>0</v>
      </c>
      <c r="T87" s="49"/>
      <c r="U87" s="31"/>
      <c r="V87" s="31"/>
      <c r="W87" s="31"/>
      <c r="X87" s="31"/>
      <c r="Y87" s="31"/>
      <c r="Z87" s="31"/>
    </row>
    <row r="88" spans="1:26" s="25" customFormat="1" ht="10.9" customHeight="1" x14ac:dyDescent="0.25">
      <c r="A88" s="85"/>
      <c r="B88" s="74" t="s">
        <v>51</v>
      </c>
      <c r="C88" s="137" t="s">
        <v>69</v>
      </c>
      <c r="D88" s="692" t="s">
        <v>68</v>
      </c>
      <c r="E88" s="692"/>
      <c r="F88" s="692"/>
      <c r="G88" s="692"/>
      <c r="H88" s="692"/>
      <c r="I88" s="692"/>
      <c r="J88" s="692"/>
      <c r="K88" s="692"/>
      <c r="L88" s="693"/>
      <c r="M88" s="693"/>
      <c r="N88" s="134">
        <v>0</v>
      </c>
      <c r="O88" s="134" t="s">
        <v>31</v>
      </c>
      <c r="P88" s="69" t="s">
        <v>2</v>
      </c>
      <c r="Q88" s="138">
        <v>0</v>
      </c>
      <c r="R88" s="39" t="s">
        <v>3</v>
      </c>
      <c r="S88" s="70">
        <f t="shared" si="1"/>
        <v>0</v>
      </c>
      <c r="T88" s="49"/>
      <c r="U88" s="31"/>
      <c r="V88" s="31"/>
      <c r="W88" s="31"/>
      <c r="X88" s="31"/>
      <c r="Y88" s="31"/>
      <c r="Z88" s="31"/>
    </row>
    <row r="89" spans="1:26" s="25" customFormat="1" ht="10.9" customHeight="1" x14ac:dyDescent="0.25">
      <c r="A89" s="85"/>
      <c r="B89" s="74" t="s">
        <v>52</v>
      </c>
      <c r="C89" s="137" t="s">
        <v>69</v>
      </c>
      <c r="D89" s="692" t="s">
        <v>68</v>
      </c>
      <c r="E89" s="692"/>
      <c r="F89" s="692"/>
      <c r="G89" s="692"/>
      <c r="H89" s="692"/>
      <c r="I89" s="692"/>
      <c r="J89" s="692"/>
      <c r="K89" s="692"/>
      <c r="L89" s="693"/>
      <c r="M89" s="693"/>
      <c r="N89" s="134">
        <v>0</v>
      </c>
      <c r="O89" s="134" t="s">
        <v>31</v>
      </c>
      <c r="P89" s="69" t="s">
        <v>2</v>
      </c>
      <c r="Q89" s="138">
        <v>0</v>
      </c>
      <c r="R89" s="39" t="s">
        <v>3</v>
      </c>
      <c r="S89" s="70">
        <f t="shared" si="1"/>
        <v>0</v>
      </c>
      <c r="T89" s="49"/>
      <c r="U89" s="31"/>
      <c r="V89" s="31"/>
      <c r="W89" s="31"/>
      <c r="X89" s="31"/>
      <c r="Y89" s="31"/>
      <c r="Z89" s="31"/>
    </row>
    <row r="90" spans="1:26" s="25" customFormat="1" ht="10.9" customHeight="1" x14ac:dyDescent="0.25">
      <c r="A90" s="85"/>
      <c r="B90" s="74" t="s">
        <v>53</v>
      </c>
      <c r="C90" s="137" t="s">
        <v>69</v>
      </c>
      <c r="D90" s="692" t="s">
        <v>68</v>
      </c>
      <c r="E90" s="692"/>
      <c r="F90" s="692"/>
      <c r="G90" s="692"/>
      <c r="H90" s="692"/>
      <c r="I90" s="692"/>
      <c r="J90" s="692"/>
      <c r="K90" s="692"/>
      <c r="L90" s="693"/>
      <c r="M90" s="693"/>
      <c r="N90" s="134">
        <v>0</v>
      </c>
      <c r="O90" s="134" t="s">
        <v>31</v>
      </c>
      <c r="P90" s="69" t="s">
        <v>2</v>
      </c>
      <c r="Q90" s="138">
        <v>0</v>
      </c>
      <c r="R90" s="39" t="s">
        <v>3</v>
      </c>
      <c r="S90" s="70">
        <f t="shared" si="1"/>
        <v>0</v>
      </c>
      <c r="T90" s="49"/>
      <c r="U90" s="31"/>
      <c r="V90" s="31"/>
      <c r="W90" s="31"/>
      <c r="X90" s="31"/>
      <c r="Y90" s="31"/>
      <c r="Z90" s="31"/>
    </row>
    <row r="91" spans="1:26" s="25" customFormat="1" ht="10.9" customHeight="1" x14ac:dyDescent="0.25">
      <c r="A91" s="85"/>
      <c r="B91" s="74" t="s">
        <v>54</v>
      </c>
      <c r="C91" s="137" t="s">
        <v>69</v>
      </c>
      <c r="D91" s="692" t="s">
        <v>68</v>
      </c>
      <c r="E91" s="692"/>
      <c r="F91" s="692"/>
      <c r="G91" s="692"/>
      <c r="H91" s="692"/>
      <c r="I91" s="692"/>
      <c r="J91" s="692"/>
      <c r="K91" s="692"/>
      <c r="L91" s="693"/>
      <c r="M91" s="693"/>
      <c r="N91" s="134">
        <v>0</v>
      </c>
      <c r="O91" s="134" t="s">
        <v>31</v>
      </c>
      <c r="P91" s="69" t="s">
        <v>2</v>
      </c>
      <c r="Q91" s="138">
        <v>0</v>
      </c>
      <c r="R91" s="39" t="s">
        <v>3</v>
      </c>
      <c r="S91" s="70">
        <f t="shared" si="1"/>
        <v>0</v>
      </c>
      <c r="T91" s="49"/>
      <c r="U91" s="31"/>
      <c r="V91" s="31"/>
      <c r="W91" s="31"/>
      <c r="X91" s="31"/>
      <c r="Y91" s="31"/>
      <c r="Z91" s="31"/>
    </row>
    <row r="92" spans="1:26" s="25" customFormat="1" ht="10.9" customHeight="1" x14ac:dyDescent="0.25">
      <c r="A92" s="85"/>
      <c r="B92" s="74" t="s">
        <v>55</v>
      </c>
      <c r="C92" s="137" t="s">
        <v>30</v>
      </c>
      <c r="D92" s="692" t="s">
        <v>68</v>
      </c>
      <c r="E92" s="692"/>
      <c r="F92" s="692"/>
      <c r="G92" s="692"/>
      <c r="H92" s="692"/>
      <c r="I92" s="692"/>
      <c r="J92" s="692"/>
      <c r="K92" s="692"/>
      <c r="L92" s="693"/>
      <c r="M92" s="693"/>
      <c r="N92" s="134">
        <v>0</v>
      </c>
      <c r="O92" s="383" t="s">
        <v>31</v>
      </c>
      <c r="P92" s="38" t="s">
        <v>2</v>
      </c>
      <c r="Q92" s="384">
        <v>0</v>
      </c>
      <c r="R92" s="39" t="s">
        <v>3</v>
      </c>
      <c r="S92" s="70">
        <f t="shared" si="1"/>
        <v>0</v>
      </c>
      <c r="T92" s="49"/>
      <c r="U92" s="31"/>
      <c r="V92" s="31"/>
      <c r="W92" s="31"/>
      <c r="X92" s="31"/>
      <c r="Y92" s="31"/>
      <c r="Z92" s="31"/>
    </row>
    <row r="93" spans="1:26" s="25" customFormat="1" ht="10.9" customHeight="1" x14ac:dyDescent="0.25">
      <c r="A93" s="85"/>
      <c r="B93" s="74" t="s">
        <v>56</v>
      </c>
      <c r="C93" s="137" t="s">
        <v>30</v>
      </c>
      <c r="D93" s="692" t="s">
        <v>68</v>
      </c>
      <c r="E93" s="692"/>
      <c r="F93" s="692"/>
      <c r="G93" s="692"/>
      <c r="H93" s="692"/>
      <c r="I93" s="692"/>
      <c r="J93" s="692"/>
      <c r="K93" s="692"/>
      <c r="L93" s="693"/>
      <c r="M93" s="693"/>
      <c r="N93" s="134">
        <v>0</v>
      </c>
      <c r="O93" s="383" t="s">
        <v>31</v>
      </c>
      <c r="P93" s="38" t="s">
        <v>2</v>
      </c>
      <c r="Q93" s="384">
        <v>0</v>
      </c>
      <c r="R93" s="39" t="s">
        <v>3</v>
      </c>
      <c r="S93" s="70">
        <f t="shared" si="1"/>
        <v>0</v>
      </c>
      <c r="T93" s="49"/>
      <c r="U93" s="31"/>
      <c r="V93" s="31"/>
      <c r="W93" s="31"/>
      <c r="X93" s="31"/>
      <c r="Y93" s="31"/>
      <c r="Z93" s="31"/>
    </row>
    <row r="94" spans="1:26" s="24" customFormat="1" ht="10.9" customHeight="1" thickBot="1" x14ac:dyDescent="0.3">
      <c r="A94" s="42"/>
      <c r="B94" s="42"/>
      <c r="C94" s="596"/>
      <c r="D94" s="715"/>
      <c r="E94" s="715"/>
      <c r="F94" s="715"/>
      <c r="G94" s="715"/>
      <c r="H94" s="715"/>
      <c r="I94" s="715"/>
      <c r="J94" s="715"/>
      <c r="K94" s="715"/>
      <c r="L94" s="715"/>
      <c r="M94" s="715"/>
      <c r="N94" s="585"/>
      <c r="O94" s="585"/>
      <c r="P94" s="53"/>
      <c r="Q94" s="53"/>
      <c r="R94" s="56"/>
      <c r="S94" s="58"/>
      <c r="T94" s="79">
        <f>ROUND(SUM(S84:S93),0)</f>
        <v>0</v>
      </c>
      <c r="U94" s="26"/>
      <c r="V94" s="26"/>
      <c r="W94" s="26"/>
      <c r="X94" s="26"/>
      <c r="Y94" s="26"/>
      <c r="Z94" s="26"/>
    </row>
    <row r="95" spans="1:26" s="48" customFormat="1" ht="11.5" customHeight="1" x14ac:dyDescent="0.25">
      <c r="A95" s="148" t="s">
        <v>27</v>
      </c>
      <c r="B95" s="148"/>
      <c r="C95" s="730" t="s">
        <v>107</v>
      </c>
      <c r="D95" s="731"/>
      <c r="E95" s="731"/>
      <c r="F95" s="731"/>
      <c r="G95" s="731"/>
      <c r="H95" s="731"/>
      <c r="I95" s="731"/>
      <c r="J95" s="731"/>
      <c r="K95" s="731"/>
      <c r="L95" s="731"/>
      <c r="M95" s="731"/>
      <c r="N95" s="731"/>
      <c r="O95" s="731"/>
      <c r="P95" s="731"/>
      <c r="Q95" s="731"/>
      <c r="R95" s="731"/>
      <c r="S95" s="731"/>
      <c r="T95" s="147"/>
      <c r="U95" s="83"/>
      <c r="V95" s="83"/>
      <c r="W95" s="83"/>
      <c r="X95" s="83"/>
      <c r="Y95" s="83"/>
      <c r="Z95" s="83"/>
    </row>
    <row r="96" spans="1:26" s="24" customFormat="1" ht="10.9" customHeight="1" x14ac:dyDescent="0.25">
      <c r="A96" s="68"/>
      <c r="B96" s="68"/>
      <c r="C96" s="596"/>
      <c r="D96" s="713" t="s">
        <v>180</v>
      </c>
      <c r="E96" s="713"/>
      <c r="F96" s="713"/>
      <c r="G96" s="713"/>
      <c r="H96" s="713"/>
      <c r="I96" s="713"/>
      <c r="J96" s="713"/>
      <c r="K96" s="713"/>
      <c r="L96" s="709"/>
      <c r="M96" s="709"/>
      <c r="N96" s="713" t="s">
        <v>87</v>
      </c>
      <c r="O96" s="720"/>
      <c r="P96" s="720"/>
      <c r="Q96" s="720"/>
      <c r="R96" s="720"/>
      <c r="S96" s="50"/>
      <c r="T96" s="58"/>
      <c r="U96" s="26"/>
      <c r="V96" s="26"/>
      <c r="W96" s="26"/>
      <c r="X96" s="26"/>
      <c r="Y96" s="26"/>
      <c r="Z96" s="26"/>
    </row>
    <row r="97" spans="1:26" s="28" customFormat="1" ht="10.9" customHeight="1" x14ac:dyDescent="0.25">
      <c r="A97" s="584"/>
      <c r="B97" s="599" t="s">
        <v>38</v>
      </c>
      <c r="C97" s="139" t="s">
        <v>70</v>
      </c>
      <c r="D97" s="679" t="s">
        <v>85</v>
      </c>
      <c r="E97" s="679"/>
      <c r="F97" s="679"/>
      <c r="G97" s="679"/>
      <c r="H97" s="679"/>
      <c r="I97" s="679"/>
      <c r="J97" s="679"/>
      <c r="K97" s="679"/>
      <c r="L97" s="680"/>
      <c r="M97" s="680"/>
      <c r="N97" s="134">
        <v>0</v>
      </c>
      <c r="O97" s="134" t="s">
        <v>31</v>
      </c>
      <c r="P97" s="69" t="s">
        <v>2</v>
      </c>
      <c r="Q97" s="138">
        <v>0</v>
      </c>
      <c r="R97" s="39" t="s">
        <v>3</v>
      </c>
      <c r="S97" s="70">
        <f>N97*Q97</f>
        <v>0</v>
      </c>
      <c r="T97" s="47"/>
      <c r="U97" s="30"/>
      <c r="V97" s="30"/>
      <c r="W97" s="30"/>
      <c r="X97" s="30"/>
      <c r="Y97" s="30"/>
      <c r="Z97" s="30"/>
    </row>
    <row r="98" spans="1:26" s="28" customFormat="1" ht="10.9" customHeight="1" x14ac:dyDescent="0.25">
      <c r="A98" s="584"/>
      <c r="B98" s="599" t="s">
        <v>39</v>
      </c>
      <c r="C98" s="139" t="s">
        <v>70</v>
      </c>
      <c r="D98" s="679" t="s">
        <v>85</v>
      </c>
      <c r="E98" s="679"/>
      <c r="F98" s="679"/>
      <c r="G98" s="679"/>
      <c r="H98" s="679"/>
      <c r="I98" s="679"/>
      <c r="J98" s="679"/>
      <c r="K98" s="679"/>
      <c r="L98" s="680"/>
      <c r="M98" s="680"/>
      <c r="N98" s="134">
        <v>0</v>
      </c>
      <c r="O98" s="134" t="s">
        <v>31</v>
      </c>
      <c r="P98" s="69" t="s">
        <v>2</v>
      </c>
      <c r="Q98" s="138">
        <v>0</v>
      </c>
      <c r="R98" s="39" t="s">
        <v>3</v>
      </c>
      <c r="S98" s="70">
        <f>N98*Q98</f>
        <v>0</v>
      </c>
      <c r="T98" s="47"/>
      <c r="U98" s="30"/>
      <c r="V98" s="30"/>
      <c r="W98" s="30"/>
      <c r="X98" s="30"/>
      <c r="Y98" s="30"/>
      <c r="Z98" s="30"/>
    </row>
    <row r="99" spans="1:26" s="28" customFormat="1" ht="10.9" customHeight="1" x14ac:dyDescent="0.25">
      <c r="A99" s="584"/>
      <c r="B99" s="599" t="s">
        <v>40</v>
      </c>
      <c r="C99" s="139" t="s">
        <v>70</v>
      </c>
      <c r="D99" s="679" t="s">
        <v>85</v>
      </c>
      <c r="E99" s="679"/>
      <c r="F99" s="679"/>
      <c r="G99" s="679"/>
      <c r="H99" s="679"/>
      <c r="I99" s="679"/>
      <c r="J99" s="679"/>
      <c r="K99" s="679"/>
      <c r="L99" s="680"/>
      <c r="M99" s="680"/>
      <c r="N99" s="134">
        <v>0</v>
      </c>
      <c r="O99" s="134" t="s">
        <v>31</v>
      </c>
      <c r="P99" s="69" t="s">
        <v>2</v>
      </c>
      <c r="Q99" s="138">
        <v>0</v>
      </c>
      <c r="R99" s="39" t="s">
        <v>3</v>
      </c>
      <c r="S99" s="70">
        <f>N99*Q99</f>
        <v>0</v>
      </c>
      <c r="T99" s="47"/>
      <c r="U99" s="30"/>
      <c r="V99" s="30"/>
      <c r="W99" s="30"/>
      <c r="X99" s="30"/>
      <c r="Y99" s="30"/>
      <c r="Z99" s="30"/>
    </row>
    <row r="100" spans="1:26" s="28" customFormat="1" ht="10.9" hidden="1" customHeight="1" x14ac:dyDescent="0.25">
      <c r="A100" s="584"/>
      <c r="B100" s="599" t="s">
        <v>41</v>
      </c>
      <c r="C100" s="139" t="s">
        <v>70</v>
      </c>
      <c r="D100" s="679" t="s">
        <v>85</v>
      </c>
      <c r="E100" s="679"/>
      <c r="F100" s="679"/>
      <c r="G100" s="679"/>
      <c r="H100" s="679"/>
      <c r="I100" s="679"/>
      <c r="J100" s="679"/>
      <c r="K100" s="679"/>
      <c r="L100" s="680"/>
      <c r="M100" s="680"/>
      <c r="N100" s="317">
        <v>0</v>
      </c>
      <c r="O100" s="386" t="s">
        <v>34</v>
      </c>
      <c r="P100" s="385" t="s">
        <v>2</v>
      </c>
      <c r="Q100" s="135">
        <v>0</v>
      </c>
      <c r="R100" s="39" t="s">
        <v>3</v>
      </c>
      <c r="S100" s="70">
        <f>N100*Q100</f>
        <v>0</v>
      </c>
      <c r="T100" s="47"/>
      <c r="U100" s="30"/>
      <c r="V100" s="30"/>
      <c r="W100" s="30"/>
      <c r="X100" s="30"/>
      <c r="Y100" s="30"/>
      <c r="Z100" s="30"/>
    </row>
    <row r="101" spans="1:26" s="24" customFormat="1" ht="10.9" customHeight="1" thickBot="1" x14ac:dyDescent="0.3">
      <c r="A101" s="42"/>
      <c r="B101" s="42"/>
      <c r="C101" s="596"/>
      <c r="D101" s="716"/>
      <c r="E101" s="715"/>
      <c r="F101" s="715"/>
      <c r="G101" s="715"/>
      <c r="H101" s="715"/>
      <c r="I101" s="715"/>
      <c r="J101" s="715"/>
      <c r="K101" s="715"/>
      <c r="L101" s="715"/>
      <c r="M101" s="715"/>
      <c r="N101" s="597"/>
      <c r="O101" s="597"/>
      <c r="P101" s="71"/>
      <c r="Q101" s="71"/>
      <c r="R101" s="57"/>
      <c r="S101" s="72"/>
      <c r="T101" s="50">
        <f>ROUND(SUM(S97:S100),0)</f>
        <v>0</v>
      </c>
      <c r="U101" s="26"/>
      <c r="V101" s="26"/>
      <c r="W101" s="26"/>
      <c r="X101" s="26"/>
      <c r="Y101" s="26"/>
      <c r="Z101" s="26"/>
    </row>
    <row r="102" spans="1:26" s="48" customFormat="1" ht="11.5" customHeight="1" x14ac:dyDescent="0.25">
      <c r="A102" s="148" t="s">
        <v>5</v>
      </c>
      <c r="B102" s="148"/>
      <c r="C102" s="730" t="s">
        <v>84</v>
      </c>
      <c r="D102" s="731"/>
      <c r="E102" s="731"/>
      <c r="F102" s="731"/>
      <c r="G102" s="731"/>
      <c r="H102" s="731"/>
      <c r="I102" s="731"/>
      <c r="J102" s="731"/>
      <c r="K102" s="731"/>
      <c r="L102" s="731"/>
      <c r="M102" s="731"/>
      <c r="N102" s="731"/>
      <c r="O102" s="731"/>
      <c r="P102" s="731"/>
      <c r="Q102" s="731"/>
      <c r="R102" s="731"/>
      <c r="S102" s="731"/>
      <c r="T102" s="147"/>
      <c r="U102" s="83"/>
      <c r="V102" s="83"/>
      <c r="W102" s="83"/>
      <c r="X102" s="83"/>
      <c r="Y102" s="83"/>
      <c r="Z102" s="83"/>
    </row>
    <row r="103" spans="1:26" s="24" customFormat="1" ht="10.9" customHeight="1" x14ac:dyDescent="0.25">
      <c r="A103" s="42"/>
      <c r="B103" s="774" t="s">
        <v>125</v>
      </c>
      <c r="C103" s="775"/>
      <c r="D103" s="713" t="s">
        <v>180</v>
      </c>
      <c r="E103" s="713"/>
      <c r="F103" s="713"/>
      <c r="G103" s="713"/>
      <c r="H103" s="713"/>
      <c r="I103" s="713"/>
      <c r="J103" s="713"/>
      <c r="K103" s="713"/>
      <c r="L103" s="709"/>
      <c r="M103" s="709"/>
      <c r="N103" s="713" t="s">
        <v>87</v>
      </c>
      <c r="O103" s="720"/>
      <c r="P103" s="720"/>
      <c r="Q103" s="720"/>
      <c r="R103" s="720"/>
      <c r="S103" s="50"/>
      <c r="T103" s="79"/>
      <c r="U103" s="26"/>
      <c r="V103" s="26"/>
      <c r="W103" s="26"/>
      <c r="X103" s="26"/>
      <c r="Y103" s="26"/>
      <c r="Z103" s="26"/>
    </row>
    <row r="104" spans="1:26" s="24" customFormat="1" ht="10.9" customHeight="1" x14ac:dyDescent="0.25">
      <c r="A104" s="42"/>
      <c r="B104" s="74" t="s">
        <v>47</v>
      </c>
      <c r="C104" s="586" t="s">
        <v>71</v>
      </c>
      <c r="D104" s="679" t="s">
        <v>86</v>
      </c>
      <c r="E104" s="679"/>
      <c r="F104" s="679"/>
      <c r="G104" s="679"/>
      <c r="H104" s="679"/>
      <c r="I104" s="679"/>
      <c r="J104" s="679"/>
      <c r="K104" s="679"/>
      <c r="L104" s="680"/>
      <c r="M104" s="680"/>
      <c r="N104" s="134">
        <v>0</v>
      </c>
      <c r="O104" s="134" t="s">
        <v>31</v>
      </c>
      <c r="P104" s="69" t="s">
        <v>2</v>
      </c>
      <c r="Q104" s="138">
        <v>0</v>
      </c>
      <c r="R104" s="39" t="s">
        <v>3</v>
      </c>
      <c r="S104" s="70">
        <f t="shared" ref="S104:S120" si="2">N104*Q104</f>
        <v>0</v>
      </c>
      <c r="T104" s="79"/>
      <c r="U104" s="26"/>
      <c r="V104" s="26"/>
      <c r="W104" s="26"/>
      <c r="X104" s="26"/>
      <c r="Y104" s="26"/>
      <c r="Z104" s="26"/>
    </row>
    <row r="105" spans="1:26" s="24" customFormat="1" ht="10.9" customHeight="1" x14ac:dyDescent="0.25">
      <c r="A105" s="42"/>
      <c r="B105" s="74" t="s">
        <v>48</v>
      </c>
      <c r="C105" s="586" t="s">
        <v>71</v>
      </c>
      <c r="D105" s="679" t="s">
        <v>86</v>
      </c>
      <c r="E105" s="679"/>
      <c r="F105" s="679"/>
      <c r="G105" s="679"/>
      <c r="H105" s="679"/>
      <c r="I105" s="679"/>
      <c r="J105" s="679"/>
      <c r="K105" s="679"/>
      <c r="L105" s="680"/>
      <c r="M105" s="680"/>
      <c r="N105" s="134">
        <v>0</v>
      </c>
      <c r="O105" s="134" t="s">
        <v>31</v>
      </c>
      <c r="P105" s="69" t="s">
        <v>2</v>
      </c>
      <c r="Q105" s="138">
        <v>0</v>
      </c>
      <c r="R105" s="39" t="s">
        <v>3</v>
      </c>
      <c r="S105" s="70">
        <f t="shared" si="2"/>
        <v>0</v>
      </c>
      <c r="T105" s="79"/>
      <c r="U105" s="26"/>
      <c r="V105" s="26"/>
      <c r="W105" s="26"/>
      <c r="X105" s="26"/>
      <c r="Y105" s="26"/>
      <c r="Z105" s="26"/>
    </row>
    <row r="106" spans="1:26" s="24" customFormat="1" ht="10.9" customHeight="1" x14ac:dyDescent="0.25">
      <c r="A106" s="42"/>
      <c r="B106" s="74" t="s">
        <v>49</v>
      </c>
      <c r="C106" s="586" t="s">
        <v>71</v>
      </c>
      <c r="D106" s="679" t="s">
        <v>86</v>
      </c>
      <c r="E106" s="679"/>
      <c r="F106" s="679"/>
      <c r="G106" s="679"/>
      <c r="H106" s="679"/>
      <c r="I106" s="679"/>
      <c r="J106" s="679"/>
      <c r="K106" s="679"/>
      <c r="L106" s="680"/>
      <c r="M106" s="680"/>
      <c r="N106" s="134">
        <v>0</v>
      </c>
      <c r="O106" s="134" t="s">
        <v>31</v>
      </c>
      <c r="P106" s="69" t="s">
        <v>2</v>
      </c>
      <c r="Q106" s="138">
        <v>0</v>
      </c>
      <c r="R106" s="39" t="s">
        <v>3</v>
      </c>
      <c r="S106" s="70">
        <f t="shared" si="2"/>
        <v>0</v>
      </c>
      <c r="T106" s="79"/>
      <c r="U106" s="26"/>
      <c r="V106" s="26"/>
      <c r="W106" s="26"/>
      <c r="X106" s="26"/>
      <c r="Y106" s="26"/>
      <c r="Z106" s="26"/>
    </row>
    <row r="107" spans="1:26" s="24" customFormat="1" ht="10.9" customHeight="1" x14ac:dyDescent="0.25">
      <c r="A107" s="68"/>
      <c r="B107" s="74" t="s">
        <v>50</v>
      </c>
      <c r="C107" s="586" t="s">
        <v>71</v>
      </c>
      <c r="D107" s="679" t="s">
        <v>86</v>
      </c>
      <c r="E107" s="679"/>
      <c r="F107" s="679"/>
      <c r="G107" s="679"/>
      <c r="H107" s="679"/>
      <c r="I107" s="679"/>
      <c r="J107" s="679"/>
      <c r="K107" s="679"/>
      <c r="L107" s="680"/>
      <c r="M107" s="680"/>
      <c r="N107" s="134">
        <v>0</v>
      </c>
      <c r="O107" s="134" t="s">
        <v>31</v>
      </c>
      <c r="P107" s="69" t="s">
        <v>2</v>
      </c>
      <c r="Q107" s="138">
        <v>0</v>
      </c>
      <c r="R107" s="39" t="s">
        <v>3</v>
      </c>
      <c r="S107" s="70">
        <f t="shared" si="2"/>
        <v>0</v>
      </c>
      <c r="T107" s="79"/>
      <c r="U107" s="26"/>
      <c r="V107" s="26"/>
      <c r="W107" s="26"/>
      <c r="X107" s="26"/>
      <c r="Y107" s="26"/>
      <c r="Z107" s="26"/>
    </row>
    <row r="108" spans="1:26" s="24" customFormat="1" ht="10.9" customHeight="1" x14ac:dyDescent="0.25">
      <c r="A108" s="68"/>
      <c r="B108" s="74" t="s">
        <v>51</v>
      </c>
      <c r="C108" s="586" t="s">
        <v>71</v>
      </c>
      <c r="D108" s="679" t="s">
        <v>86</v>
      </c>
      <c r="E108" s="679"/>
      <c r="F108" s="679"/>
      <c r="G108" s="679"/>
      <c r="H108" s="679"/>
      <c r="I108" s="679"/>
      <c r="J108" s="679"/>
      <c r="K108" s="679"/>
      <c r="L108" s="680"/>
      <c r="M108" s="680"/>
      <c r="N108" s="134">
        <v>0</v>
      </c>
      <c r="O108" s="134" t="s">
        <v>31</v>
      </c>
      <c r="P108" s="69" t="s">
        <v>2</v>
      </c>
      <c r="Q108" s="138">
        <v>0</v>
      </c>
      <c r="R108" s="39" t="s">
        <v>3</v>
      </c>
      <c r="S108" s="70">
        <f t="shared" si="2"/>
        <v>0</v>
      </c>
      <c r="T108" s="79"/>
      <c r="U108" s="26"/>
      <c r="V108" s="26"/>
      <c r="W108" s="26"/>
      <c r="X108" s="26"/>
      <c r="Y108" s="26"/>
      <c r="Z108" s="26"/>
    </row>
    <row r="109" spans="1:26" s="24" customFormat="1" ht="10.9" customHeight="1" x14ac:dyDescent="0.25">
      <c r="A109" s="68"/>
      <c r="B109" s="74" t="s">
        <v>52</v>
      </c>
      <c r="C109" s="586" t="s">
        <v>71</v>
      </c>
      <c r="D109" s="679" t="s">
        <v>86</v>
      </c>
      <c r="E109" s="679"/>
      <c r="F109" s="679"/>
      <c r="G109" s="679"/>
      <c r="H109" s="679"/>
      <c r="I109" s="679"/>
      <c r="J109" s="679"/>
      <c r="K109" s="679"/>
      <c r="L109" s="680"/>
      <c r="M109" s="680"/>
      <c r="N109" s="134">
        <v>0</v>
      </c>
      <c r="O109" s="134" t="s">
        <v>31</v>
      </c>
      <c r="P109" s="69" t="s">
        <v>2</v>
      </c>
      <c r="Q109" s="138">
        <v>0</v>
      </c>
      <c r="R109" s="39" t="s">
        <v>3</v>
      </c>
      <c r="S109" s="70">
        <f t="shared" si="2"/>
        <v>0</v>
      </c>
      <c r="T109" s="79"/>
      <c r="U109" s="26"/>
      <c r="V109" s="26"/>
      <c r="W109" s="26"/>
      <c r="X109" s="26"/>
      <c r="Y109" s="26"/>
      <c r="Z109" s="26"/>
    </row>
    <row r="110" spans="1:26" s="25" customFormat="1" ht="10.9" customHeight="1" x14ac:dyDescent="0.25">
      <c r="A110" s="85"/>
      <c r="B110" s="74" t="s">
        <v>53</v>
      </c>
      <c r="C110" s="586" t="s">
        <v>71</v>
      </c>
      <c r="D110" s="679" t="s">
        <v>86</v>
      </c>
      <c r="E110" s="679"/>
      <c r="F110" s="679"/>
      <c r="G110" s="679"/>
      <c r="H110" s="679"/>
      <c r="I110" s="679"/>
      <c r="J110" s="679"/>
      <c r="K110" s="679"/>
      <c r="L110" s="680"/>
      <c r="M110" s="680"/>
      <c r="N110" s="134">
        <v>0</v>
      </c>
      <c r="O110" s="134" t="s">
        <v>31</v>
      </c>
      <c r="P110" s="69" t="s">
        <v>2</v>
      </c>
      <c r="Q110" s="138">
        <v>0</v>
      </c>
      <c r="R110" s="39" t="s">
        <v>3</v>
      </c>
      <c r="S110" s="70">
        <f t="shared" si="2"/>
        <v>0</v>
      </c>
      <c r="T110" s="88"/>
      <c r="U110" s="31"/>
      <c r="V110" s="31"/>
      <c r="W110" s="31"/>
      <c r="X110" s="31"/>
      <c r="Y110" s="31"/>
      <c r="Z110" s="31"/>
    </row>
    <row r="111" spans="1:26" s="24" customFormat="1" ht="10.9" customHeight="1" x14ac:dyDescent="0.25">
      <c r="A111" s="68"/>
      <c r="B111" s="74" t="s">
        <v>54</v>
      </c>
      <c r="C111" s="586" t="s">
        <v>71</v>
      </c>
      <c r="D111" s="679" t="s">
        <v>86</v>
      </c>
      <c r="E111" s="679"/>
      <c r="F111" s="679"/>
      <c r="G111" s="679"/>
      <c r="H111" s="679"/>
      <c r="I111" s="679"/>
      <c r="J111" s="679"/>
      <c r="K111" s="679"/>
      <c r="L111" s="680"/>
      <c r="M111" s="680"/>
      <c r="N111" s="134">
        <v>0</v>
      </c>
      <c r="O111" s="134" t="s">
        <v>31</v>
      </c>
      <c r="P111" s="69" t="s">
        <v>2</v>
      </c>
      <c r="Q111" s="138">
        <v>0</v>
      </c>
      <c r="R111" s="39" t="s">
        <v>3</v>
      </c>
      <c r="S111" s="70">
        <f t="shared" si="2"/>
        <v>0</v>
      </c>
      <c r="T111" s="79"/>
      <c r="U111" s="26"/>
      <c r="V111" s="26"/>
      <c r="W111" s="26"/>
      <c r="X111" s="26"/>
      <c r="Y111" s="26"/>
      <c r="Z111" s="26"/>
    </row>
    <row r="112" spans="1:26" s="24" customFormat="1" ht="10.9" hidden="1" customHeight="1" x14ac:dyDescent="0.25">
      <c r="A112" s="68"/>
      <c r="B112" s="74" t="s">
        <v>55</v>
      </c>
      <c r="C112" s="586" t="s">
        <v>71</v>
      </c>
      <c r="D112" s="679" t="s">
        <v>86</v>
      </c>
      <c r="E112" s="679"/>
      <c r="F112" s="679"/>
      <c r="G112" s="679"/>
      <c r="H112" s="679"/>
      <c r="I112" s="679"/>
      <c r="J112" s="679"/>
      <c r="K112" s="679"/>
      <c r="L112" s="680"/>
      <c r="M112" s="680"/>
      <c r="N112" s="317">
        <v>0</v>
      </c>
      <c r="O112" s="318" t="s">
        <v>31</v>
      </c>
      <c r="P112" s="385" t="s">
        <v>2</v>
      </c>
      <c r="Q112" s="319">
        <v>0</v>
      </c>
      <c r="R112" s="39" t="s">
        <v>3</v>
      </c>
      <c r="S112" s="70">
        <f t="shared" si="2"/>
        <v>0</v>
      </c>
      <c r="T112" s="79"/>
      <c r="U112" s="26"/>
      <c r="V112" s="26"/>
      <c r="W112" s="26"/>
      <c r="X112" s="26"/>
      <c r="Y112" s="26"/>
      <c r="Z112" s="26"/>
    </row>
    <row r="113" spans="1:26" s="25" customFormat="1" ht="10.9" hidden="1" customHeight="1" x14ac:dyDescent="0.25">
      <c r="A113" s="85"/>
      <c r="B113" s="74" t="s">
        <v>56</v>
      </c>
      <c r="C113" s="586" t="s">
        <v>71</v>
      </c>
      <c r="D113" s="679" t="s">
        <v>86</v>
      </c>
      <c r="E113" s="679"/>
      <c r="F113" s="679"/>
      <c r="G113" s="679"/>
      <c r="H113" s="679"/>
      <c r="I113" s="679"/>
      <c r="J113" s="679"/>
      <c r="K113" s="679"/>
      <c r="L113" s="680"/>
      <c r="M113" s="680"/>
      <c r="N113" s="317">
        <v>0</v>
      </c>
      <c r="O113" s="318" t="s">
        <v>31</v>
      </c>
      <c r="P113" s="385" t="s">
        <v>2</v>
      </c>
      <c r="Q113" s="319">
        <v>0</v>
      </c>
      <c r="R113" s="39" t="s">
        <v>3</v>
      </c>
      <c r="S113" s="70">
        <f t="shared" si="2"/>
        <v>0</v>
      </c>
      <c r="T113" s="88"/>
      <c r="U113" s="31"/>
      <c r="V113" s="31"/>
      <c r="W113" s="31"/>
      <c r="X113" s="31"/>
      <c r="Y113" s="31"/>
      <c r="Z113" s="31"/>
    </row>
    <row r="114" spans="1:26" s="25" customFormat="1" ht="10.9" customHeight="1" x14ac:dyDescent="0.25">
      <c r="A114" s="85"/>
      <c r="B114" s="683" t="s">
        <v>124</v>
      </c>
      <c r="C114" s="684"/>
      <c r="D114" s="684"/>
      <c r="E114" s="798">
        <f>SUM(S104:S113)</f>
        <v>0</v>
      </c>
      <c r="F114" s="798"/>
      <c r="G114" s="798"/>
      <c r="H114" s="798"/>
      <c r="I114" s="798"/>
      <c r="J114" s="798"/>
      <c r="K114" s="707"/>
      <c r="L114" s="682"/>
      <c r="M114" s="682"/>
      <c r="N114" s="75"/>
      <c r="O114" s="76"/>
      <c r="P114" s="77"/>
      <c r="Q114" s="77"/>
      <c r="R114" s="39"/>
      <c r="S114" s="70"/>
      <c r="T114" s="88"/>
      <c r="U114" s="31"/>
      <c r="V114" s="31"/>
      <c r="W114" s="31"/>
      <c r="X114" s="31"/>
      <c r="Y114" s="31"/>
      <c r="Z114" s="31"/>
    </row>
    <row r="115" spans="1:26" s="25" customFormat="1" ht="10.9" customHeight="1" x14ac:dyDescent="0.25">
      <c r="A115" s="85"/>
      <c r="B115" s="687" t="s">
        <v>46</v>
      </c>
      <c r="C115" s="682"/>
      <c r="D115" s="682"/>
      <c r="E115" s="682"/>
      <c r="F115" s="682"/>
      <c r="G115" s="682"/>
      <c r="H115" s="682"/>
      <c r="I115" s="682"/>
      <c r="J115" s="682"/>
      <c r="K115" s="682"/>
      <c r="L115" s="682"/>
      <c r="M115" s="682"/>
      <c r="N115" s="75"/>
      <c r="O115" s="76"/>
      <c r="P115" s="77"/>
      <c r="Q115" s="77"/>
      <c r="R115" s="39"/>
      <c r="S115" s="70"/>
      <c r="T115" s="88"/>
      <c r="U115" s="31"/>
      <c r="V115" s="31"/>
      <c r="W115" s="31"/>
      <c r="X115" s="31"/>
      <c r="Y115" s="31"/>
      <c r="Z115" s="31"/>
    </row>
    <row r="116" spans="1:26" s="25" customFormat="1" ht="10.4" customHeight="1" x14ac:dyDescent="0.25">
      <c r="A116" s="85"/>
      <c r="B116" s="599" t="s">
        <v>38</v>
      </c>
      <c r="C116" s="685" t="str">
        <f t="shared" ref="C116" si="3">$C$33</f>
        <v>Training or Conference Title</v>
      </c>
      <c r="D116" s="686"/>
      <c r="E116" s="686"/>
      <c r="F116" s="686"/>
      <c r="G116" s="686"/>
      <c r="H116" s="686"/>
      <c r="I116" s="686"/>
      <c r="J116" s="686"/>
      <c r="K116" s="686"/>
      <c r="L116" s="686"/>
      <c r="M116" s="686"/>
      <c r="N116" s="134">
        <v>0</v>
      </c>
      <c r="O116" s="265" t="s">
        <v>33</v>
      </c>
      <c r="P116" s="69" t="s">
        <v>2</v>
      </c>
      <c r="Q116" s="138">
        <v>0</v>
      </c>
      <c r="R116" s="39" t="s">
        <v>3</v>
      </c>
      <c r="S116" s="70">
        <f t="shared" ref="S116:S119" si="4">N116*Q116</f>
        <v>0</v>
      </c>
      <c r="T116" s="88"/>
      <c r="U116" s="31"/>
      <c r="V116" s="31"/>
      <c r="W116" s="31"/>
      <c r="X116" s="31"/>
      <c r="Y116" s="31"/>
      <c r="Z116" s="31"/>
    </row>
    <row r="117" spans="1:26" s="25" customFormat="1" ht="10.4" customHeight="1" x14ac:dyDescent="0.25">
      <c r="A117" s="85"/>
      <c r="B117" s="599" t="s">
        <v>39</v>
      </c>
      <c r="C117" s="685" t="str">
        <f t="shared" ref="C117" si="5">$C$39</f>
        <v>Training or Conference Title</v>
      </c>
      <c r="D117" s="686"/>
      <c r="E117" s="686"/>
      <c r="F117" s="686"/>
      <c r="G117" s="686"/>
      <c r="H117" s="686"/>
      <c r="I117" s="686"/>
      <c r="J117" s="686"/>
      <c r="K117" s="686"/>
      <c r="L117" s="686"/>
      <c r="M117" s="686"/>
      <c r="N117" s="134">
        <v>0</v>
      </c>
      <c r="O117" s="265" t="s">
        <v>33</v>
      </c>
      <c r="P117" s="69" t="s">
        <v>2</v>
      </c>
      <c r="Q117" s="138">
        <v>0</v>
      </c>
      <c r="R117" s="39" t="s">
        <v>3</v>
      </c>
      <c r="S117" s="70">
        <f t="shared" si="4"/>
        <v>0</v>
      </c>
      <c r="T117" s="88"/>
      <c r="U117" s="31"/>
      <c r="V117" s="31"/>
      <c r="W117" s="31"/>
      <c r="X117" s="31"/>
      <c r="Y117" s="31"/>
      <c r="Z117" s="31"/>
    </row>
    <row r="118" spans="1:26" s="25" customFormat="1" ht="10.4" customHeight="1" x14ac:dyDescent="0.25">
      <c r="A118" s="85"/>
      <c r="B118" s="599" t="s">
        <v>40</v>
      </c>
      <c r="C118" s="685" t="str">
        <f t="shared" ref="C118" si="6">$C$45</f>
        <v>Training or Conference Title</v>
      </c>
      <c r="D118" s="686"/>
      <c r="E118" s="686"/>
      <c r="F118" s="686"/>
      <c r="G118" s="686"/>
      <c r="H118" s="686"/>
      <c r="I118" s="686"/>
      <c r="J118" s="686"/>
      <c r="K118" s="686"/>
      <c r="L118" s="686"/>
      <c r="M118" s="686"/>
      <c r="N118" s="134">
        <v>0</v>
      </c>
      <c r="O118" s="265" t="s">
        <v>33</v>
      </c>
      <c r="P118" s="69" t="s">
        <v>2</v>
      </c>
      <c r="Q118" s="138">
        <v>0</v>
      </c>
      <c r="R118" s="39" t="s">
        <v>3</v>
      </c>
      <c r="S118" s="70">
        <f t="shared" si="4"/>
        <v>0</v>
      </c>
      <c r="T118" s="88"/>
      <c r="U118" s="31"/>
      <c r="V118" s="31"/>
      <c r="W118" s="31"/>
      <c r="X118" s="31"/>
      <c r="Y118" s="31"/>
      <c r="Z118" s="31"/>
    </row>
    <row r="119" spans="1:26" s="25" customFormat="1" ht="10.4" customHeight="1" x14ac:dyDescent="0.25">
      <c r="A119" s="85"/>
      <c r="B119" s="599" t="s">
        <v>41</v>
      </c>
      <c r="C119" s="685" t="str">
        <f t="shared" ref="C119" si="7">$C$51</f>
        <v>Training or Conference Title</v>
      </c>
      <c r="D119" s="686"/>
      <c r="E119" s="686"/>
      <c r="F119" s="686"/>
      <c r="G119" s="686"/>
      <c r="H119" s="686"/>
      <c r="I119" s="686"/>
      <c r="J119" s="686"/>
      <c r="K119" s="686"/>
      <c r="L119" s="686"/>
      <c r="M119" s="686"/>
      <c r="N119" s="134">
        <v>0</v>
      </c>
      <c r="O119" s="265" t="s">
        <v>33</v>
      </c>
      <c r="P119" s="69" t="s">
        <v>2</v>
      </c>
      <c r="Q119" s="138">
        <v>0</v>
      </c>
      <c r="R119" s="39" t="s">
        <v>3</v>
      </c>
      <c r="S119" s="70">
        <f t="shared" si="4"/>
        <v>0</v>
      </c>
      <c r="T119" s="88"/>
      <c r="U119" s="31"/>
      <c r="V119" s="31"/>
      <c r="W119" s="31"/>
      <c r="X119" s="31"/>
      <c r="Y119" s="31"/>
      <c r="Z119" s="31"/>
    </row>
    <row r="120" spans="1:26" s="25" customFormat="1" ht="10.4" customHeight="1" x14ac:dyDescent="0.25">
      <c r="A120" s="85"/>
      <c r="B120" s="599" t="s">
        <v>44</v>
      </c>
      <c r="C120" s="685" t="str">
        <f t="shared" ref="C120" si="8">$C$57</f>
        <v>Training or Conference Title</v>
      </c>
      <c r="D120" s="686"/>
      <c r="E120" s="686"/>
      <c r="F120" s="686"/>
      <c r="G120" s="686"/>
      <c r="H120" s="686"/>
      <c r="I120" s="686"/>
      <c r="J120" s="686"/>
      <c r="K120" s="686"/>
      <c r="L120" s="686"/>
      <c r="M120" s="686"/>
      <c r="N120" s="317">
        <v>0</v>
      </c>
      <c r="O120" s="265" t="s">
        <v>33</v>
      </c>
      <c r="P120" s="385" t="s">
        <v>2</v>
      </c>
      <c r="Q120" s="319">
        <v>0</v>
      </c>
      <c r="R120" s="39" t="s">
        <v>3</v>
      </c>
      <c r="S120" s="70">
        <f t="shared" si="2"/>
        <v>0</v>
      </c>
      <c r="T120" s="88"/>
      <c r="U120" s="31"/>
      <c r="V120" s="31"/>
      <c r="W120" s="31"/>
      <c r="X120" s="31"/>
      <c r="Y120" s="31"/>
      <c r="Z120" s="31"/>
    </row>
    <row r="121" spans="1:26" s="25" customFormat="1" ht="10.9" customHeight="1" x14ac:dyDescent="0.25">
      <c r="A121" s="85"/>
      <c r="B121" s="620" t="s">
        <v>76</v>
      </c>
      <c r="C121" s="685" t="str">
        <f t="shared" ref="C121" si="9">$C$63</f>
        <v>Training or Conference Title</v>
      </c>
      <c r="D121" s="686"/>
      <c r="E121" s="686"/>
      <c r="F121" s="686"/>
      <c r="G121" s="686"/>
      <c r="H121" s="686"/>
      <c r="I121" s="686"/>
      <c r="J121" s="686"/>
      <c r="K121" s="686"/>
      <c r="L121" s="686"/>
      <c r="M121" s="686"/>
      <c r="N121" s="317">
        <v>0</v>
      </c>
      <c r="O121" s="265" t="s">
        <v>33</v>
      </c>
      <c r="P121" s="385" t="s">
        <v>2</v>
      </c>
      <c r="Q121" s="319">
        <v>0</v>
      </c>
      <c r="R121" s="39" t="s">
        <v>3</v>
      </c>
      <c r="S121" s="70">
        <f t="shared" ref="S121:S122" si="10">N121*Q121</f>
        <v>0</v>
      </c>
      <c r="T121" s="88"/>
      <c r="U121" s="31"/>
      <c r="V121" s="31"/>
      <c r="W121" s="31"/>
      <c r="X121" s="31"/>
      <c r="Y121" s="31"/>
      <c r="Z121" s="31"/>
    </row>
    <row r="122" spans="1:26" s="25" customFormat="1" ht="10.9" customHeight="1" x14ac:dyDescent="0.25">
      <c r="A122" s="85"/>
      <c r="B122" s="620" t="s">
        <v>143</v>
      </c>
      <c r="C122" s="685" t="str">
        <f t="shared" ref="C122" si="11">$C$69</f>
        <v>Training or Conference Title</v>
      </c>
      <c r="D122" s="686"/>
      <c r="E122" s="686"/>
      <c r="F122" s="686"/>
      <c r="G122" s="686"/>
      <c r="H122" s="686"/>
      <c r="I122" s="686"/>
      <c r="J122" s="686"/>
      <c r="K122" s="686"/>
      <c r="L122" s="686"/>
      <c r="M122" s="686"/>
      <c r="N122" s="317">
        <v>0</v>
      </c>
      <c r="O122" s="265" t="s">
        <v>33</v>
      </c>
      <c r="P122" s="385" t="s">
        <v>2</v>
      </c>
      <c r="Q122" s="319">
        <v>0</v>
      </c>
      <c r="R122" s="39" t="s">
        <v>3</v>
      </c>
      <c r="S122" s="70">
        <f t="shared" si="10"/>
        <v>0</v>
      </c>
      <c r="T122" s="88"/>
      <c r="U122" s="31"/>
      <c r="V122" s="31"/>
      <c r="W122" s="31"/>
      <c r="X122" s="31"/>
      <c r="Y122" s="31"/>
      <c r="Z122" s="31"/>
    </row>
    <row r="123" spans="1:26" s="25" customFormat="1" ht="10.9" customHeight="1" x14ac:dyDescent="0.25">
      <c r="A123" s="85"/>
      <c r="B123" s="683" t="s">
        <v>123</v>
      </c>
      <c r="C123" s="684"/>
      <c r="D123" s="684"/>
      <c r="E123" s="798">
        <f>SUM(S116:S122)</f>
        <v>0</v>
      </c>
      <c r="F123" s="798"/>
      <c r="G123" s="798"/>
      <c r="H123" s="798"/>
      <c r="I123" s="798"/>
      <c r="J123" s="798"/>
      <c r="K123" s="707"/>
      <c r="L123" s="682"/>
      <c r="M123" s="682"/>
      <c r="N123" s="75"/>
      <c r="O123" s="76"/>
      <c r="P123" s="77"/>
      <c r="Q123" s="77"/>
      <c r="R123" s="39"/>
      <c r="S123" s="70"/>
      <c r="T123" s="88"/>
      <c r="U123" s="31"/>
      <c r="V123" s="31"/>
      <c r="W123" s="31"/>
      <c r="X123" s="31"/>
      <c r="Y123" s="31"/>
      <c r="Z123" s="31"/>
    </row>
    <row r="124" spans="1:26" s="25" customFormat="1" ht="10.9" customHeight="1" x14ac:dyDescent="0.25">
      <c r="A124" s="85"/>
      <c r="B124" s="687" t="s">
        <v>121</v>
      </c>
      <c r="C124" s="682"/>
      <c r="D124" s="682"/>
      <c r="E124" s="682"/>
      <c r="F124" s="682"/>
      <c r="G124" s="682"/>
      <c r="H124" s="682"/>
      <c r="I124" s="682"/>
      <c r="J124" s="682"/>
      <c r="K124" s="682"/>
      <c r="L124" s="682"/>
      <c r="M124" s="682"/>
      <c r="N124" s="75"/>
      <c r="O124" s="76"/>
      <c r="P124" s="77"/>
      <c r="Q124" s="77"/>
      <c r="R124" s="39"/>
      <c r="S124" s="70"/>
      <c r="T124" s="88"/>
      <c r="U124" s="31"/>
      <c r="V124" s="31"/>
      <c r="W124" s="31"/>
      <c r="X124" s="31"/>
      <c r="Y124" s="31"/>
      <c r="Z124" s="31"/>
    </row>
    <row r="125" spans="1:26" s="25" customFormat="1" ht="10.9" customHeight="1" x14ac:dyDescent="0.25">
      <c r="A125" s="85"/>
      <c r="B125" s="355" t="s">
        <v>42</v>
      </c>
      <c r="C125" s="610" t="s">
        <v>71</v>
      </c>
      <c r="D125" s="688" t="s">
        <v>120</v>
      </c>
      <c r="E125" s="688"/>
      <c r="F125" s="688"/>
      <c r="G125" s="688"/>
      <c r="H125" s="688"/>
      <c r="I125" s="688"/>
      <c r="J125" s="688"/>
      <c r="K125" s="688"/>
      <c r="L125" s="689"/>
      <c r="M125" s="689"/>
      <c r="N125" s="353">
        <v>0</v>
      </c>
      <c r="O125" s="353" t="s">
        <v>31</v>
      </c>
      <c r="P125" s="350" t="s">
        <v>2</v>
      </c>
      <c r="Q125" s="354">
        <v>0</v>
      </c>
      <c r="R125" s="343" t="s">
        <v>3</v>
      </c>
      <c r="S125" s="351">
        <f t="shared" ref="S125:S126" si="12">N125*Q125</f>
        <v>0</v>
      </c>
      <c r="T125" s="88"/>
      <c r="U125" s="31"/>
      <c r="V125" s="31"/>
      <c r="W125" s="31"/>
      <c r="X125" s="31"/>
      <c r="Y125" s="31"/>
      <c r="Z125" s="31"/>
    </row>
    <row r="126" spans="1:26" s="25" customFormat="1" ht="10.9" customHeight="1" x14ac:dyDescent="0.25">
      <c r="A126" s="85"/>
      <c r="B126" s="355" t="s">
        <v>43</v>
      </c>
      <c r="C126" s="610" t="s">
        <v>71</v>
      </c>
      <c r="D126" s="688" t="s">
        <v>120</v>
      </c>
      <c r="E126" s="688"/>
      <c r="F126" s="688"/>
      <c r="G126" s="688"/>
      <c r="H126" s="688"/>
      <c r="I126" s="688"/>
      <c r="J126" s="688"/>
      <c r="K126" s="688"/>
      <c r="L126" s="689"/>
      <c r="M126" s="689"/>
      <c r="N126" s="353">
        <v>0</v>
      </c>
      <c r="O126" s="353" t="s">
        <v>31</v>
      </c>
      <c r="P126" s="350" t="s">
        <v>2</v>
      </c>
      <c r="Q126" s="354">
        <v>0</v>
      </c>
      <c r="R126" s="343" t="s">
        <v>3</v>
      </c>
      <c r="S126" s="351">
        <f t="shared" si="12"/>
        <v>0</v>
      </c>
      <c r="T126" s="88"/>
      <c r="U126" s="31"/>
      <c r="V126" s="31"/>
      <c r="W126" s="31"/>
      <c r="X126" s="31"/>
      <c r="Y126" s="31"/>
      <c r="Z126" s="31"/>
    </row>
    <row r="127" spans="1:26" s="25" customFormat="1" ht="10.9" customHeight="1" x14ac:dyDescent="0.25">
      <c r="A127" s="85"/>
      <c r="B127" s="355" t="s">
        <v>45</v>
      </c>
      <c r="C127" s="659" t="s">
        <v>71</v>
      </c>
      <c r="D127" s="688" t="s">
        <v>120</v>
      </c>
      <c r="E127" s="688"/>
      <c r="F127" s="688"/>
      <c r="G127" s="688"/>
      <c r="H127" s="688"/>
      <c r="I127" s="688"/>
      <c r="J127" s="688"/>
      <c r="K127" s="688"/>
      <c r="L127" s="689"/>
      <c r="M127" s="689"/>
      <c r="N127" s="353">
        <v>0</v>
      </c>
      <c r="O127" s="353" t="s">
        <v>31</v>
      </c>
      <c r="P127" s="350" t="s">
        <v>2</v>
      </c>
      <c r="Q127" s="354">
        <v>0</v>
      </c>
      <c r="R127" s="343" t="s">
        <v>3</v>
      </c>
      <c r="S127" s="351">
        <f t="shared" ref="S127" si="13">N127*Q127</f>
        <v>0</v>
      </c>
      <c r="T127" s="88"/>
      <c r="U127" s="31"/>
      <c r="V127" s="31"/>
      <c r="W127" s="31"/>
      <c r="X127" s="31"/>
      <c r="Y127" s="31"/>
      <c r="Z127" s="31"/>
    </row>
    <row r="128" spans="1:26" s="25" customFormat="1" ht="10.9" customHeight="1" x14ac:dyDescent="0.25">
      <c r="A128" s="85"/>
      <c r="B128" s="687" t="s">
        <v>115</v>
      </c>
      <c r="C128" s="682"/>
      <c r="D128" s="682"/>
      <c r="E128" s="682"/>
      <c r="F128" s="682"/>
      <c r="G128" s="682"/>
      <c r="H128" s="682"/>
      <c r="I128" s="682"/>
      <c r="J128" s="682"/>
      <c r="K128" s="682"/>
      <c r="L128" s="708" t="s">
        <v>80</v>
      </c>
      <c r="M128" s="709"/>
      <c r="N128" s="709"/>
      <c r="O128" s="710"/>
      <c r="P128" s="711"/>
      <c r="Q128" s="711"/>
      <c r="R128" s="65" t="s">
        <v>3</v>
      </c>
      <c r="S128" s="66" t="s">
        <v>11</v>
      </c>
      <c r="T128" s="352"/>
      <c r="U128" s="31"/>
      <c r="V128" s="31"/>
      <c r="W128" s="31"/>
      <c r="X128" s="31"/>
      <c r="Y128" s="31"/>
      <c r="Z128" s="31"/>
    </row>
    <row r="129" spans="1:26" s="24" customFormat="1" ht="10.4" customHeight="1" x14ac:dyDescent="0.25">
      <c r="A129" s="42"/>
      <c r="B129" s="601" t="s">
        <v>116</v>
      </c>
      <c r="C129" s="690" t="s">
        <v>79</v>
      </c>
      <c r="D129" s="703"/>
      <c r="E129" s="703"/>
      <c r="F129" s="703"/>
      <c r="G129" s="703"/>
      <c r="H129" s="703"/>
      <c r="I129" s="703"/>
      <c r="J129" s="703"/>
      <c r="K129" s="704"/>
      <c r="L129" s="681"/>
      <c r="M129" s="682"/>
      <c r="N129" s="588"/>
      <c r="O129" s="588"/>
      <c r="P129" s="588"/>
      <c r="Q129" s="588"/>
      <c r="R129" s="588"/>
      <c r="S129" s="588"/>
      <c r="T129" s="58"/>
    </row>
    <row r="130" spans="1:26" s="24" customFormat="1" ht="10.4" customHeight="1" x14ac:dyDescent="0.25">
      <c r="A130" s="42"/>
      <c r="B130" s="42"/>
      <c r="C130" s="692" t="s">
        <v>78</v>
      </c>
      <c r="D130" s="746"/>
      <c r="E130" s="705"/>
      <c r="F130" s="706"/>
      <c r="G130" s="706"/>
      <c r="H130" s="706"/>
      <c r="I130" s="706"/>
      <c r="J130" s="706"/>
      <c r="K130" s="707"/>
      <c r="L130" s="681"/>
      <c r="M130" s="682"/>
      <c r="N130" s="682"/>
      <c r="O130" s="682"/>
      <c r="P130" s="682"/>
      <c r="Q130" s="682"/>
      <c r="R130" s="682"/>
      <c r="S130" s="682"/>
      <c r="T130" s="58"/>
    </row>
    <row r="131" spans="1:26" s="24" customFormat="1" ht="10.4" customHeight="1" x14ac:dyDescent="0.25">
      <c r="A131" s="42"/>
      <c r="B131" s="42"/>
      <c r="C131" s="694" t="s">
        <v>119</v>
      </c>
      <c r="D131" s="702"/>
      <c r="E131" s="682"/>
      <c r="F131" s="682"/>
      <c r="G131" s="682"/>
      <c r="H131" s="682"/>
      <c r="I131" s="682"/>
      <c r="J131" s="682"/>
      <c r="K131" s="682"/>
      <c r="L131" s="134">
        <v>0</v>
      </c>
      <c r="M131" s="44" t="s">
        <v>2</v>
      </c>
      <c r="N131" s="131">
        <v>0</v>
      </c>
      <c r="O131" s="38" t="s">
        <v>2</v>
      </c>
      <c r="P131" s="135">
        <v>0</v>
      </c>
      <c r="Q131" s="67" t="s">
        <v>3</v>
      </c>
      <c r="R131" s="41">
        <f>L131*P131*N131</f>
        <v>0</v>
      </c>
      <c r="S131" s="41"/>
      <c r="T131" s="58"/>
    </row>
    <row r="132" spans="1:26" s="24" customFormat="1" ht="10.4" customHeight="1" x14ac:dyDescent="0.25">
      <c r="A132" s="42"/>
      <c r="B132" s="42"/>
      <c r="C132" s="694" t="s">
        <v>8</v>
      </c>
      <c r="D132" s="695"/>
      <c r="E132" s="696"/>
      <c r="F132" s="696"/>
      <c r="G132" s="696"/>
      <c r="H132" s="696"/>
      <c r="I132" s="696"/>
      <c r="J132" s="696"/>
      <c r="K132" s="682"/>
      <c r="L132" s="134">
        <v>0</v>
      </c>
      <c r="M132" s="44" t="s">
        <v>2</v>
      </c>
      <c r="N132" s="131">
        <v>0</v>
      </c>
      <c r="O132" s="38" t="s">
        <v>2</v>
      </c>
      <c r="P132" s="135">
        <v>0</v>
      </c>
      <c r="Q132" s="67" t="s">
        <v>3</v>
      </c>
      <c r="R132" s="41">
        <f>L132*P132*N132</f>
        <v>0</v>
      </c>
      <c r="S132" s="41"/>
      <c r="T132" s="58"/>
    </row>
    <row r="133" spans="1:26" s="24" customFormat="1" ht="10.4" customHeight="1" x14ac:dyDescent="0.25">
      <c r="A133" s="42"/>
      <c r="B133" s="42"/>
      <c r="C133" s="694" t="s">
        <v>179</v>
      </c>
      <c r="D133" s="695"/>
      <c r="E133" s="696"/>
      <c r="F133" s="696"/>
      <c r="G133" s="696"/>
      <c r="H133" s="696"/>
      <c r="I133" s="696"/>
      <c r="J133" s="696"/>
      <c r="K133" s="682"/>
      <c r="L133" s="134">
        <v>0</v>
      </c>
      <c r="M133" s="44" t="s">
        <v>2</v>
      </c>
      <c r="N133" s="131">
        <v>0</v>
      </c>
      <c r="O133" s="38" t="s">
        <v>2</v>
      </c>
      <c r="P133" s="135">
        <v>0</v>
      </c>
      <c r="Q133" s="67" t="s">
        <v>3</v>
      </c>
      <c r="R133" s="41">
        <f>L133*P133*N133</f>
        <v>0</v>
      </c>
      <c r="S133" s="41"/>
      <c r="T133" s="58"/>
    </row>
    <row r="134" spans="1:26" s="24" customFormat="1" ht="10.4" customHeight="1" x14ac:dyDescent="0.25">
      <c r="A134" s="42"/>
      <c r="B134" s="42"/>
      <c r="C134" s="694" t="s">
        <v>36</v>
      </c>
      <c r="D134" s="695"/>
      <c r="E134" s="696"/>
      <c r="F134" s="696"/>
      <c r="G134" s="696"/>
      <c r="H134" s="696"/>
      <c r="I134" s="696"/>
      <c r="J134" s="696"/>
      <c r="K134" s="682"/>
      <c r="L134" s="134">
        <v>0</v>
      </c>
      <c r="M134" s="44" t="s">
        <v>2</v>
      </c>
      <c r="N134" s="131">
        <v>0</v>
      </c>
      <c r="O134" s="38" t="s">
        <v>2</v>
      </c>
      <c r="P134" s="136">
        <v>0</v>
      </c>
      <c r="Q134" s="67" t="s">
        <v>3</v>
      </c>
      <c r="R134" s="29">
        <f>L134*P134*N134</f>
        <v>0</v>
      </c>
      <c r="S134" s="41">
        <f>SUM(R131:R134)</f>
        <v>0</v>
      </c>
      <c r="T134" s="58"/>
    </row>
    <row r="135" spans="1:26" s="24" customFormat="1" ht="10.4" hidden="1" customHeight="1" x14ac:dyDescent="0.25">
      <c r="A135" s="42"/>
      <c r="B135" s="601" t="s">
        <v>118</v>
      </c>
      <c r="C135" s="690" t="s">
        <v>79</v>
      </c>
      <c r="D135" s="703"/>
      <c r="E135" s="703"/>
      <c r="F135" s="703"/>
      <c r="G135" s="703"/>
      <c r="H135" s="703"/>
      <c r="I135" s="703"/>
      <c r="J135" s="703"/>
      <c r="K135" s="704"/>
      <c r="L135" s="681"/>
      <c r="M135" s="682"/>
      <c r="N135" s="588"/>
      <c r="O135" s="588"/>
      <c r="P135" s="588"/>
      <c r="Q135" s="588"/>
      <c r="R135" s="588"/>
      <c r="S135" s="588"/>
      <c r="T135" s="58"/>
    </row>
    <row r="136" spans="1:26" s="24" customFormat="1" ht="10.4" hidden="1" customHeight="1" x14ac:dyDescent="0.25">
      <c r="A136" s="42"/>
      <c r="B136" s="42"/>
      <c r="C136" s="692" t="s">
        <v>78</v>
      </c>
      <c r="D136" s="746"/>
      <c r="E136" s="705"/>
      <c r="F136" s="706"/>
      <c r="G136" s="706"/>
      <c r="H136" s="706"/>
      <c r="I136" s="706"/>
      <c r="J136" s="706"/>
      <c r="K136" s="707"/>
      <c r="L136" s="681"/>
      <c r="M136" s="682"/>
      <c r="N136" s="682"/>
      <c r="O136" s="682"/>
      <c r="P136" s="682"/>
      <c r="Q136" s="682"/>
      <c r="R136" s="682"/>
      <c r="S136" s="682"/>
      <c r="T136" s="58"/>
    </row>
    <row r="137" spans="1:26" s="24" customFormat="1" ht="10.4" hidden="1" customHeight="1" x14ac:dyDescent="0.25">
      <c r="A137" s="42"/>
      <c r="B137" s="42"/>
      <c r="C137" s="694" t="s">
        <v>119</v>
      </c>
      <c r="D137" s="702"/>
      <c r="E137" s="682"/>
      <c r="F137" s="682"/>
      <c r="G137" s="682"/>
      <c r="H137" s="682"/>
      <c r="I137" s="682"/>
      <c r="J137" s="682"/>
      <c r="K137" s="682"/>
      <c r="L137" s="134">
        <v>0</v>
      </c>
      <c r="M137" s="44" t="s">
        <v>2</v>
      </c>
      <c r="N137" s="131">
        <v>0</v>
      </c>
      <c r="O137" s="38" t="s">
        <v>2</v>
      </c>
      <c r="P137" s="135">
        <v>0</v>
      </c>
      <c r="Q137" s="67" t="s">
        <v>3</v>
      </c>
      <c r="R137" s="41">
        <f>L137*P137*N137</f>
        <v>0</v>
      </c>
      <c r="S137" s="41"/>
      <c r="T137" s="58"/>
    </row>
    <row r="138" spans="1:26" s="24" customFormat="1" ht="10.4" hidden="1" customHeight="1" x14ac:dyDescent="0.25">
      <c r="A138" s="42"/>
      <c r="B138" s="42"/>
      <c r="C138" s="694" t="s">
        <v>8</v>
      </c>
      <c r="D138" s="695"/>
      <c r="E138" s="696"/>
      <c r="F138" s="696"/>
      <c r="G138" s="696"/>
      <c r="H138" s="696"/>
      <c r="I138" s="696"/>
      <c r="J138" s="696"/>
      <c r="K138" s="682"/>
      <c r="L138" s="134">
        <v>0</v>
      </c>
      <c r="M138" s="44" t="s">
        <v>2</v>
      </c>
      <c r="N138" s="131">
        <v>0</v>
      </c>
      <c r="O138" s="38" t="s">
        <v>2</v>
      </c>
      <c r="P138" s="135">
        <v>0</v>
      </c>
      <c r="Q138" s="67" t="s">
        <v>3</v>
      </c>
      <c r="R138" s="41">
        <f>L138*P138*N138</f>
        <v>0</v>
      </c>
      <c r="S138" s="41"/>
      <c r="T138" s="58"/>
    </row>
    <row r="139" spans="1:26" s="24" customFormat="1" ht="10.4" hidden="1" customHeight="1" x14ac:dyDescent="0.25">
      <c r="A139" s="42"/>
      <c r="B139" s="42"/>
      <c r="C139" s="694" t="s">
        <v>179</v>
      </c>
      <c r="D139" s="695"/>
      <c r="E139" s="696"/>
      <c r="F139" s="696"/>
      <c r="G139" s="696"/>
      <c r="H139" s="696"/>
      <c r="I139" s="696"/>
      <c r="J139" s="696"/>
      <c r="K139" s="682"/>
      <c r="L139" s="134">
        <v>0</v>
      </c>
      <c r="M139" s="44" t="s">
        <v>2</v>
      </c>
      <c r="N139" s="131">
        <v>0</v>
      </c>
      <c r="O139" s="38" t="s">
        <v>2</v>
      </c>
      <c r="P139" s="135">
        <v>0</v>
      </c>
      <c r="Q139" s="67" t="s">
        <v>3</v>
      </c>
      <c r="R139" s="41">
        <f>L139*P139*N139</f>
        <v>0</v>
      </c>
      <c r="S139" s="41"/>
      <c r="T139" s="58"/>
    </row>
    <row r="140" spans="1:26" s="24" customFormat="1" ht="10.4" hidden="1" customHeight="1" x14ac:dyDescent="0.25">
      <c r="A140" s="42"/>
      <c r="B140" s="42"/>
      <c r="C140" s="694" t="s">
        <v>36</v>
      </c>
      <c r="D140" s="695"/>
      <c r="E140" s="696"/>
      <c r="F140" s="696"/>
      <c r="G140" s="696"/>
      <c r="H140" s="696"/>
      <c r="I140" s="696"/>
      <c r="J140" s="696"/>
      <c r="K140" s="682"/>
      <c r="L140" s="134">
        <v>0</v>
      </c>
      <c r="M140" s="44" t="s">
        <v>2</v>
      </c>
      <c r="N140" s="131">
        <v>0</v>
      </c>
      <c r="O140" s="38" t="s">
        <v>2</v>
      </c>
      <c r="P140" s="136">
        <v>0</v>
      </c>
      <c r="Q140" s="67" t="s">
        <v>3</v>
      </c>
      <c r="R140" s="29">
        <f>L140*P140*N140</f>
        <v>0</v>
      </c>
      <c r="S140" s="41">
        <f>SUM(R137:R140)</f>
        <v>0</v>
      </c>
      <c r="T140" s="58"/>
    </row>
    <row r="141" spans="1:26" s="25" customFormat="1" ht="10.9" customHeight="1" x14ac:dyDescent="0.25">
      <c r="A141" s="85"/>
      <c r="B141" s="683" t="s">
        <v>122</v>
      </c>
      <c r="C141" s="684"/>
      <c r="D141" s="684"/>
      <c r="E141" s="798">
        <f>SUM(S125:S126)+SUM(S134:S140)</f>
        <v>0</v>
      </c>
      <c r="F141" s="798"/>
      <c r="G141" s="798"/>
      <c r="H141" s="798"/>
      <c r="I141" s="798"/>
      <c r="J141" s="798"/>
      <c r="K141" s="707"/>
      <c r="L141" s="682"/>
      <c r="M141" s="682"/>
      <c r="N141" s="75"/>
      <c r="O141" s="76"/>
      <c r="P141" s="77"/>
      <c r="Q141" s="77"/>
      <c r="R141" s="39"/>
      <c r="S141" s="70"/>
      <c r="T141" s="88"/>
      <c r="U141" s="31"/>
      <c r="V141" s="31"/>
      <c r="W141" s="31"/>
      <c r="X141" s="31"/>
      <c r="Y141" s="31"/>
      <c r="Z141" s="31"/>
    </row>
    <row r="142" spans="1:26" s="24" customFormat="1" ht="10.9" customHeight="1" thickBot="1" x14ac:dyDescent="0.3">
      <c r="A142" s="42"/>
      <c r="B142" s="42"/>
      <c r="C142" s="596"/>
      <c r="D142" s="735"/>
      <c r="E142" s="715"/>
      <c r="F142" s="715"/>
      <c r="G142" s="715"/>
      <c r="H142" s="715"/>
      <c r="I142" s="715"/>
      <c r="J142" s="715"/>
      <c r="K142" s="715"/>
      <c r="L142" s="715"/>
      <c r="M142" s="715"/>
      <c r="N142" s="585"/>
      <c r="O142" s="585"/>
      <c r="P142" s="71"/>
      <c r="Q142" s="71"/>
      <c r="R142" s="56"/>
      <c r="S142" s="79"/>
      <c r="T142" s="50">
        <f>ROUND(SUM(S104:S140),0)</f>
        <v>0</v>
      </c>
      <c r="U142" s="26"/>
      <c r="V142" s="26"/>
      <c r="W142" s="26"/>
      <c r="X142" s="26"/>
      <c r="Y142" s="26"/>
      <c r="Z142" s="26"/>
    </row>
    <row r="143" spans="1:26" s="48" customFormat="1" ht="11.5" customHeight="1" x14ac:dyDescent="0.25">
      <c r="A143" s="149" t="s">
        <v>7</v>
      </c>
      <c r="B143" s="149"/>
      <c r="C143" s="794" t="s">
        <v>72</v>
      </c>
      <c r="D143" s="795"/>
      <c r="E143" s="795"/>
      <c r="F143" s="795"/>
      <c r="G143" s="795"/>
      <c r="H143" s="795"/>
      <c r="I143" s="795"/>
      <c r="J143" s="795"/>
      <c r="K143" s="795"/>
      <c r="L143" s="795"/>
      <c r="M143" s="795"/>
      <c r="N143" s="795"/>
      <c r="O143" s="795"/>
      <c r="P143" s="795"/>
      <c r="Q143" s="795"/>
      <c r="R143" s="795"/>
      <c r="S143" s="796"/>
      <c r="T143" s="150"/>
      <c r="U143" s="83"/>
      <c r="V143" s="83"/>
      <c r="W143" s="83"/>
      <c r="X143" s="83"/>
      <c r="Y143" s="83"/>
      <c r="Z143" s="83"/>
    </row>
    <row r="144" spans="1:26" s="48" customFormat="1" ht="11.5" customHeight="1" x14ac:dyDescent="0.25">
      <c r="A144" s="341"/>
      <c r="B144" s="341"/>
      <c r="C144" s="342" t="s">
        <v>110</v>
      </c>
      <c r="D144" s="612">
        <f>SUM(T19:T142)</f>
        <v>0</v>
      </c>
      <c r="E144" s="600" t="s">
        <v>32</v>
      </c>
      <c r="F144" s="763" t="s">
        <v>111</v>
      </c>
      <c r="G144" s="764"/>
      <c r="H144" s="764"/>
      <c r="I144" s="764"/>
      <c r="J144" s="764"/>
      <c r="K144" s="764"/>
      <c r="L144" s="764"/>
      <c r="M144" s="764"/>
      <c r="N144" s="764"/>
      <c r="O144" s="764"/>
      <c r="P144" s="763">
        <f>T80+T101+E141</f>
        <v>0</v>
      </c>
      <c r="Q144" s="763" t="e">
        <f t="shared" ref="Q144" si="14">F144-N144</f>
        <v>#VALUE!</v>
      </c>
      <c r="R144" s="343" t="s">
        <v>3</v>
      </c>
      <c r="S144" s="611">
        <f>D144-P144</f>
        <v>0</v>
      </c>
      <c r="T144" s="345"/>
      <c r="U144" s="83"/>
      <c r="V144" s="83"/>
      <c r="W144" s="83"/>
      <c r="X144" s="83"/>
      <c r="Y144" s="83"/>
      <c r="Z144" s="83"/>
    </row>
    <row r="145" spans="1:26" s="24" customFormat="1" ht="10.9" customHeight="1" x14ac:dyDescent="0.25">
      <c r="A145" s="80"/>
      <c r="B145" s="346" t="s">
        <v>131</v>
      </c>
      <c r="C145" s="347" t="s">
        <v>128</v>
      </c>
      <c r="D145" s="389">
        <v>0</v>
      </c>
      <c r="E145" s="348" t="s">
        <v>2</v>
      </c>
      <c r="F145" s="780">
        <f>S144</f>
        <v>0</v>
      </c>
      <c r="G145" s="764"/>
      <c r="H145" s="764"/>
      <c r="I145" s="764"/>
      <c r="J145" s="764"/>
      <c r="K145" s="764"/>
      <c r="L145" s="781"/>
      <c r="M145" s="682"/>
      <c r="N145" s="784"/>
      <c r="O145" s="682"/>
      <c r="P145" s="682"/>
      <c r="Q145" s="682"/>
      <c r="R145" s="349" t="s">
        <v>3</v>
      </c>
      <c r="S145" s="344">
        <f>(D145*F145)</f>
        <v>0</v>
      </c>
      <c r="T145" s="41"/>
      <c r="U145" s="26"/>
      <c r="V145" s="26"/>
      <c r="W145" s="26"/>
      <c r="X145" s="26"/>
      <c r="Y145" s="26"/>
      <c r="Z145" s="26"/>
    </row>
    <row r="146" spans="1:26" s="24" customFormat="1" ht="10.9" customHeight="1" x14ac:dyDescent="0.25">
      <c r="A146" s="80"/>
      <c r="B146" s="387" t="s">
        <v>43</v>
      </c>
      <c r="C146" s="388" t="s">
        <v>127</v>
      </c>
      <c r="D146" s="389">
        <v>0</v>
      </c>
      <c r="E146" s="348" t="s">
        <v>2</v>
      </c>
      <c r="F146" s="780">
        <f>P144</f>
        <v>0</v>
      </c>
      <c r="G146" s="782"/>
      <c r="H146" s="782"/>
      <c r="I146" s="782"/>
      <c r="J146" s="782"/>
      <c r="K146" s="782"/>
      <c r="L146" s="783"/>
      <c r="M146" s="686"/>
      <c r="N146" s="785"/>
      <c r="O146" s="786"/>
      <c r="P146" s="786"/>
      <c r="Q146" s="786"/>
      <c r="R146" s="390" t="s">
        <v>3</v>
      </c>
      <c r="S146" s="344">
        <f>(D146*F146)</f>
        <v>0</v>
      </c>
      <c r="T146" s="41"/>
      <c r="U146" s="26"/>
      <c r="V146" s="26"/>
      <c r="W146" s="26"/>
      <c r="X146" s="26"/>
      <c r="Y146" s="26"/>
      <c r="Z146" s="26"/>
    </row>
    <row r="147" spans="1:26" s="24" customFormat="1" ht="10.9" hidden="1" customHeight="1" x14ac:dyDescent="0.25">
      <c r="A147" s="341"/>
      <c r="B147" s="367"/>
      <c r="C147" s="372"/>
      <c r="D147" s="373" t="s">
        <v>112</v>
      </c>
      <c r="E147" s="776" t="s">
        <v>133</v>
      </c>
      <c r="F147" s="777"/>
      <c r="G147" s="777"/>
      <c r="H147" s="777"/>
      <c r="I147" s="777"/>
      <c r="J147" s="777"/>
      <c r="K147" s="777"/>
      <c r="L147" s="777"/>
      <c r="M147" s="777"/>
      <c r="N147" s="778" t="s">
        <v>113</v>
      </c>
      <c r="O147" s="779"/>
      <c r="P147" s="779"/>
      <c r="Q147" s="779"/>
      <c r="R147" s="374"/>
      <c r="S147" s="371"/>
      <c r="T147" s="345"/>
      <c r="U147" s="26"/>
      <c r="V147" s="26"/>
      <c r="W147" s="26"/>
      <c r="X147" s="26"/>
      <c r="Y147" s="26"/>
      <c r="Z147" s="26"/>
    </row>
    <row r="148" spans="1:26" s="24" customFormat="1" ht="10.9" hidden="1" customHeight="1" x14ac:dyDescent="0.25">
      <c r="A148" s="80"/>
      <c r="B148" s="367" t="s">
        <v>117</v>
      </c>
      <c r="C148" s="368" t="s">
        <v>130</v>
      </c>
      <c r="D148" s="369">
        <v>0</v>
      </c>
      <c r="E148" s="603" t="s">
        <v>2</v>
      </c>
      <c r="F148" s="787">
        <f>(S144*N148)+P148</f>
        <v>0</v>
      </c>
      <c r="G148" s="777"/>
      <c r="H148" s="777"/>
      <c r="I148" s="777"/>
      <c r="J148" s="777"/>
      <c r="K148" s="777"/>
      <c r="L148" s="779"/>
      <c r="M148" s="786"/>
      <c r="N148" s="604">
        <v>0.25</v>
      </c>
      <c r="O148" s="375" t="s">
        <v>114</v>
      </c>
      <c r="P148" s="788">
        <v>0</v>
      </c>
      <c r="Q148" s="786"/>
      <c r="R148" s="370" t="s">
        <v>3</v>
      </c>
      <c r="S148" s="371">
        <f>(D148*F148)</f>
        <v>0</v>
      </c>
      <c r="T148" s="41"/>
      <c r="U148" s="26"/>
      <c r="V148" s="26"/>
      <c r="W148" s="26"/>
      <c r="X148" s="26"/>
      <c r="Y148" s="26"/>
      <c r="Z148" s="26"/>
    </row>
    <row r="149" spans="1:26" s="24" customFormat="1" ht="10.9" hidden="1" customHeight="1" x14ac:dyDescent="0.25">
      <c r="A149" s="80"/>
      <c r="B149" s="367" t="s">
        <v>132</v>
      </c>
      <c r="C149" s="368" t="s">
        <v>129</v>
      </c>
      <c r="D149" s="369">
        <v>0</v>
      </c>
      <c r="E149" s="603" t="s">
        <v>2</v>
      </c>
      <c r="F149" s="787">
        <f>(S144*N149)+P149</f>
        <v>0</v>
      </c>
      <c r="G149" s="777"/>
      <c r="H149" s="777"/>
      <c r="I149" s="777"/>
      <c r="J149" s="777"/>
      <c r="K149" s="777"/>
      <c r="L149" s="779"/>
      <c r="M149" s="786"/>
      <c r="N149" s="604">
        <v>0.75</v>
      </c>
      <c r="O149" s="375" t="s">
        <v>114</v>
      </c>
      <c r="P149" s="788">
        <v>0</v>
      </c>
      <c r="Q149" s="786"/>
      <c r="R149" s="370" t="s">
        <v>3</v>
      </c>
      <c r="S149" s="371">
        <f>(D149*F149)</f>
        <v>0</v>
      </c>
      <c r="T149" s="41"/>
      <c r="U149" s="26"/>
      <c r="V149" s="26"/>
      <c r="W149" s="26"/>
      <c r="X149" s="26"/>
      <c r="Y149" s="26"/>
      <c r="Z149" s="26"/>
    </row>
    <row r="150" spans="1:26" s="24" customFormat="1" ht="10.9" customHeight="1" thickBot="1" x14ac:dyDescent="0.3">
      <c r="A150" s="80"/>
      <c r="B150" s="80"/>
      <c r="C150" s="81"/>
      <c r="D150" s="266"/>
      <c r="E150" s="797" t="s">
        <v>97</v>
      </c>
      <c r="F150" s="737"/>
      <c r="G150" s="737"/>
      <c r="H150" s="737"/>
      <c r="I150" s="737"/>
      <c r="J150" s="737"/>
      <c r="K150" s="737"/>
      <c r="L150" s="737"/>
      <c r="M150" s="737"/>
      <c r="N150" s="737"/>
      <c r="O150" s="737"/>
      <c r="P150" s="737"/>
      <c r="Q150" s="737"/>
      <c r="R150" s="602"/>
      <c r="S150" s="41"/>
      <c r="T150" s="89">
        <f>ROUND(SUM(S145:S149),0)</f>
        <v>0</v>
      </c>
      <c r="U150" s="26"/>
      <c r="V150" s="26"/>
      <c r="W150" s="26"/>
      <c r="X150" s="26"/>
      <c r="Y150" s="26"/>
      <c r="Z150" s="26"/>
    </row>
    <row r="151" spans="1:26" s="48" customFormat="1" ht="17" customHeight="1" x14ac:dyDescent="0.25">
      <c r="A151" s="148" t="s">
        <v>6</v>
      </c>
      <c r="B151" s="792" t="s">
        <v>141</v>
      </c>
      <c r="C151" s="793"/>
      <c r="D151" s="582">
        <v>134000</v>
      </c>
      <c r="E151" s="407" t="s">
        <v>134</v>
      </c>
      <c r="F151" s="789" t="s">
        <v>135</v>
      </c>
      <c r="G151" s="789"/>
      <c r="H151" s="789"/>
      <c r="I151" s="789"/>
      <c r="J151" s="789"/>
      <c r="K151" s="789"/>
      <c r="L151" s="789"/>
      <c r="M151" s="408" t="s">
        <v>138</v>
      </c>
      <c r="N151" s="409">
        <v>0</v>
      </c>
      <c r="O151" s="583" t="s">
        <v>3</v>
      </c>
      <c r="P151" s="406" t="s">
        <v>140</v>
      </c>
      <c r="Q151" s="790" t="s">
        <v>136</v>
      </c>
      <c r="R151" s="791"/>
      <c r="S151" s="791"/>
      <c r="T151" s="402">
        <f>SUM(T19:T150)</f>
        <v>0</v>
      </c>
      <c r="U151" s="83"/>
      <c r="V151" s="83"/>
      <c r="W151" s="83"/>
      <c r="X151" s="83"/>
      <c r="Y151" s="83"/>
      <c r="Z151" s="83"/>
    </row>
    <row r="152" spans="1:26" s="24" customFormat="1" ht="14" customHeight="1" x14ac:dyDescent="0.3">
      <c r="A152" s="581" t="s">
        <v>182</v>
      </c>
      <c r="B152" s="766" t="s">
        <v>158</v>
      </c>
      <c r="C152" s="767"/>
      <c r="D152" s="580" t="s">
        <v>159</v>
      </c>
      <c r="E152" s="372"/>
      <c r="F152" s="771" t="s">
        <v>139</v>
      </c>
      <c r="G152" s="772"/>
      <c r="H152" s="772"/>
      <c r="I152" s="772"/>
      <c r="J152" s="772"/>
      <c r="K152" s="772"/>
      <c r="L152" s="772"/>
      <c r="M152" s="410" t="s">
        <v>138</v>
      </c>
      <c r="N152" s="773"/>
      <c r="O152" s="682"/>
      <c r="P152" s="682"/>
      <c r="Q152" s="770" t="s">
        <v>137</v>
      </c>
      <c r="R152" s="706"/>
      <c r="S152" s="706"/>
      <c r="T152" s="403">
        <f>(D151+N151)-T151</f>
        <v>134000</v>
      </c>
      <c r="U152" s="26"/>
      <c r="V152" s="26"/>
      <c r="W152" s="26"/>
      <c r="X152" s="26"/>
      <c r="Y152" s="26"/>
      <c r="Z152" s="26"/>
    </row>
    <row r="153" spans="1:26" s="32" customFormat="1" ht="10.4" customHeight="1" x14ac:dyDescent="0.25">
      <c r="A153" s="404"/>
      <c r="B153" s="721"/>
      <c r="C153" s="722"/>
      <c r="D153" s="722"/>
      <c r="E153" s="722"/>
      <c r="F153" s="722"/>
      <c r="G153" s="722"/>
      <c r="H153" s="722"/>
      <c r="I153" s="722"/>
      <c r="J153" s="722"/>
      <c r="K153" s="722"/>
      <c r="L153" s="722"/>
      <c r="M153" s="722"/>
      <c r="N153" s="722"/>
      <c r="O153" s="722"/>
      <c r="P153" s="722"/>
      <c r="Q153" s="722"/>
      <c r="R153" s="722"/>
      <c r="S153" s="722"/>
      <c r="T153" s="405"/>
      <c r="U153" s="33"/>
      <c r="V153" s="33"/>
      <c r="W153" s="33"/>
      <c r="X153" s="33"/>
      <c r="Y153" s="33"/>
      <c r="Z153" s="33"/>
    </row>
  </sheetData>
  <sheetProtection algorithmName="SHA-512" hashValue="upQ8a3wR5JOds3a4xH2RRiUor9Ll06Wpaynk7OOLz8tCViZ6gpIh9hc3Dj1RzH98N2pvpRvOqXDNamQGlQxooA==" saltValue="oiJDIyA1qCv/rGfJDZIeYA==" spinCount="100000" sheet="1" insertRows="0" deleteRows="0"/>
  <mergeCells count="212">
    <mergeCell ref="P148:Q148"/>
    <mergeCell ref="P149:Q149"/>
    <mergeCell ref="F151:L151"/>
    <mergeCell ref="Q151:S151"/>
    <mergeCell ref="L114:M114"/>
    <mergeCell ref="C130:D130"/>
    <mergeCell ref="L130:S130"/>
    <mergeCell ref="B151:C151"/>
    <mergeCell ref="C143:S143"/>
    <mergeCell ref="C117:M117"/>
    <mergeCell ref="C118:M118"/>
    <mergeCell ref="C119:M119"/>
    <mergeCell ref="D142:M142"/>
    <mergeCell ref="E150:Q150"/>
    <mergeCell ref="C122:M122"/>
    <mergeCell ref="C138:K138"/>
    <mergeCell ref="C139:K139"/>
    <mergeCell ref="C140:K140"/>
    <mergeCell ref="E141:K141"/>
    <mergeCell ref="E114:K114"/>
    <mergeCell ref="B115:K115"/>
    <mergeCell ref="E123:K123"/>
    <mergeCell ref="B124:K124"/>
    <mergeCell ref="B152:C152"/>
    <mergeCell ref="L26:M26"/>
    <mergeCell ref="D98:M98"/>
    <mergeCell ref="D99:M99"/>
    <mergeCell ref="L23:M23"/>
    <mergeCell ref="C25:D25"/>
    <mergeCell ref="L25:M25"/>
    <mergeCell ref="Q152:S152"/>
    <mergeCell ref="F152:L152"/>
    <mergeCell ref="N152:P152"/>
    <mergeCell ref="B103:C103"/>
    <mergeCell ref="E147:M147"/>
    <mergeCell ref="N147:Q147"/>
    <mergeCell ref="F145:M145"/>
    <mergeCell ref="F146:M146"/>
    <mergeCell ref="N145:Q145"/>
    <mergeCell ref="N146:Q146"/>
    <mergeCell ref="L115:M115"/>
    <mergeCell ref="L124:M124"/>
    <mergeCell ref="L141:M141"/>
    <mergeCell ref="L135:M135"/>
    <mergeCell ref="C136:D136"/>
    <mergeCell ref="F148:M148"/>
    <mergeCell ref="F149:M149"/>
    <mergeCell ref="C24:D24"/>
    <mergeCell ref="C26:D26"/>
    <mergeCell ref="C28:D28"/>
    <mergeCell ref="F144:O144"/>
    <mergeCell ref="P144:Q144"/>
    <mergeCell ref="D125:M125"/>
    <mergeCell ref="D126:M126"/>
    <mergeCell ref="C64:D64"/>
    <mergeCell ref="C116:M116"/>
    <mergeCell ref="D77:M77"/>
    <mergeCell ref="D78:M78"/>
    <mergeCell ref="L24:M24"/>
    <mergeCell ref="B141:D141"/>
    <mergeCell ref="B123:D123"/>
    <mergeCell ref="E32:K32"/>
    <mergeCell ref="C33:K33"/>
    <mergeCell ref="C42:K42"/>
    <mergeCell ref="C43:K43"/>
    <mergeCell ref="C44:K44"/>
    <mergeCell ref="D100:M100"/>
    <mergeCell ref="C102:S102"/>
    <mergeCell ref="D92:M92"/>
    <mergeCell ref="D93:M93"/>
    <mergeCell ref="C95:S95"/>
    <mergeCell ref="C19:J19"/>
    <mergeCell ref="C10:J10"/>
    <mergeCell ref="C11:J11"/>
    <mergeCell ref="L22:M22"/>
    <mergeCell ref="H2:I2"/>
    <mergeCell ref="B2:G2"/>
    <mergeCell ref="J2:M2"/>
    <mergeCell ref="C20:S20"/>
    <mergeCell ref="C21:D21"/>
    <mergeCell ref="L21:M21"/>
    <mergeCell ref="N21:P21"/>
    <mergeCell ref="C18:J18"/>
    <mergeCell ref="C15:J15"/>
    <mergeCell ref="C4:S4"/>
    <mergeCell ref="C6:J6"/>
    <mergeCell ref="C7:J7"/>
    <mergeCell ref="C5:K5"/>
    <mergeCell ref="C8:K8"/>
    <mergeCell ref="C9:K9"/>
    <mergeCell ref="C12:K12"/>
    <mergeCell ref="C13:K13"/>
    <mergeCell ref="C17:K17"/>
    <mergeCell ref="C22:D22"/>
    <mergeCell ref="E21:K21"/>
    <mergeCell ref="L27:M27"/>
    <mergeCell ref="L28:M28"/>
    <mergeCell ref="L34:S34"/>
    <mergeCell ref="C29:D29"/>
    <mergeCell ref="L29:M29"/>
    <mergeCell ref="C31:S31"/>
    <mergeCell ref="C32:D32"/>
    <mergeCell ref="L33:S33"/>
    <mergeCell ref="C34:D34"/>
    <mergeCell ref="E30:K30"/>
    <mergeCell ref="C40:D40"/>
    <mergeCell ref="C37:K37"/>
    <mergeCell ref="C38:K38"/>
    <mergeCell ref="C39:K39"/>
    <mergeCell ref="L39:S39"/>
    <mergeCell ref="L40:S40"/>
    <mergeCell ref="L51:S51"/>
    <mergeCell ref="L52:S52"/>
    <mergeCell ref="L75:S75"/>
    <mergeCell ref="L63:S63"/>
    <mergeCell ref="L64:S64"/>
    <mergeCell ref="L45:S45"/>
    <mergeCell ref="L46:S46"/>
    <mergeCell ref="C63:K63"/>
    <mergeCell ref="C66:K66"/>
    <mergeCell ref="C67:K67"/>
    <mergeCell ref="C68:K68"/>
    <mergeCell ref="C69:K69"/>
    <mergeCell ref="C72:K72"/>
    <mergeCell ref="C73:K73"/>
    <mergeCell ref="L58:S58"/>
    <mergeCell ref="C45:K45"/>
    <mergeCell ref="C48:K48"/>
    <mergeCell ref="C49:K49"/>
    <mergeCell ref="C50:K50"/>
    <mergeCell ref="C51:K51"/>
    <mergeCell ref="C54:K54"/>
    <mergeCell ref="C55:K55"/>
    <mergeCell ref="C56:K56"/>
    <mergeCell ref="C58:D58"/>
    <mergeCell ref="C46:D46"/>
    <mergeCell ref="D91:M91"/>
    <mergeCell ref="C80:O80"/>
    <mergeCell ref="C82:S82"/>
    <mergeCell ref="D84:M84"/>
    <mergeCell ref="D85:M85"/>
    <mergeCell ref="D83:M83"/>
    <mergeCell ref="C74:K74"/>
    <mergeCell ref="C76:S76"/>
    <mergeCell ref="D88:M88"/>
    <mergeCell ref="D89:M89"/>
    <mergeCell ref="D90:M90"/>
    <mergeCell ref="C57:K57"/>
    <mergeCell ref="C60:K60"/>
    <mergeCell ref="C61:K61"/>
    <mergeCell ref="C62:K62"/>
    <mergeCell ref="C75:K75"/>
    <mergeCell ref="L57:S57"/>
    <mergeCell ref="D96:M96"/>
    <mergeCell ref="C81:S81"/>
    <mergeCell ref="D94:M94"/>
    <mergeCell ref="D101:M101"/>
    <mergeCell ref="B1:S1"/>
    <mergeCell ref="B3:D3"/>
    <mergeCell ref="N2:S2"/>
    <mergeCell ref="B153:S153"/>
    <mergeCell ref="N3:S3"/>
    <mergeCell ref="N96:R96"/>
    <mergeCell ref="N103:R103"/>
    <mergeCell ref="N83:R83"/>
    <mergeCell ref="N77:R77"/>
    <mergeCell ref="L30:M30"/>
    <mergeCell ref="E3:J3"/>
    <mergeCell ref="L32:Q32"/>
    <mergeCell ref="D103:M103"/>
    <mergeCell ref="D104:M104"/>
    <mergeCell ref="D105:M105"/>
    <mergeCell ref="D106:M106"/>
    <mergeCell ref="D107:M107"/>
    <mergeCell ref="L3:M3"/>
    <mergeCell ref="D97:M97"/>
    <mergeCell ref="D108:M108"/>
    <mergeCell ref="D109:M109"/>
    <mergeCell ref="D110:M110"/>
    <mergeCell ref="C16:K16"/>
    <mergeCell ref="D79:M79"/>
    <mergeCell ref="C36:K36"/>
    <mergeCell ref="C27:D27"/>
    <mergeCell ref="C14:J14"/>
    <mergeCell ref="C23:D23"/>
    <mergeCell ref="C137:K137"/>
    <mergeCell ref="C70:D70"/>
    <mergeCell ref="C129:K129"/>
    <mergeCell ref="E130:K130"/>
    <mergeCell ref="C131:K131"/>
    <mergeCell ref="C132:K132"/>
    <mergeCell ref="C133:K133"/>
    <mergeCell ref="C134:K134"/>
    <mergeCell ref="C135:K135"/>
    <mergeCell ref="E136:K136"/>
    <mergeCell ref="D86:M86"/>
    <mergeCell ref="L128:Q128"/>
    <mergeCell ref="L69:S69"/>
    <mergeCell ref="L70:S70"/>
    <mergeCell ref="C52:D52"/>
    <mergeCell ref="D87:M87"/>
    <mergeCell ref="D111:M111"/>
    <mergeCell ref="D112:M112"/>
    <mergeCell ref="D113:M113"/>
    <mergeCell ref="L136:S136"/>
    <mergeCell ref="L129:M129"/>
    <mergeCell ref="L123:M123"/>
    <mergeCell ref="B114:D114"/>
    <mergeCell ref="C121:M121"/>
    <mergeCell ref="C120:M120"/>
    <mergeCell ref="B128:K128"/>
    <mergeCell ref="D127:M127"/>
  </mergeCells>
  <printOptions horizontalCentered="1"/>
  <pageMargins left="0.5" right="0.5" top="0.5" bottom="0.5" header="0" footer="0"/>
  <pageSetup fitToWidth="0" fitToHeight="0" orientation="portrait" r:id="rId1"/>
  <headerFooter>
    <oddHeader xml:space="preserve">&amp;C </oddHeader>
    <oddFooter xml:space="preserve">&amp;C </oddFooter>
  </headerFooter>
  <ignoredErrors>
    <ignoredError sqref="B84:B93 B104:B113" numberStoredAsText="1"/>
    <ignoredError sqref="A6:A18 A23" evalError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81EDF-5BA5-4123-8ABC-6463E43CFB77}">
  <dimension ref="A1:AK22"/>
  <sheetViews>
    <sheetView view="pageLayout" workbookViewId="0">
      <selection activeCell="G3" sqref="G3:AK3"/>
    </sheetView>
  </sheetViews>
  <sheetFormatPr defaultColWidth="8.6328125" defaultRowHeight="12.5" x14ac:dyDescent="0.25"/>
  <cols>
    <col min="1" max="1" width="8.08984375" style="650" customWidth="1"/>
    <col min="2" max="2" width="8.08984375" style="650" hidden="1" customWidth="1"/>
    <col min="3" max="8" width="8.08984375" style="650" customWidth="1"/>
    <col min="9" max="12" width="8.08984375" style="650" hidden="1" customWidth="1"/>
    <col min="13" max="14" width="8.6328125" style="650" hidden="1" customWidth="1"/>
    <col min="15" max="18" width="8.08984375" style="650" hidden="1" customWidth="1"/>
    <col min="19" max="20" width="8.6328125" style="650" hidden="1" customWidth="1"/>
    <col min="21" max="24" width="8.08984375" style="650" hidden="1" customWidth="1"/>
    <col min="25" max="31" width="8.6328125" style="650" hidden="1" customWidth="1"/>
    <col min="32" max="32" width="0" style="650" hidden="1" customWidth="1"/>
    <col min="33" max="16384" width="8.6328125" style="650"/>
  </cols>
  <sheetData>
    <row r="1" spans="1:37" s="523" customFormat="1" ht="11.5" customHeight="1" x14ac:dyDescent="0.3">
      <c r="A1" s="808" t="str">
        <f>'FY27 D'!$B$1</f>
        <v>Tribe Name</v>
      </c>
      <c r="B1" s="887"/>
      <c r="C1" s="887"/>
      <c r="D1" s="887"/>
      <c r="E1" s="887"/>
      <c r="F1" s="887"/>
      <c r="G1" s="888" t="s">
        <v>155</v>
      </c>
      <c r="H1" s="889"/>
      <c r="I1" s="889"/>
      <c r="J1" s="889"/>
      <c r="K1" s="889"/>
      <c r="L1" s="889"/>
      <c r="M1" s="889"/>
      <c r="N1" s="889"/>
      <c r="O1" s="889"/>
      <c r="P1" s="889"/>
      <c r="Q1" s="889"/>
      <c r="R1" s="889"/>
      <c r="S1" s="889"/>
      <c r="T1" s="889"/>
      <c r="U1" s="889"/>
      <c r="V1" s="889"/>
      <c r="W1" s="889"/>
      <c r="X1" s="889"/>
      <c r="Y1" s="889"/>
      <c r="Z1" s="889"/>
      <c r="AA1" s="889"/>
      <c r="AB1" s="889"/>
      <c r="AC1" s="889"/>
      <c r="AD1" s="889"/>
      <c r="AE1" s="889"/>
      <c r="AF1" s="889"/>
      <c r="AG1" s="889"/>
      <c r="AH1" s="889"/>
      <c r="AI1" s="889"/>
      <c r="AJ1" s="889"/>
      <c r="AK1" s="889"/>
    </row>
    <row r="2" spans="1:37" s="524" customFormat="1" ht="11.5" customHeight="1" x14ac:dyDescent="0.25">
      <c r="A2" s="803" t="s">
        <v>160</v>
      </c>
      <c r="B2" s="682"/>
      <c r="C2" s="682"/>
      <c r="D2" s="682"/>
      <c r="E2" s="682"/>
      <c r="F2" s="579">
        <f>27</f>
        <v>27</v>
      </c>
      <c r="G2" s="890" t="s">
        <v>169</v>
      </c>
      <c r="H2" s="781"/>
      <c r="I2" s="781"/>
      <c r="J2" s="781"/>
      <c r="K2" s="781"/>
      <c r="L2" s="781"/>
      <c r="M2" s="781"/>
      <c r="N2" s="781"/>
      <c r="O2" s="781"/>
      <c r="P2" s="781"/>
      <c r="Q2" s="781"/>
      <c r="R2" s="781"/>
      <c r="S2" s="781"/>
      <c r="T2" s="781"/>
      <c r="U2" s="781"/>
      <c r="V2" s="781"/>
      <c r="W2" s="781"/>
      <c r="X2" s="781"/>
      <c r="Y2" s="781"/>
      <c r="Z2" s="781"/>
      <c r="AA2" s="781"/>
      <c r="AB2" s="781"/>
      <c r="AC2" s="781"/>
      <c r="AD2" s="781"/>
      <c r="AE2" s="781"/>
      <c r="AF2" s="781"/>
      <c r="AG2" s="781"/>
      <c r="AH2" s="781"/>
      <c r="AI2" s="781"/>
      <c r="AJ2" s="781"/>
      <c r="AK2" s="781"/>
    </row>
    <row r="3" spans="1:37" s="523" customFormat="1" ht="11.5" customHeight="1" x14ac:dyDescent="0.3">
      <c r="A3" s="891"/>
      <c r="B3" s="802"/>
      <c r="C3" s="802"/>
      <c r="D3" s="802"/>
      <c r="E3" s="802"/>
      <c r="F3" s="533" t="s">
        <v>177</v>
      </c>
      <c r="G3" s="892" t="s">
        <v>178</v>
      </c>
      <c r="H3" s="893"/>
      <c r="I3" s="893"/>
      <c r="J3" s="893"/>
      <c r="K3" s="893"/>
      <c r="L3" s="893"/>
      <c r="M3" s="893"/>
      <c r="N3" s="893"/>
      <c r="O3" s="893"/>
      <c r="P3" s="893"/>
      <c r="Q3" s="893"/>
      <c r="R3" s="893"/>
      <c r="S3" s="893"/>
      <c r="T3" s="893"/>
      <c r="U3" s="893"/>
      <c r="V3" s="893"/>
      <c r="W3" s="893"/>
      <c r="X3" s="893"/>
      <c r="Y3" s="893"/>
      <c r="Z3" s="893"/>
      <c r="AA3" s="893"/>
      <c r="AB3" s="893"/>
      <c r="AC3" s="893"/>
      <c r="AD3" s="893"/>
      <c r="AE3" s="893"/>
      <c r="AF3" s="893"/>
      <c r="AG3" s="893"/>
      <c r="AH3" s="893"/>
      <c r="AI3" s="893"/>
      <c r="AJ3" s="893"/>
      <c r="AK3" s="893"/>
    </row>
    <row r="4" spans="1:37" s="523" customFormat="1" ht="11.5" customHeight="1" x14ac:dyDescent="0.3">
      <c r="A4" s="801"/>
      <c r="B4" s="802"/>
      <c r="C4" s="802"/>
      <c r="D4" s="802"/>
      <c r="E4" s="802"/>
      <c r="F4" s="802"/>
      <c r="G4" s="886"/>
      <c r="H4" s="802"/>
      <c r="I4" s="802"/>
      <c r="J4" s="802"/>
      <c r="K4" s="802"/>
      <c r="L4" s="802"/>
      <c r="M4" s="802"/>
      <c r="N4" s="802"/>
      <c r="O4" s="802"/>
      <c r="P4" s="802"/>
      <c r="Q4" s="802"/>
      <c r="R4" s="802"/>
      <c r="S4" s="802"/>
      <c r="T4" s="802"/>
      <c r="U4" s="802"/>
      <c r="V4" s="802"/>
      <c r="W4" s="802"/>
      <c r="X4" s="802"/>
      <c r="Y4" s="802"/>
      <c r="Z4" s="802"/>
      <c r="AA4" s="802"/>
      <c r="AB4" s="802"/>
      <c r="AC4" s="802"/>
      <c r="AD4" s="802"/>
      <c r="AE4" s="802"/>
      <c r="AF4" s="802"/>
      <c r="AG4" s="802"/>
      <c r="AH4" s="802"/>
      <c r="AI4" s="802"/>
      <c r="AJ4" s="802"/>
      <c r="AK4" s="802"/>
    </row>
    <row r="5" spans="1:37" s="523" customFormat="1" ht="11.5" customHeight="1" x14ac:dyDescent="0.3">
      <c r="A5" s="549" t="s">
        <v>1</v>
      </c>
      <c r="B5" s="550" t="s">
        <v>190</v>
      </c>
      <c r="C5" s="550" t="str">
        <f>'FY27 D'!$A$152</f>
        <v>FY27D</v>
      </c>
      <c r="D5" s="551" t="s">
        <v>185</v>
      </c>
      <c r="E5" s="550" t="s">
        <v>184</v>
      </c>
      <c r="F5" s="551" t="s">
        <v>185</v>
      </c>
      <c r="G5" s="550" t="s">
        <v>184</v>
      </c>
      <c r="H5" s="552" t="s">
        <v>183</v>
      </c>
      <c r="I5" s="550" t="str">
        <f>'FY28 D'!$A$152</f>
        <v>FY28D</v>
      </c>
      <c r="J5" s="532" t="s">
        <v>185</v>
      </c>
      <c r="K5" s="529" t="s">
        <v>184</v>
      </c>
      <c r="L5" s="532" t="s">
        <v>185</v>
      </c>
      <c r="M5" s="529" t="s">
        <v>184</v>
      </c>
      <c r="N5" s="678" t="s">
        <v>183</v>
      </c>
      <c r="O5" s="550" t="str">
        <f>'FY29 D'!$A$152</f>
        <v>FY29D</v>
      </c>
      <c r="P5" s="532" t="s">
        <v>187</v>
      </c>
      <c r="Q5" s="529" t="s">
        <v>188</v>
      </c>
      <c r="R5" s="532" t="s">
        <v>187</v>
      </c>
      <c r="S5" s="529" t="s">
        <v>188</v>
      </c>
      <c r="T5" s="678" t="s">
        <v>189</v>
      </c>
      <c r="U5" s="550" t="str">
        <f>'FY30 D'!$A$152</f>
        <v>FY30D</v>
      </c>
      <c r="V5" s="532" t="s">
        <v>194</v>
      </c>
      <c r="W5" s="529" t="s">
        <v>195</v>
      </c>
      <c r="X5" s="532" t="s">
        <v>194</v>
      </c>
      <c r="Y5" s="529" t="s">
        <v>195</v>
      </c>
      <c r="Z5" s="678" t="s">
        <v>196</v>
      </c>
      <c r="AA5" s="678" t="str">
        <f>AF5</f>
        <v>FY26-29D</v>
      </c>
      <c r="AB5" s="532" t="s">
        <v>197</v>
      </c>
      <c r="AC5" s="529" t="s">
        <v>198</v>
      </c>
      <c r="AD5" s="532" t="s">
        <v>197</v>
      </c>
      <c r="AE5" s="529" t="s">
        <v>198</v>
      </c>
      <c r="AF5" s="550" t="s">
        <v>193</v>
      </c>
    </row>
    <row r="6" spans="1:37" s="523" customFormat="1" ht="11.5" customHeight="1" x14ac:dyDescent="0.3">
      <c r="A6" s="549"/>
      <c r="B6" s="550" t="s">
        <v>6</v>
      </c>
      <c r="C6" s="550" t="s">
        <v>163</v>
      </c>
      <c r="D6" s="551" t="s">
        <v>164</v>
      </c>
      <c r="E6" s="550" t="s">
        <v>165</v>
      </c>
      <c r="F6" s="551" t="s">
        <v>166</v>
      </c>
      <c r="G6" s="550" t="s">
        <v>167</v>
      </c>
      <c r="H6" s="552" t="s">
        <v>168</v>
      </c>
      <c r="I6" s="550" t="s">
        <v>163</v>
      </c>
      <c r="J6" s="532" t="s">
        <v>164</v>
      </c>
      <c r="K6" s="529" t="s">
        <v>165</v>
      </c>
      <c r="L6" s="532" t="s">
        <v>166</v>
      </c>
      <c r="M6" s="529" t="s">
        <v>167</v>
      </c>
      <c r="N6" s="678" t="s">
        <v>168</v>
      </c>
      <c r="O6" s="550" t="s">
        <v>163</v>
      </c>
      <c r="P6" s="532" t="s">
        <v>164</v>
      </c>
      <c r="Q6" s="529" t="s">
        <v>165</v>
      </c>
      <c r="R6" s="532" t="s">
        <v>166</v>
      </c>
      <c r="S6" s="529" t="s">
        <v>167</v>
      </c>
      <c r="T6" s="678" t="s">
        <v>168</v>
      </c>
      <c r="U6" s="550" t="s">
        <v>163</v>
      </c>
      <c r="V6" s="532" t="s">
        <v>164</v>
      </c>
      <c r="W6" s="529" t="s">
        <v>165</v>
      </c>
      <c r="X6" s="532" t="s">
        <v>166</v>
      </c>
      <c r="Y6" s="529" t="s">
        <v>167</v>
      </c>
      <c r="Z6" s="678" t="s">
        <v>168</v>
      </c>
      <c r="AA6" s="678" t="str">
        <f>AF6</f>
        <v>Total</v>
      </c>
      <c r="AB6" s="532" t="s">
        <v>164</v>
      </c>
      <c r="AC6" s="529" t="s">
        <v>165</v>
      </c>
      <c r="AD6" s="532" t="s">
        <v>166</v>
      </c>
      <c r="AE6" s="529" t="s">
        <v>167</v>
      </c>
      <c r="AF6" s="550" t="s">
        <v>6</v>
      </c>
    </row>
    <row r="7" spans="1:37" s="523" customFormat="1" ht="11.5" customHeight="1" x14ac:dyDescent="0.3">
      <c r="A7" s="553"/>
      <c r="B7" s="554"/>
      <c r="C7" s="554"/>
      <c r="D7" s="555"/>
      <c r="E7" s="555"/>
      <c r="F7" s="555"/>
      <c r="G7" s="555"/>
      <c r="H7" s="555"/>
      <c r="I7" s="554"/>
      <c r="J7" s="534"/>
      <c r="K7" s="534"/>
      <c r="L7" s="534"/>
      <c r="M7" s="534"/>
      <c r="N7" s="534"/>
      <c r="O7" s="554"/>
      <c r="P7" s="534"/>
      <c r="Q7" s="534"/>
      <c r="R7" s="534"/>
      <c r="S7" s="534"/>
      <c r="T7" s="534"/>
      <c r="U7" s="554"/>
      <c r="V7" s="534"/>
      <c r="W7" s="534"/>
      <c r="X7" s="534"/>
      <c r="Y7" s="534"/>
      <c r="Z7" s="534"/>
      <c r="AA7" s="534"/>
      <c r="AB7" s="534"/>
      <c r="AC7" s="534"/>
      <c r="AD7" s="534"/>
      <c r="AE7" s="534"/>
      <c r="AF7" s="554"/>
    </row>
    <row r="8" spans="1:37" s="523" customFormat="1" ht="11.5" customHeight="1" x14ac:dyDescent="0.3">
      <c r="A8" s="556" t="s">
        <v>0</v>
      </c>
      <c r="B8" s="557">
        <f>SUM(C8+I8+O8+U8)</f>
        <v>0</v>
      </c>
      <c r="C8" s="558">
        <f>'FY27 D'!$T$19</f>
        <v>0</v>
      </c>
      <c r="D8" s="559">
        <f>'FY27 Exp'!$Q$35</f>
        <v>0</v>
      </c>
      <c r="E8" s="560">
        <f t="shared" ref="E8:E13" si="0">C8-D8</f>
        <v>0</v>
      </c>
      <c r="F8" s="538">
        <v>0</v>
      </c>
      <c r="G8" s="562">
        <f t="shared" ref="G8:G13" si="1">C8-F8</f>
        <v>0</v>
      </c>
      <c r="H8" s="563">
        <f t="shared" ref="H8:H13" si="2">F8-D8</f>
        <v>0</v>
      </c>
      <c r="I8" s="558">
        <f>'FY28 D'!$T$19</f>
        <v>0</v>
      </c>
      <c r="J8" s="536">
        <f>'FY28 Exp'!$Q$35</f>
        <v>0</v>
      </c>
      <c r="K8" s="537">
        <f t="shared" ref="K8:K13" si="3">I8-J8</f>
        <v>0</v>
      </c>
      <c r="L8" s="538">
        <v>0</v>
      </c>
      <c r="M8" s="539">
        <f t="shared" ref="M8:M13" si="4">I8-L8</f>
        <v>0</v>
      </c>
      <c r="N8" s="411">
        <f t="shared" ref="N8:N13" si="5">L8-J8</f>
        <v>0</v>
      </c>
      <c r="O8" s="558">
        <f>'FY29 D'!$T$19</f>
        <v>0</v>
      </c>
      <c r="P8" s="536">
        <f>'FY29 Exp'!$Q$35</f>
        <v>0</v>
      </c>
      <c r="Q8" s="537">
        <f t="shared" ref="Q8:Q13" si="6">O8-P8</f>
        <v>0</v>
      </c>
      <c r="R8" s="538">
        <v>0</v>
      </c>
      <c r="S8" s="539">
        <f t="shared" ref="S8:S13" si="7">O8-R8</f>
        <v>0</v>
      </c>
      <c r="T8" s="411">
        <f t="shared" ref="T8:T13" si="8">R8-P8</f>
        <v>0</v>
      </c>
      <c r="U8" s="558">
        <f>'FY30 D'!$T$19</f>
        <v>0</v>
      </c>
      <c r="V8" s="536">
        <f>'FY30 Exp'!$Q$35</f>
        <v>0</v>
      </c>
      <c r="W8" s="537">
        <f t="shared" ref="W8:W13" si="9">U8-V8</f>
        <v>0</v>
      </c>
      <c r="X8" s="538">
        <v>0</v>
      </c>
      <c r="Y8" s="539">
        <f t="shared" ref="Y8:Y13" si="10">U8-X8</f>
        <v>0</v>
      </c>
      <c r="Z8" s="411">
        <f t="shared" ref="Z8:Z13" si="11">X8-V8</f>
        <v>0</v>
      </c>
      <c r="AA8" s="411">
        <f t="shared" ref="AA8:AA17" si="12">AF8</f>
        <v>0</v>
      </c>
      <c r="AB8" s="536">
        <f>'FY27 Exp'!$Q$35+'FY28 Exp'!$Q$35+'FY29 Exp'!$Q$35+'FY30 Exp'!$Q$35</f>
        <v>0</v>
      </c>
      <c r="AC8" s="537">
        <f>AA8-AB8</f>
        <v>0</v>
      </c>
      <c r="AD8" s="561">
        <f t="shared" ref="AD8:AD13" si="13">SUM(F8+L8+R8+X8)</f>
        <v>0</v>
      </c>
      <c r="AE8" s="539">
        <f>AA8-AD8</f>
        <v>0</v>
      </c>
      <c r="AF8" s="557">
        <f>SUM(C8+I8+O8+U8)</f>
        <v>0</v>
      </c>
    </row>
    <row r="9" spans="1:37" s="523" customFormat="1" ht="11.5" customHeight="1" x14ac:dyDescent="0.3">
      <c r="A9" s="556" t="s">
        <v>10</v>
      </c>
      <c r="B9" s="557">
        <f>SUM(C9+I9+O9+U9)</f>
        <v>0</v>
      </c>
      <c r="C9" s="558">
        <f>'FY27 D'!$T$30</f>
        <v>0</v>
      </c>
      <c r="D9" s="559">
        <f>'FY27 Exp'!$Q$46</f>
        <v>0</v>
      </c>
      <c r="E9" s="560">
        <f t="shared" si="0"/>
        <v>0</v>
      </c>
      <c r="F9" s="538">
        <v>0</v>
      </c>
      <c r="G9" s="562">
        <f t="shared" si="1"/>
        <v>0</v>
      </c>
      <c r="H9" s="563">
        <f t="shared" si="2"/>
        <v>0</v>
      </c>
      <c r="I9" s="558">
        <f>'FY28 D'!$T$30</f>
        <v>0</v>
      </c>
      <c r="J9" s="536">
        <f>'FY28 Exp'!$Q$46</f>
        <v>0</v>
      </c>
      <c r="K9" s="537">
        <f t="shared" si="3"/>
        <v>0</v>
      </c>
      <c r="L9" s="538">
        <v>0</v>
      </c>
      <c r="M9" s="539">
        <f t="shared" si="4"/>
        <v>0</v>
      </c>
      <c r="N9" s="411">
        <f t="shared" si="5"/>
        <v>0</v>
      </c>
      <c r="O9" s="558">
        <f>'FY29 D'!$T$30</f>
        <v>0</v>
      </c>
      <c r="P9" s="536">
        <f>'FY29 Exp'!$Q$46</f>
        <v>0</v>
      </c>
      <c r="Q9" s="537">
        <f t="shared" si="6"/>
        <v>0</v>
      </c>
      <c r="R9" s="538">
        <v>0</v>
      </c>
      <c r="S9" s="539">
        <f t="shared" si="7"/>
        <v>0</v>
      </c>
      <c r="T9" s="411">
        <f t="shared" si="8"/>
        <v>0</v>
      </c>
      <c r="U9" s="558">
        <f>'FY30 D'!$T$30</f>
        <v>0</v>
      </c>
      <c r="V9" s="536">
        <f>'FY30 Exp'!$Q$46</f>
        <v>0</v>
      </c>
      <c r="W9" s="537">
        <f t="shared" si="9"/>
        <v>0</v>
      </c>
      <c r="X9" s="538">
        <v>0</v>
      </c>
      <c r="Y9" s="539">
        <f t="shared" si="10"/>
        <v>0</v>
      </c>
      <c r="Z9" s="411">
        <f t="shared" si="11"/>
        <v>0</v>
      </c>
      <c r="AA9" s="411">
        <f t="shared" si="12"/>
        <v>0</v>
      </c>
      <c r="AB9" s="536">
        <f>'FY27 Exp'!$Q$46+'FY28 Exp'!$Q$46+'FY29 Exp'!$Q$46+'FY30 Exp'!$Q$46</f>
        <v>0</v>
      </c>
      <c r="AC9" s="537">
        <f t="shared" ref="AC9:AC13" si="14">AA9-AB9</f>
        <v>0</v>
      </c>
      <c r="AD9" s="561">
        <f t="shared" si="13"/>
        <v>0</v>
      </c>
      <c r="AE9" s="539">
        <f t="shared" ref="AE9:AE13" si="15">AA9-AD9</f>
        <v>0</v>
      </c>
      <c r="AF9" s="557">
        <f t="shared" ref="AF9:AF13" si="16">SUM(C9+I9+O9+U9)</f>
        <v>0</v>
      </c>
    </row>
    <row r="10" spans="1:37" s="523" customFormat="1" ht="11.5" customHeight="1" x14ac:dyDescent="0.3">
      <c r="A10" s="556" t="s">
        <v>9</v>
      </c>
      <c r="B10" s="557">
        <f t="shared" ref="B10:B13" si="17">SUM(C10+I10+O10+U10)</f>
        <v>0</v>
      </c>
      <c r="C10" s="558">
        <f>'FY27 D'!$T$75</f>
        <v>0</v>
      </c>
      <c r="D10" s="559">
        <f>'FY27 Exp'!$Q$92</f>
        <v>0</v>
      </c>
      <c r="E10" s="560">
        <f t="shared" si="0"/>
        <v>0</v>
      </c>
      <c r="F10" s="538">
        <v>0</v>
      </c>
      <c r="G10" s="562">
        <f t="shared" si="1"/>
        <v>0</v>
      </c>
      <c r="H10" s="563">
        <f t="shared" si="2"/>
        <v>0</v>
      </c>
      <c r="I10" s="558">
        <f>'FY28 D'!$T$75</f>
        <v>0</v>
      </c>
      <c r="J10" s="536">
        <f>'FY28 Exp'!$Q$92</f>
        <v>0</v>
      </c>
      <c r="K10" s="537">
        <f t="shared" si="3"/>
        <v>0</v>
      </c>
      <c r="L10" s="538">
        <v>0</v>
      </c>
      <c r="M10" s="539">
        <f t="shared" si="4"/>
        <v>0</v>
      </c>
      <c r="N10" s="411">
        <f t="shared" si="5"/>
        <v>0</v>
      </c>
      <c r="O10" s="558">
        <f>'FY29 D'!$T$75</f>
        <v>0</v>
      </c>
      <c r="P10" s="536">
        <f>'FY29 Exp'!$Q$95</f>
        <v>0</v>
      </c>
      <c r="Q10" s="537">
        <f t="shared" si="6"/>
        <v>0</v>
      </c>
      <c r="R10" s="538">
        <v>0</v>
      </c>
      <c r="S10" s="539">
        <f t="shared" si="7"/>
        <v>0</v>
      </c>
      <c r="T10" s="411">
        <f t="shared" si="8"/>
        <v>0</v>
      </c>
      <c r="U10" s="558">
        <f>'FY30 D'!$T$75</f>
        <v>0</v>
      </c>
      <c r="V10" s="536">
        <f>'FY30 Exp'!$Q$95</f>
        <v>0</v>
      </c>
      <c r="W10" s="537">
        <f t="shared" si="9"/>
        <v>0</v>
      </c>
      <c r="X10" s="538">
        <v>0</v>
      </c>
      <c r="Y10" s="539">
        <f t="shared" si="10"/>
        <v>0</v>
      </c>
      <c r="Z10" s="411">
        <f t="shared" si="11"/>
        <v>0</v>
      </c>
      <c r="AA10" s="411">
        <f t="shared" si="12"/>
        <v>0</v>
      </c>
      <c r="AB10" s="536">
        <f>'FY27 Exp'!$Q$92+'FY28 Exp'!$Q$92+'FY29 Exp'!$Q$95+'FY30 Exp'!$Q$95</f>
        <v>0</v>
      </c>
      <c r="AC10" s="537">
        <f t="shared" si="14"/>
        <v>0</v>
      </c>
      <c r="AD10" s="561">
        <f t="shared" si="13"/>
        <v>0</v>
      </c>
      <c r="AE10" s="539">
        <f t="shared" si="15"/>
        <v>0</v>
      </c>
      <c r="AF10" s="557">
        <f t="shared" si="16"/>
        <v>0</v>
      </c>
    </row>
    <row r="11" spans="1:37" s="523" customFormat="1" ht="11.5" customHeight="1" x14ac:dyDescent="0.3">
      <c r="A11" s="564" t="s">
        <v>35</v>
      </c>
      <c r="B11" s="565">
        <f t="shared" si="17"/>
        <v>0</v>
      </c>
      <c r="C11" s="566">
        <f>'FY27 D'!$T$80</f>
        <v>0</v>
      </c>
      <c r="D11" s="567">
        <f>'FY27 Exp'!$Q$99</f>
        <v>0</v>
      </c>
      <c r="E11" s="567">
        <f t="shared" si="0"/>
        <v>0</v>
      </c>
      <c r="F11" s="540">
        <v>0</v>
      </c>
      <c r="G11" s="567">
        <f t="shared" si="1"/>
        <v>0</v>
      </c>
      <c r="H11" s="17">
        <f t="shared" si="2"/>
        <v>0</v>
      </c>
      <c r="I11" s="566">
        <f>'FY28 D'!$T$80</f>
        <v>0</v>
      </c>
      <c r="J11" s="371">
        <f>'FY28 Exp'!$Q$99</f>
        <v>0</v>
      </c>
      <c r="K11" s="371">
        <f t="shared" si="3"/>
        <v>0</v>
      </c>
      <c r="L11" s="540">
        <v>0</v>
      </c>
      <c r="M11" s="371">
        <f t="shared" si="4"/>
        <v>0</v>
      </c>
      <c r="N11" s="328">
        <f t="shared" si="5"/>
        <v>0</v>
      </c>
      <c r="O11" s="566">
        <f>'FY29 D'!$T$80</f>
        <v>0</v>
      </c>
      <c r="P11" s="371">
        <f>'FY29 Exp'!$Q$102</f>
        <v>0</v>
      </c>
      <c r="Q11" s="371">
        <f t="shared" si="6"/>
        <v>0</v>
      </c>
      <c r="R11" s="540">
        <v>0</v>
      </c>
      <c r="S11" s="371">
        <f t="shared" si="7"/>
        <v>0</v>
      </c>
      <c r="T11" s="328">
        <f t="shared" si="8"/>
        <v>0</v>
      </c>
      <c r="U11" s="566">
        <f>'FY30 D'!$T$80</f>
        <v>0</v>
      </c>
      <c r="V11" s="371">
        <f>'FY30 Exp'!$Q$102</f>
        <v>0</v>
      </c>
      <c r="W11" s="371">
        <f t="shared" si="9"/>
        <v>0</v>
      </c>
      <c r="X11" s="540">
        <v>0</v>
      </c>
      <c r="Y11" s="371">
        <f t="shared" si="10"/>
        <v>0</v>
      </c>
      <c r="Z11" s="328">
        <f t="shared" si="11"/>
        <v>0</v>
      </c>
      <c r="AA11" s="411">
        <f t="shared" si="12"/>
        <v>0</v>
      </c>
      <c r="AB11" s="371">
        <f>'FY28 Exp'!$Q$99+'FY28 Exp'!$Q$99+'FY29 Exp'!$Q$102+'FY30 Exp'!$Q$102</f>
        <v>0</v>
      </c>
      <c r="AC11" s="371">
        <f t="shared" si="14"/>
        <v>0</v>
      </c>
      <c r="AD11" s="567">
        <f t="shared" si="13"/>
        <v>0</v>
      </c>
      <c r="AE11" s="371">
        <f t="shared" si="15"/>
        <v>0</v>
      </c>
      <c r="AF11" s="565">
        <f t="shared" si="16"/>
        <v>0</v>
      </c>
    </row>
    <row r="12" spans="1:37" s="523" customFormat="1" ht="11.5" customHeight="1" x14ac:dyDescent="0.3">
      <c r="A12" s="549" t="s">
        <v>4</v>
      </c>
      <c r="B12" s="557">
        <f t="shared" si="17"/>
        <v>0</v>
      </c>
      <c r="C12" s="558">
        <f>'FY27 D'!$T$94</f>
        <v>0</v>
      </c>
      <c r="D12" s="559">
        <f>'FY27 Exp'!$Q$113</f>
        <v>0</v>
      </c>
      <c r="E12" s="560">
        <f t="shared" si="0"/>
        <v>0</v>
      </c>
      <c r="F12" s="538">
        <v>0</v>
      </c>
      <c r="G12" s="562">
        <f t="shared" si="1"/>
        <v>0</v>
      </c>
      <c r="H12" s="563">
        <f t="shared" si="2"/>
        <v>0</v>
      </c>
      <c r="I12" s="558">
        <f>'FY28 D'!$T$94</f>
        <v>0</v>
      </c>
      <c r="J12" s="536">
        <f>'FY28 Exp'!$Q$112</f>
        <v>0</v>
      </c>
      <c r="K12" s="537">
        <f t="shared" si="3"/>
        <v>0</v>
      </c>
      <c r="L12" s="538">
        <v>0</v>
      </c>
      <c r="M12" s="539">
        <f t="shared" si="4"/>
        <v>0</v>
      </c>
      <c r="N12" s="411">
        <f t="shared" si="5"/>
        <v>0</v>
      </c>
      <c r="O12" s="558">
        <f>'FY29 D'!$T$94</f>
        <v>0</v>
      </c>
      <c r="P12" s="536">
        <f>'FY29 Exp'!$Q$116</f>
        <v>0</v>
      </c>
      <c r="Q12" s="537">
        <f t="shared" si="6"/>
        <v>0</v>
      </c>
      <c r="R12" s="538">
        <v>0</v>
      </c>
      <c r="S12" s="539">
        <f t="shared" si="7"/>
        <v>0</v>
      </c>
      <c r="T12" s="411">
        <f t="shared" si="8"/>
        <v>0</v>
      </c>
      <c r="U12" s="558">
        <f>'FY30 D'!$T$94</f>
        <v>0</v>
      </c>
      <c r="V12" s="536">
        <f>'FY30 Exp'!$Q$116</f>
        <v>0</v>
      </c>
      <c r="W12" s="537">
        <f t="shared" si="9"/>
        <v>0</v>
      </c>
      <c r="X12" s="538">
        <v>0</v>
      </c>
      <c r="Y12" s="539">
        <f t="shared" si="10"/>
        <v>0</v>
      </c>
      <c r="Z12" s="411">
        <f t="shared" si="11"/>
        <v>0</v>
      </c>
      <c r="AA12" s="411">
        <f t="shared" si="12"/>
        <v>0</v>
      </c>
      <c r="AB12" s="536">
        <f>'FY27 Exp'!$Q$113+'FY28 Exp'!$Q$112+'FY29 Exp'!$Q$116+'FY30 Exp'!$Q$116</f>
        <v>0</v>
      </c>
      <c r="AC12" s="537">
        <f t="shared" si="14"/>
        <v>0</v>
      </c>
      <c r="AD12" s="561">
        <f t="shared" si="13"/>
        <v>0</v>
      </c>
      <c r="AE12" s="539">
        <f t="shared" si="15"/>
        <v>0</v>
      </c>
      <c r="AF12" s="557">
        <f t="shared" si="16"/>
        <v>0</v>
      </c>
    </row>
    <row r="13" spans="1:37" s="523" customFormat="1" ht="11.5" customHeight="1" x14ac:dyDescent="0.3">
      <c r="A13" s="549" t="s">
        <v>157</v>
      </c>
      <c r="B13" s="557">
        <f t="shared" si="17"/>
        <v>0</v>
      </c>
      <c r="C13" s="558">
        <f>'FY27 D'!$T$101</f>
        <v>0</v>
      </c>
      <c r="D13" s="559">
        <f>'FY27 Exp'!$Q$121</f>
        <v>0</v>
      </c>
      <c r="E13" s="560">
        <f t="shared" si="0"/>
        <v>0</v>
      </c>
      <c r="F13" s="538">
        <v>0</v>
      </c>
      <c r="G13" s="562">
        <f t="shared" si="1"/>
        <v>0</v>
      </c>
      <c r="H13" s="563">
        <f t="shared" si="2"/>
        <v>0</v>
      </c>
      <c r="I13" s="558">
        <f>'FY28 D'!$T$101</f>
        <v>0</v>
      </c>
      <c r="J13" s="536">
        <f>'FY28 Exp'!$Q$120</f>
        <v>0</v>
      </c>
      <c r="K13" s="537">
        <f t="shared" si="3"/>
        <v>0</v>
      </c>
      <c r="L13" s="538">
        <v>0</v>
      </c>
      <c r="M13" s="539">
        <f t="shared" si="4"/>
        <v>0</v>
      </c>
      <c r="N13" s="411">
        <f t="shared" si="5"/>
        <v>0</v>
      </c>
      <c r="O13" s="558">
        <f>'FY29 D'!$T$101</f>
        <v>0</v>
      </c>
      <c r="P13" s="536">
        <f>'FY29 Exp'!$Q$124</f>
        <v>0</v>
      </c>
      <c r="Q13" s="537">
        <f t="shared" si="6"/>
        <v>0</v>
      </c>
      <c r="R13" s="538">
        <v>0</v>
      </c>
      <c r="S13" s="539">
        <f t="shared" si="7"/>
        <v>0</v>
      </c>
      <c r="T13" s="411">
        <f t="shared" si="8"/>
        <v>0</v>
      </c>
      <c r="U13" s="558">
        <f>'FY30 D'!$T$101</f>
        <v>0</v>
      </c>
      <c r="V13" s="536">
        <f>'FY30 Exp'!$Q$124</f>
        <v>0</v>
      </c>
      <c r="W13" s="537">
        <f t="shared" si="9"/>
        <v>0</v>
      </c>
      <c r="X13" s="538">
        <v>0</v>
      </c>
      <c r="Y13" s="539">
        <f t="shared" si="10"/>
        <v>0</v>
      </c>
      <c r="Z13" s="411">
        <f t="shared" si="11"/>
        <v>0</v>
      </c>
      <c r="AA13" s="411">
        <f t="shared" si="12"/>
        <v>0</v>
      </c>
      <c r="AB13" s="536">
        <f>'FY27 Exp'!$Q$121+'FY28 Exp'!$Q$120+'FY29 Exp'!$Q$124+'FY30 Exp'!$Q$124</f>
        <v>0</v>
      </c>
      <c r="AC13" s="537">
        <f t="shared" si="14"/>
        <v>0</v>
      </c>
      <c r="AD13" s="561">
        <f t="shared" si="13"/>
        <v>0</v>
      </c>
      <c r="AE13" s="539">
        <f t="shared" si="15"/>
        <v>0</v>
      </c>
      <c r="AF13" s="557">
        <f t="shared" si="16"/>
        <v>0</v>
      </c>
    </row>
    <row r="14" spans="1:37" s="523" customFormat="1" ht="11.5" customHeight="1" x14ac:dyDescent="0.3">
      <c r="A14" s="564"/>
      <c r="B14" s="557"/>
      <c r="C14" s="558"/>
      <c r="D14" s="559"/>
      <c r="E14" s="560"/>
      <c r="F14" s="677"/>
      <c r="G14" s="567"/>
      <c r="H14" s="568"/>
      <c r="I14" s="558"/>
      <c r="J14" s="536"/>
      <c r="K14" s="537"/>
      <c r="L14" s="677"/>
      <c r="M14" s="371"/>
      <c r="N14" s="648"/>
      <c r="O14" s="558"/>
      <c r="P14" s="536"/>
      <c r="Q14" s="537"/>
      <c r="R14" s="677"/>
      <c r="S14" s="371"/>
      <c r="T14" s="648"/>
      <c r="U14" s="558"/>
      <c r="V14" s="536"/>
      <c r="W14" s="537"/>
      <c r="X14" s="677"/>
      <c r="Y14" s="371"/>
      <c r="Z14" s="648"/>
      <c r="AA14" s="411">
        <f t="shared" si="12"/>
        <v>0</v>
      </c>
      <c r="AB14" s="536"/>
      <c r="AC14" s="537"/>
      <c r="AD14" s="559"/>
      <c r="AE14" s="371"/>
      <c r="AF14" s="557"/>
    </row>
    <row r="15" spans="1:37" s="523" customFormat="1" ht="11.5" customHeight="1" x14ac:dyDescent="0.3">
      <c r="A15" s="549" t="s">
        <v>5</v>
      </c>
      <c r="B15" s="557">
        <f>SUM(C15+I15+O15+U15)</f>
        <v>0</v>
      </c>
      <c r="C15" s="558">
        <f>'FY27 D'!$T$142</f>
        <v>0</v>
      </c>
      <c r="D15" s="559">
        <f>'FY27 Exp'!$Q$168</f>
        <v>0</v>
      </c>
      <c r="E15" s="560">
        <f>C15-D15</f>
        <v>0</v>
      </c>
      <c r="F15" s="538">
        <v>0</v>
      </c>
      <c r="G15" s="562">
        <f>C15-F15</f>
        <v>0</v>
      </c>
      <c r="H15" s="563">
        <f>F15-D15</f>
        <v>0</v>
      </c>
      <c r="I15" s="558">
        <f>'FY28 D'!$T$142</f>
        <v>0</v>
      </c>
      <c r="J15" s="536">
        <f>'FY28 Exp'!$Q$167</f>
        <v>0</v>
      </c>
      <c r="K15" s="537">
        <f>I15-J15</f>
        <v>0</v>
      </c>
      <c r="L15" s="538">
        <v>0</v>
      </c>
      <c r="M15" s="539">
        <f>I15-L15</f>
        <v>0</v>
      </c>
      <c r="N15" s="411">
        <f>L15-J15</f>
        <v>0</v>
      </c>
      <c r="O15" s="558">
        <f>'FY29 D'!$T$142</f>
        <v>0</v>
      </c>
      <c r="P15" s="536">
        <f>'FY29 Exp'!$Q$172</f>
        <v>0</v>
      </c>
      <c r="Q15" s="537">
        <f>O15-P15</f>
        <v>0</v>
      </c>
      <c r="R15" s="538">
        <v>0</v>
      </c>
      <c r="S15" s="539">
        <f>O15-R15</f>
        <v>0</v>
      </c>
      <c r="T15" s="411">
        <f>R15-P15</f>
        <v>0</v>
      </c>
      <c r="U15" s="558">
        <f>'FY30 D'!$T$142</f>
        <v>0</v>
      </c>
      <c r="V15" s="536">
        <f>'FY30 Exp'!$Q$172</f>
        <v>0</v>
      </c>
      <c r="W15" s="537">
        <f>U15-V15</f>
        <v>0</v>
      </c>
      <c r="X15" s="538">
        <v>0</v>
      </c>
      <c r="Y15" s="539">
        <f>U15-X15</f>
        <v>0</v>
      </c>
      <c r="Z15" s="411">
        <f>X15-V15</f>
        <v>0</v>
      </c>
      <c r="AA15" s="411">
        <f t="shared" si="12"/>
        <v>0</v>
      </c>
      <c r="AB15" s="536">
        <f>'FY27 Exp'!$Q$168+'FY28 Exp'!$Q$167+'FY29 Exp'!$Q$172+'FY30 Exp'!$Q$172</f>
        <v>0</v>
      </c>
      <c r="AC15" s="537">
        <f>AA15-AB15</f>
        <v>0</v>
      </c>
      <c r="AD15" s="561">
        <f>SUM(F15+L15+R15+X15)</f>
        <v>0</v>
      </c>
      <c r="AE15" s="539">
        <f>AA15-AD15</f>
        <v>0</v>
      </c>
      <c r="AF15" s="557">
        <f>SUM(C15+I15+O15+U15)</f>
        <v>0</v>
      </c>
    </row>
    <row r="16" spans="1:37" s="523" customFormat="1" ht="11.5" customHeight="1" x14ac:dyDescent="0.3">
      <c r="A16" s="569" t="s">
        <v>108</v>
      </c>
      <c r="B16" s="570">
        <f t="shared" ref="B16:N16" si="18">SUM(B8:B15)</f>
        <v>0</v>
      </c>
      <c r="C16" s="570">
        <f t="shared" si="18"/>
        <v>0</v>
      </c>
      <c r="D16" s="570">
        <f t="shared" si="18"/>
        <v>0</v>
      </c>
      <c r="E16" s="570">
        <f t="shared" si="18"/>
        <v>0</v>
      </c>
      <c r="F16" s="570">
        <f t="shared" si="18"/>
        <v>0</v>
      </c>
      <c r="G16" s="570">
        <f t="shared" si="18"/>
        <v>0</v>
      </c>
      <c r="H16" s="570">
        <f t="shared" si="18"/>
        <v>0</v>
      </c>
      <c r="I16" s="570">
        <f t="shared" si="18"/>
        <v>0</v>
      </c>
      <c r="J16" s="531">
        <f t="shared" si="18"/>
        <v>0</v>
      </c>
      <c r="K16" s="531">
        <f t="shared" si="18"/>
        <v>0</v>
      </c>
      <c r="L16" s="531">
        <f t="shared" si="18"/>
        <v>0</v>
      </c>
      <c r="M16" s="531">
        <f t="shared" si="18"/>
        <v>0</v>
      </c>
      <c r="N16" s="531">
        <f t="shared" si="18"/>
        <v>0</v>
      </c>
      <c r="O16" s="570">
        <f>SUM(O8:O15)</f>
        <v>0</v>
      </c>
      <c r="P16" s="531">
        <f t="shared" ref="P16:Y16" si="19">SUM(P8:P15)</f>
        <v>0</v>
      </c>
      <c r="Q16" s="531">
        <f t="shared" si="19"/>
        <v>0</v>
      </c>
      <c r="R16" s="531">
        <f t="shared" si="19"/>
        <v>0</v>
      </c>
      <c r="S16" s="531">
        <f t="shared" si="19"/>
        <v>0</v>
      </c>
      <c r="T16" s="531">
        <f t="shared" si="19"/>
        <v>0</v>
      </c>
      <c r="U16" s="570">
        <f t="shared" si="19"/>
        <v>0</v>
      </c>
      <c r="V16" s="531">
        <f t="shared" si="19"/>
        <v>0</v>
      </c>
      <c r="W16" s="531">
        <f t="shared" si="19"/>
        <v>0</v>
      </c>
      <c r="X16" s="531">
        <f t="shared" si="19"/>
        <v>0</v>
      </c>
      <c r="Y16" s="531">
        <f t="shared" si="19"/>
        <v>0</v>
      </c>
      <c r="Z16" s="531">
        <f>SUM(Z8:Z15)</f>
        <v>0</v>
      </c>
      <c r="AA16" s="411">
        <f t="shared" si="12"/>
        <v>0</v>
      </c>
      <c r="AB16" s="531">
        <f t="shared" ref="AB16" si="20">SUM(AB8:AB15)</f>
        <v>0</v>
      </c>
      <c r="AC16" s="531">
        <f>SUM(AC8:AC15)</f>
        <v>0</v>
      </c>
      <c r="AD16" s="570">
        <f>SUM(AD8:AD15)</f>
        <v>0</v>
      </c>
      <c r="AE16" s="531">
        <f>SUM(AE8:AE15)</f>
        <v>0</v>
      </c>
      <c r="AF16" s="570">
        <f>SUM(AF8:AF15)</f>
        <v>0</v>
      </c>
    </row>
    <row r="17" spans="1:32" s="523" customFormat="1" ht="11.5" customHeight="1" x14ac:dyDescent="0.3">
      <c r="A17" s="549" t="s">
        <v>7</v>
      </c>
      <c r="B17" s="557">
        <f>SUM(C17+I17+O17+U17)</f>
        <v>0</v>
      </c>
      <c r="C17" s="558">
        <f>'FY27 D'!$T$150</f>
        <v>0</v>
      </c>
      <c r="D17" s="559">
        <f>'FY27 Exp'!$Q$179</f>
        <v>0</v>
      </c>
      <c r="E17" s="560">
        <f>C17-D17</f>
        <v>0</v>
      </c>
      <c r="F17" s="538">
        <v>0</v>
      </c>
      <c r="G17" s="562">
        <f>C17-F17</f>
        <v>0</v>
      </c>
      <c r="H17" s="563">
        <f>F17-D17</f>
        <v>0</v>
      </c>
      <c r="I17" s="558">
        <f>'FY28 D'!$T$150</f>
        <v>0</v>
      </c>
      <c r="J17" s="536">
        <f>'FY28 Exp'!$Q$178</f>
        <v>0</v>
      </c>
      <c r="K17" s="537">
        <f>I17-J17</f>
        <v>0</v>
      </c>
      <c r="L17" s="538">
        <v>0</v>
      </c>
      <c r="M17" s="539">
        <f>I17-L17</f>
        <v>0</v>
      </c>
      <c r="N17" s="411">
        <f>L17-J17</f>
        <v>0</v>
      </c>
      <c r="O17" s="558">
        <f>'FY29 D'!$T$150</f>
        <v>0</v>
      </c>
      <c r="P17" s="536">
        <f>'FY29 Exp'!$Q$183</f>
        <v>0</v>
      </c>
      <c r="Q17" s="537">
        <f>O17-P17</f>
        <v>0</v>
      </c>
      <c r="R17" s="538">
        <v>0</v>
      </c>
      <c r="S17" s="539">
        <f>O17-R17</f>
        <v>0</v>
      </c>
      <c r="T17" s="411">
        <f>R17-P17</f>
        <v>0</v>
      </c>
      <c r="U17" s="558">
        <f>'FY30 D'!$T$150</f>
        <v>0</v>
      </c>
      <c r="V17" s="536">
        <f>'FY30 Exp'!$Q$183</f>
        <v>0</v>
      </c>
      <c r="W17" s="537">
        <f>U17-V17</f>
        <v>0</v>
      </c>
      <c r="X17" s="538">
        <v>0</v>
      </c>
      <c r="Y17" s="539">
        <f>U17-X17</f>
        <v>0</v>
      </c>
      <c r="Z17" s="411">
        <f>X17-V17</f>
        <v>0</v>
      </c>
      <c r="AA17" s="411">
        <f t="shared" si="12"/>
        <v>0</v>
      </c>
      <c r="AB17" s="536">
        <f>'FY27 Exp'!$Q$179+'FY28 Exp'!$Q$178+'FY29 Exp'!$Q$183+'FY30 Exp'!$Q$183</f>
        <v>0</v>
      </c>
      <c r="AC17" s="537">
        <f>AA17-AB17</f>
        <v>0</v>
      </c>
      <c r="AD17" s="561">
        <f>SUM(F17+L17+R17+X17)</f>
        <v>0</v>
      </c>
      <c r="AE17" s="539">
        <f>AA17-AD17</f>
        <v>0</v>
      </c>
      <c r="AF17" s="557">
        <f>SUM(C17+I17+O17+U17)</f>
        <v>0</v>
      </c>
    </row>
    <row r="18" spans="1:32" s="523" customFormat="1" ht="11.5" customHeight="1" x14ac:dyDescent="0.3">
      <c r="A18" s="571"/>
      <c r="B18" s="572"/>
      <c r="C18" s="572"/>
      <c r="D18" s="555"/>
      <c r="E18" s="555"/>
      <c r="F18" s="555"/>
      <c r="G18" s="555"/>
      <c r="H18" s="555"/>
      <c r="I18" s="572"/>
      <c r="J18" s="534"/>
      <c r="K18" s="534"/>
      <c r="L18" s="534"/>
      <c r="M18" s="534"/>
      <c r="N18" s="534"/>
      <c r="O18" s="572"/>
      <c r="P18" s="534"/>
      <c r="Q18" s="534"/>
      <c r="R18" s="534"/>
      <c r="S18" s="534"/>
      <c r="T18" s="534"/>
      <c r="U18" s="572"/>
      <c r="V18" s="534"/>
      <c r="W18" s="534"/>
      <c r="X18" s="534"/>
      <c r="Y18" s="534"/>
      <c r="Z18" s="534"/>
      <c r="AA18" s="534"/>
      <c r="AB18" s="534"/>
      <c r="AC18" s="534"/>
      <c r="AD18" s="555"/>
      <c r="AE18" s="534"/>
      <c r="AF18" s="572"/>
    </row>
    <row r="19" spans="1:32" s="523" customFormat="1" ht="11.5" customHeight="1" x14ac:dyDescent="0.3">
      <c r="A19" s="549" t="s">
        <v>6</v>
      </c>
      <c r="B19" s="558">
        <f t="shared" ref="B19:N19" si="21">SUM(B16:B17)</f>
        <v>0</v>
      </c>
      <c r="C19" s="558">
        <f t="shared" si="21"/>
        <v>0</v>
      </c>
      <c r="D19" s="573">
        <f t="shared" si="21"/>
        <v>0</v>
      </c>
      <c r="E19" s="574">
        <f t="shared" si="21"/>
        <v>0</v>
      </c>
      <c r="F19" s="575">
        <f t="shared" si="21"/>
        <v>0</v>
      </c>
      <c r="G19" s="576">
        <f t="shared" si="21"/>
        <v>0</v>
      </c>
      <c r="H19" s="557">
        <f t="shared" si="21"/>
        <v>0</v>
      </c>
      <c r="I19" s="558">
        <f t="shared" si="21"/>
        <v>0</v>
      </c>
      <c r="J19" s="541">
        <f t="shared" si="21"/>
        <v>0</v>
      </c>
      <c r="K19" s="542">
        <f t="shared" si="21"/>
        <v>0</v>
      </c>
      <c r="L19" s="543">
        <f t="shared" si="21"/>
        <v>0</v>
      </c>
      <c r="M19" s="544">
        <f t="shared" si="21"/>
        <v>0</v>
      </c>
      <c r="N19" s="535">
        <f t="shared" si="21"/>
        <v>0</v>
      </c>
      <c r="O19" s="558">
        <f t="shared" ref="O19:Z19" si="22">SUM(O16:O17)</f>
        <v>0</v>
      </c>
      <c r="P19" s="541">
        <f t="shared" si="22"/>
        <v>0</v>
      </c>
      <c r="Q19" s="542">
        <f t="shared" si="22"/>
        <v>0</v>
      </c>
      <c r="R19" s="543">
        <f t="shared" si="22"/>
        <v>0</v>
      </c>
      <c r="S19" s="544">
        <f t="shared" si="22"/>
        <v>0</v>
      </c>
      <c r="T19" s="535">
        <f t="shared" si="22"/>
        <v>0</v>
      </c>
      <c r="U19" s="558">
        <f t="shared" si="22"/>
        <v>0</v>
      </c>
      <c r="V19" s="541">
        <f t="shared" si="22"/>
        <v>0</v>
      </c>
      <c r="W19" s="542">
        <f t="shared" si="22"/>
        <v>0</v>
      </c>
      <c r="X19" s="543">
        <f t="shared" si="22"/>
        <v>0</v>
      </c>
      <c r="Y19" s="544">
        <f>SUM(Y16:Y17)</f>
        <v>0</v>
      </c>
      <c r="Z19" s="535">
        <f t="shared" si="22"/>
        <v>0</v>
      </c>
      <c r="AA19" s="545">
        <f>AF19</f>
        <v>0</v>
      </c>
      <c r="AB19" s="541">
        <f t="shared" ref="AB19" si="23">SUM(AB16:AB17)</f>
        <v>0</v>
      </c>
      <c r="AC19" s="542">
        <f>SUM(AC16:AC17)</f>
        <v>0</v>
      </c>
      <c r="AD19" s="575">
        <f>SUM(AD16:AD17)</f>
        <v>0</v>
      </c>
      <c r="AE19" s="544">
        <f>SUM(AE16:AE17)</f>
        <v>0</v>
      </c>
      <c r="AF19" s="558">
        <f>SUM(AF16:AF17)</f>
        <v>0</v>
      </c>
    </row>
    <row r="20" spans="1:32" s="523" customFormat="1" ht="11.5" customHeight="1" x14ac:dyDescent="0.3">
      <c r="A20" s="569" t="s">
        <v>161</v>
      </c>
      <c r="B20" s="565">
        <f>SUM(C20+I20+O20+U20)</f>
        <v>0</v>
      </c>
      <c r="C20" s="570">
        <f>'FY27 D'!$T$151</f>
        <v>0</v>
      </c>
      <c r="D20" s="570">
        <f>'FY27 Exp'!$Q$182</f>
        <v>0</v>
      </c>
      <c r="E20" s="570"/>
      <c r="F20" s="546">
        <v>0</v>
      </c>
      <c r="G20" s="577"/>
      <c r="H20" s="568"/>
      <c r="I20" s="570">
        <f>'FY28 D'!$T$151</f>
        <v>0</v>
      </c>
      <c r="J20" s="531">
        <f>'FY28 Exp'!$Q$181</f>
        <v>0</v>
      </c>
      <c r="K20" s="531"/>
      <c r="L20" s="546">
        <v>0</v>
      </c>
      <c r="N20" s="648"/>
      <c r="O20" s="570">
        <f>'FY29 D'!$T$151</f>
        <v>0</v>
      </c>
      <c r="P20" s="531">
        <f>'FY29 Exp'!$Q$186</f>
        <v>0</v>
      </c>
      <c r="Q20" s="531"/>
      <c r="R20" s="546">
        <v>0</v>
      </c>
      <c r="T20" s="648"/>
      <c r="U20" s="570">
        <f>'FY30 D'!$T$151</f>
        <v>0</v>
      </c>
      <c r="V20" s="531">
        <f>'FY30 Exp'!$Q$186</f>
        <v>0</v>
      </c>
      <c r="W20" s="531"/>
      <c r="X20" s="546">
        <v>0</v>
      </c>
      <c r="Z20" s="648"/>
      <c r="AA20" s="547">
        <f>AF20</f>
        <v>0</v>
      </c>
      <c r="AB20" s="531">
        <f>'FY27 Exp'!$Q$182+'FY28 Exp'!$Q$181+'FY29 Exp'!$Q$186+'FY30 Exp'!$Q$186</f>
        <v>0</v>
      </c>
      <c r="AC20" s="531"/>
      <c r="AD20" s="671">
        <f>SUM(F20+L20+R20+X20)</f>
        <v>0</v>
      </c>
      <c r="AF20" s="565">
        <f>SUM(C20+I20+O20+U20)</f>
        <v>0</v>
      </c>
    </row>
    <row r="21" spans="1:32" s="523" customFormat="1" ht="11.5" customHeight="1" x14ac:dyDescent="0.3">
      <c r="A21" s="530" t="s">
        <v>162</v>
      </c>
      <c r="B21" s="531"/>
      <c r="C21" s="531"/>
      <c r="D21" s="531"/>
      <c r="E21" s="531"/>
      <c r="F21" s="648"/>
      <c r="G21" s="648"/>
      <c r="H21" s="648"/>
      <c r="I21" s="531"/>
      <c r="J21" s="531"/>
      <c r="K21" s="531"/>
      <c r="L21" s="648"/>
      <c r="M21" s="648"/>
      <c r="N21" s="648"/>
      <c r="O21" s="531"/>
      <c r="P21" s="531"/>
      <c r="Q21" s="531"/>
      <c r="R21" s="648"/>
      <c r="S21" s="648"/>
      <c r="T21" s="648"/>
      <c r="U21" s="531"/>
      <c r="V21" s="531"/>
      <c r="W21" s="531"/>
      <c r="X21" s="648"/>
      <c r="Y21" s="648"/>
      <c r="Z21" s="648"/>
      <c r="AA21" s="547"/>
      <c r="AB21" s="531"/>
      <c r="AC21" s="531"/>
      <c r="AD21" s="648"/>
      <c r="AE21" s="648"/>
    </row>
    <row r="22" spans="1:32" x14ac:dyDescent="0.25">
      <c r="A22" s="649"/>
      <c r="B22" s="649"/>
      <c r="C22" s="649"/>
      <c r="D22" s="649"/>
      <c r="E22" s="649"/>
      <c r="F22" s="649"/>
      <c r="G22" s="649"/>
      <c r="H22" s="649"/>
      <c r="I22" s="649"/>
      <c r="J22" s="649"/>
      <c r="K22" s="649"/>
      <c r="L22" s="649"/>
      <c r="O22" s="649"/>
      <c r="P22" s="649"/>
      <c r="Q22" s="649"/>
      <c r="R22" s="649"/>
      <c r="U22" s="649"/>
      <c r="V22" s="649"/>
      <c r="W22" s="649"/>
      <c r="X22" s="649"/>
    </row>
  </sheetData>
  <sheetProtection algorithmName="SHA-512" hashValue="0xXb8BbHVvTytT4ZHneTv/VZN+cxoGZImwId5qa6hJRVmxfMPdfFdoD9vA5ffAcCnMnpr8GkqCQgy9Sg3zc8gw==" saltValue="7JphoA/7c32xqixpaclrNA==" spinCount="100000" sheet="1" objects="1" scenarios="1"/>
  <mergeCells count="8">
    <mergeCell ref="A4:F4"/>
    <mergeCell ref="G4:AK4"/>
    <mergeCell ref="A1:F1"/>
    <mergeCell ref="G1:AK1"/>
    <mergeCell ref="G2:AK2"/>
    <mergeCell ref="A2:E2"/>
    <mergeCell ref="A3:E3"/>
    <mergeCell ref="G3:AK3"/>
  </mergeCells>
  <pageMargins left="0.7" right="0.7" top="0.41666666666666669" bottom="0.75" header="0.3" footer="0.3"/>
  <pageSetup orientation="portrait" horizontalDpi="1200" verticalDpi="1200" r:id="rId1"/>
  <ignoredErrors>
    <ignoredError sqref="B1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F7C12-ECA1-4EF1-BB49-BD28F67ECF5A}">
  <dimension ref="A1:Z153"/>
  <sheetViews>
    <sheetView view="pageLayout" zoomScaleNormal="80" workbookViewId="0">
      <selection activeCell="L3" sqref="L3:M3"/>
    </sheetView>
  </sheetViews>
  <sheetFormatPr defaultColWidth="9" defaultRowHeight="15.5" x14ac:dyDescent="0.35"/>
  <cols>
    <col min="1" max="1" width="5.453125" style="86" customWidth="1"/>
    <col min="2" max="2" width="1.81640625" style="1" customWidth="1"/>
    <col min="3" max="3" width="15.90625" customWidth="1"/>
    <col min="4" max="4" width="12.54296875" style="1" customWidth="1"/>
    <col min="5" max="11" width="1.36328125" style="1" customWidth="1"/>
    <col min="12" max="12" width="6.1796875" style="1" customWidth="1"/>
    <col min="13" max="13" width="2.7265625" style="1" customWidth="1"/>
    <col min="14" max="14" width="6.81640625" style="1" customWidth="1"/>
    <col min="15" max="15" width="6.36328125" style="1" customWidth="1"/>
    <col min="16" max="16" width="4.453125" style="1" customWidth="1"/>
    <col min="17" max="17" width="5.6328125" style="1" customWidth="1"/>
    <col min="18" max="18" width="5.36328125" style="1" customWidth="1"/>
    <col min="19" max="19" width="6.7265625" style="1" customWidth="1"/>
    <col min="20" max="20" width="7.81640625" style="90" customWidth="1"/>
    <col min="21" max="21" width="10.08984375" style="2" bestFit="1" customWidth="1"/>
    <col min="22" max="26" width="9" style="2"/>
    <col min="27" max="16384" width="9" style="1"/>
  </cols>
  <sheetData>
    <row r="1" spans="1:20" s="142" customFormat="1" ht="11" customHeight="1" x14ac:dyDescent="0.3">
      <c r="A1" s="143"/>
      <c r="B1" s="799" t="str">
        <f>'FY27 D'!$B$1</f>
        <v>Tribe Name</v>
      </c>
      <c r="C1" s="800"/>
      <c r="D1" s="800"/>
      <c r="E1" s="800"/>
      <c r="F1" s="800"/>
      <c r="G1" s="800"/>
      <c r="H1" s="800"/>
      <c r="I1" s="800"/>
      <c r="J1" s="800"/>
      <c r="K1" s="800"/>
      <c r="L1" s="800"/>
      <c r="M1" s="800"/>
      <c r="N1" s="800"/>
      <c r="O1" s="800"/>
      <c r="P1" s="800"/>
      <c r="Q1" s="800"/>
      <c r="R1" s="800"/>
      <c r="S1" s="800"/>
      <c r="T1" s="144"/>
    </row>
    <row r="2" spans="1:20" s="23" customFormat="1" ht="10" customHeight="1" x14ac:dyDescent="0.25">
      <c r="A2" s="515"/>
      <c r="B2" s="754" t="s">
        <v>89</v>
      </c>
      <c r="C2" s="755"/>
      <c r="D2" s="755"/>
      <c r="E2" s="755"/>
      <c r="F2" s="755"/>
      <c r="G2" s="755"/>
      <c r="H2" s="752">
        <v>28</v>
      </c>
      <c r="I2" s="753"/>
      <c r="J2" s="756" t="s">
        <v>199</v>
      </c>
      <c r="K2" s="756"/>
      <c r="L2" s="704"/>
      <c r="M2" s="704"/>
      <c r="N2" s="720"/>
      <c r="O2" s="704"/>
      <c r="P2" s="704"/>
      <c r="Q2" s="704"/>
      <c r="R2" s="704"/>
      <c r="S2" s="704"/>
      <c r="T2" s="511"/>
    </row>
    <row r="3" spans="1:20" s="151" customFormat="1" ht="12" customHeight="1" thickBot="1" x14ac:dyDescent="0.35">
      <c r="A3" s="152" t="s">
        <v>1</v>
      </c>
      <c r="B3" s="719"/>
      <c r="C3" s="719"/>
      <c r="D3" s="719"/>
      <c r="E3" s="726" t="s">
        <v>73</v>
      </c>
      <c r="F3" s="726"/>
      <c r="G3" s="726"/>
      <c r="H3" s="726"/>
      <c r="I3" s="726"/>
      <c r="J3" s="726"/>
      <c r="K3" s="672"/>
      <c r="L3" s="727" t="s">
        <v>178</v>
      </c>
      <c r="M3" s="728"/>
      <c r="N3" s="723"/>
      <c r="O3" s="724"/>
      <c r="P3" s="724"/>
      <c r="Q3" s="724"/>
      <c r="R3" s="724"/>
      <c r="S3" s="724"/>
      <c r="T3" s="153" t="s">
        <v>37</v>
      </c>
    </row>
    <row r="4" spans="1:20" s="491" customFormat="1" ht="11.5" customHeight="1" x14ac:dyDescent="0.25">
      <c r="A4" s="145" t="s">
        <v>0</v>
      </c>
      <c r="B4" s="145"/>
      <c r="C4" s="730" t="s">
        <v>181</v>
      </c>
      <c r="D4" s="731"/>
      <c r="E4" s="731"/>
      <c r="F4" s="731"/>
      <c r="G4" s="731"/>
      <c r="H4" s="731"/>
      <c r="I4" s="731"/>
      <c r="J4" s="731"/>
      <c r="K4" s="731"/>
      <c r="L4" s="731"/>
      <c r="M4" s="731"/>
      <c r="N4" s="731"/>
      <c r="O4" s="731"/>
      <c r="P4" s="731"/>
      <c r="Q4" s="731"/>
      <c r="R4" s="731"/>
      <c r="S4" s="731"/>
      <c r="T4" s="146"/>
    </row>
    <row r="5" spans="1:20" s="491" customFormat="1" ht="9.5" customHeight="1" x14ac:dyDescent="0.25">
      <c r="A5" s="34"/>
      <c r="B5" s="34"/>
      <c r="C5" s="759"/>
      <c r="D5" s="695"/>
      <c r="E5" s="695"/>
      <c r="F5" s="695"/>
      <c r="G5" s="695"/>
      <c r="H5" s="695"/>
      <c r="I5" s="695"/>
      <c r="J5" s="711"/>
      <c r="K5" s="682"/>
      <c r="L5" s="35" t="s">
        <v>59</v>
      </c>
      <c r="M5" s="35" t="s">
        <v>2</v>
      </c>
      <c r="N5" s="503" t="s">
        <v>60</v>
      </c>
      <c r="O5" s="503" t="s">
        <v>2</v>
      </c>
      <c r="P5" s="35" t="s">
        <v>58</v>
      </c>
      <c r="Q5" s="520"/>
      <c r="R5" s="518" t="s">
        <v>61</v>
      </c>
      <c r="S5" s="36"/>
      <c r="T5" s="42"/>
    </row>
    <row r="6" spans="1:20" s="491" customFormat="1" ht="10.9" customHeight="1" x14ac:dyDescent="0.25">
      <c r="A6" s="128" t="e">
        <f>S6/P6</f>
        <v>#DIV/0!</v>
      </c>
      <c r="B6" s="156" t="s">
        <v>38</v>
      </c>
      <c r="C6" s="699" t="s">
        <v>29</v>
      </c>
      <c r="D6" s="700"/>
      <c r="E6" s="700"/>
      <c r="F6" s="700"/>
      <c r="G6" s="700"/>
      <c r="H6" s="700"/>
      <c r="I6" s="700"/>
      <c r="J6" s="700"/>
      <c r="K6" s="507"/>
      <c r="L6" s="157">
        <v>0</v>
      </c>
      <c r="M6" s="158" t="s">
        <v>2</v>
      </c>
      <c r="N6" s="159">
        <v>0</v>
      </c>
      <c r="O6" s="158" t="s">
        <v>2</v>
      </c>
      <c r="P6" s="157">
        <v>0</v>
      </c>
      <c r="Q6" s="160" t="s">
        <v>3</v>
      </c>
      <c r="R6" s="161">
        <f>(L6*P6)/2080</f>
        <v>0</v>
      </c>
      <c r="S6" s="162">
        <f>L6*N6*P6</f>
        <v>0</v>
      </c>
      <c r="T6" s="41"/>
    </row>
    <row r="7" spans="1:20" s="491" customFormat="1" ht="10.9" customHeight="1" x14ac:dyDescent="0.25">
      <c r="A7" s="129"/>
      <c r="B7" s="171"/>
      <c r="C7" s="749" t="s">
        <v>67</v>
      </c>
      <c r="D7" s="758"/>
      <c r="E7" s="758"/>
      <c r="F7" s="758"/>
      <c r="G7" s="758"/>
      <c r="H7" s="758"/>
      <c r="I7" s="758"/>
      <c r="J7" s="750"/>
      <c r="K7" s="508"/>
      <c r="L7" s="165"/>
      <c r="M7" s="172"/>
      <c r="N7" s="165"/>
      <c r="O7" s="173"/>
      <c r="P7" s="168"/>
      <c r="Q7" s="91"/>
      <c r="R7" s="174"/>
      <c r="S7" s="162"/>
      <c r="T7" s="58"/>
    </row>
    <row r="8" spans="1:20" s="491" customFormat="1" ht="10.9" customHeight="1" x14ac:dyDescent="0.25">
      <c r="A8" s="128" t="e">
        <f>S8/P8</f>
        <v>#DIV/0!</v>
      </c>
      <c r="B8" s="493" t="s">
        <v>39</v>
      </c>
      <c r="C8" s="690" t="s">
        <v>29</v>
      </c>
      <c r="D8" s="691"/>
      <c r="E8" s="691"/>
      <c r="F8" s="691"/>
      <c r="G8" s="691"/>
      <c r="H8" s="691"/>
      <c r="I8" s="691"/>
      <c r="J8" s="691"/>
      <c r="K8" s="682"/>
      <c r="L8" s="131">
        <v>0</v>
      </c>
      <c r="M8" s="38" t="s">
        <v>2</v>
      </c>
      <c r="N8" s="132">
        <v>0</v>
      </c>
      <c r="O8" s="38" t="s">
        <v>2</v>
      </c>
      <c r="P8" s="131">
        <v>0</v>
      </c>
      <c r="Q8" s="39" t="s">
        <v>3</v>
      </c>
      <c r="R8" s="40">
        <f>(L8*P8)/2080</f>
        <v>0</v>
      </c>
      <c r="S8" s="41">
        <f>L8*N8*P8</f>
        <v>0</v>
      </c>
      <c r="T8" s="58"/>
    </row>
    <row r="9" spans="1:20" s="491" customFormat="1" ht="10.9" customHeight="1" x14ac:dyDescent="0.25">
      <c r="A9" s="129"/>
      <c r="B9" s="42"/>
      <c r="C9" s="760" t="s">
        <v>67</v>
      </c>
      <c r="D9" s="761"/>
      <c r="E9" s="761"/>
      <c r="F9" s="761"/>
      <c r="G9" s="761"/>
      <c r="H9" s="761"/>
      <c r="I9" s="761"/>
      <c r="J9" s="762"/>
      <c r="K9" s="704"/>
      <c r="L9" s="499"/>
      <c r="M9" s="43"/>
      <c r="N9" s="499"/>
      <c r="O9" s="44"/>
      <c r="P9" s="133"/>
      <c r="Q9" s="45"/>
      <c r="R9" s="494"/>
      <c r="S9" s="41"/>
      <c r="T9" s="58"/>
    </row>
    <row r="10" spans="1:20" s="25" customFormat="1" ht="10.9" customHeight="1" x14ac:dyDescent="0.25">
      <c r="A10" s="128" t="e">
        <f>S10/P10</f>
        <v>#DIV/0!</v>
      </c>
      <c r="B10" s="163" t="s">
        <v>40</v>
      </c>
      <c r="C10" s="699" t="s">
        <v>29</v>
      </c>
      <c r="D10" s="700"/>
      <c r="E10" s="700"/>
      <c r="F10" s="700"/>
      <c r="G10" s="700"/>
      <c r="H10" s="700"/>
      <c r="I10" s="700"/>
      <c r="J10" s="700"/>
      <c r="K10" s="507"/>
      <c r="L10" s="157">
        <v>0</v>
      </c>
      <c r="M10" s="158" t="s">
        <v>2</v>
      </c>
      <c r="N10" s="159">
        <v>0</v>
      </c>
      <c r="O10" s="158" t="s">
        <v>2</v>
      </c>
      <c r="P10" s="157">
        <v>0</v>
      </c>
      <c r="Q10" s="160" t="s">
        <v>3</v>
      </c>
      <c r="R10" s="161">
        <f>(L10*P10)/2080</f>
        <v>0</v>
      </c>
      <c r="S10" s="162">
        <f>L10*N10*P10</f>
        <v>0</v>
      </c>
      <c r="T10" s="49"/>
    </row>
    <row r="11" spans="1:20" s="25" customFormat="1" ht="10.9" customHeight="1" x14ac:dyDescent="0.25">
      <c r="A11" s="129"/>
      <c r="B11" s="164"/>
      <c r="C11" s="749" t="s">
        <v>67</v>
      </c>
      <c r="D11" s="749"/>
      <c r="E11" s="749"/>
      <c r="F11" s="749"/>
      <c r="G11" s="749"/>
      <c r="H11" s="749"/>
      <c r="I11" s="749"/>
      <c r="J11" s="750"/>
      <c r="K11" s="508"/>
      <c r="L11" s="165"/>
      <c r="M11" s="166"/>
      <c r="N11" s="165"/>
      <c r="O11" s="167"/>
      <c r="P11" s="168"/>
      <c r="Q11" s="92"/>
      <c r="R11" s="169"/>
      <c r="S11" s="170"/>
      <c r="T11" s="49"/>
    </row>
    <row r="12" spans="1:20" s="25" customFormat="1" ht="10.9" customHeight="1" x14ac:dyDescent="0.25">
      <c r="A12" s="128" t="e">
        <f>S12/P12</f>
        <v>#DIV/0!</v>
      </c>
      <c r="B12" s="498" t="s">
        <v>41</v>
      </c>
      <c r="C12" s="690" t="s">
        <v>29</v>
      </c>
      <c r="D12" s="691"/>
      <c r="E12" s="691"/>
      <c r="F12" s="691"/>
      <c r="G12" s="691"/>
      <c r="H12" s="691"/>
      <c r="I12" s="691"/>
      <c r="J12" s="691"/>
      <c r="K12" s="682"/>
      <c r="L12" s="131">
        <v>0</v>
      </c>
      <c r="M12" s="38" t="s">
        <v>2</v>
      </c>
      <c r="N12" s="132">
        <v>0</v>
      </c>
      <c r="O12" s="38" t="s">
        <v>2</v>
      </c>
      <c r="P12" s="131">
        <v>0</v>
      </c>
      <c r="Q12" s="39" t="s">
        <v>3</v>
      </c>
      <c r="R12" s="40">
        <f>(L12*P12)/2080</f>
        <v>0</v>
      </c>
      <c r="S12" s="41">
        <f>L12*N12*P12</f>
        <v>0</v>
      </c>
      <c r="T12" s="49"/>
    </row>
    <row r="13" spans="1:20" s="25" customFormat="1" ht="10.9" customHeight="1" x14ac:dyDescent="0.25">
      <c r="A13" s="129"/>
      <c r="B13" s="48"/>
      <c r="C13" s="760" t="s">
        <v>67</v>
      </c>
      <c r="D13" s="760"/>
      <c r="E13" s="760"/>
      <c r="F13" s="760"/>
      <c r="G13" s="760"/>
      <c r="H13" s="760"/>
      <c r="I13" s="760"/>
      <c r="J13" s="762"/>
      <c r="K13" s="704"/>
      <c r="L13" s="43"/>
      <c r="M13" s="43"/>
      <c r="N13" s="43"/>
      <c r="O13" s="44"/>
      <c r="P13" s="44"/>
      <c r="Q13" s="45"/>
      <c r="R13" s="494"/>
      <c r="S13" s="49"/>
      <c r="T13" s="49"/>
    </row>
    <row r="14" spans="1:20" s="25" customFormat="1" ht="10.9" customHeight="1" x14ac:dyDescent="0.25">
      <c r="A14" s="128" t="e">
        <f>S14/P14</f>
        <v>#DIV/0!</v>
      </c>
      <c r="B14" s="163" t="s">
        <v>44</v>
      </c>
      <c r="C14" s="699" t="s">
        <v>29</v>
      </c>
      <c r="D14" s="700"/>
      <c r="E14" s="700"/>
      <c r="F14" s="700"/>
      <c r="G14" s="700"/>
      <c r="H14" s="700"/>
      <c r="I14" s="700"/>
      <c r="J14" s="700"/>
      <c r="K14" s="507"/>
      <c r="L14" s="157">
        <v>0</v>
      </c>
      <c r="M14" s="158" t="s">
        <v>2</v>
      </c>
      <c r="N14" s="159">
        <v>0</v>
      </c>
      <c r="O14" s="158" t="s">
        <v>2</v>
      </c>
      <c r="P14" s="157">
        <v>0</v>
      </c>
      <c r="Q14" s="160" t="s">
        <v>3</v>
      </c>
      <c r="R14" s="161">
        <f>(L14*P14)/2080</f>
        <v>0</v>
      </c>
      <c r="S14" s="162">
        <f>L14*N14*P14</f>
        <v>0</v>
      </c>
      <c r="T14" s="49"/>
    </row>
    <row r="15" spans="1:20" s="25" customFormat="1" ht="10.9" hidden="1" customHeight="1" x14ac:dyDescent="0.25">
      <c r="A15" s="129"/>
      <c r="B15" s="391"/>
      <c r="C15" s="749" t="s">
        <v>67</v>
      </c>
      <c r="D15" s="749"/>
      <c r="E15" s="749"/>
      <c r="F15" s="749"/>
      <c r="G15" s="749"/>
      <c r="H15" s="749"/>
      <c r="I15" s="749"/>
      <c r="J15" s="750"/>
      <c r="K15" s="508"/>
      <c r="L15" s="165"/>
      <c r="M15" s="172"/>
      <c r="N15" s="165"/>
      <c r="O15" s="173"/>
      <c r="P15" s="168"/>
      <c r="Q15" s="91"/>
      <c r="R15" s="174"/>
      <c r="S15" s="162"/>
      <c r="T15" s="49"/>
    </row>
    <row r="16" spans="1:20" s="25" customFormat="1" ht="10.9" hidden="1" customHeight="1" x14ac:dyDescent="0.25">
      <c r="A16" s="128" t="e">
        <f>S16/P16</f>
        <v>#DIV/0!</v>
      </c>
      <c r="B16" s="498" t="s">
        <v>76</v>
      </c>
      <c r="C16" s="690" t="s">
        <v>29</v>
      </c>
      <c r="D16" s="691"/>
      <c r="E16" s="691"/>
      <c r="F16" s="691"/>
      <c r="G16" s="691"/>
      <c r="H16" s="691"/>
      <c r="I16" s="691"/>
      <c r="J16" s="691"/>
      <c r="K16" s="682"/>
      <c r="L16" s="131">
        <v>0</v>
      </c>
      <c r="M16" s="38" t="s">
        <v>2</v>
      </c>
      <c r="N16" s="132">
        <v>0</v>
      </c>
      <c r="O16" s="38" t="s">
        <v>2</v>
      </c>
      <c r="P16" s="131">
        <v>0</v>
      </c>
      <c r="Q16" s="39" t="s">
        <v>3</v>
      </c>
      <c r="R16" s="40">
        <f>(L16*P16)/2080</f>
        <v>0</v>
      </c>
      <c r="S16" s="41">
        <f>L16*N16*P16</f>
        <v>0</v>
      </c>
      <c r="T16" s="49"/>
    </row>
    <row r="17" spans="1:26" s="25" customFormat="1" ht="10.9" hidden="1" customHeight="1" x14ac:dyDescent="0.25">
      <c r="A17" s="129"/>
      <c r="B17" s="48"/>
      <c r="C17" s="760" t="s">
        <v>67</v>
      </c>
      <c r="D17" s="760"/>
      <c r="E17" s="760"/>
      <c r="F17" s="760"/>
      <c r="G17" s="760"/>
      <c r="H17" s="760"/>
      <c r="I17" s="760"/>
      <c r="J17" s="762"/>
      <c r="K17" s="704"/>
      <c r="L17" s="43"/>
      <c r="M17" s="43"/>
      <c r="N17" s="43"/>
      <c r="O17" s="44"/>
      <c r="P17" s="44"/>
      <c r="Q17" s="45"/>
      <c r="R17" s="494"/>
      <c r="S17" s="49"/>
      <c r="T17" s="49"/>
    </row>
    <row r="18" spans="1:26" s="25" customFormat="1" ht="10.9" hidden="1" customHeight="1" x14ac:dyDescent="0.25">
      <c r="A18" s="128" t="e">
        <f>S18/P18</f>
        <v>#DIV/0!</v>
      </c>
      <c r="B18" s="163" t="s">
        <v>143</v>
      </c>
      <c r="C18" s="699" t="s">
        <v>29</v>
      </c>
      <c r="D18" s="700"/>
      <c r="E18" s="700"/>
      <c r="F18" s="700"/>
      <c r="G18" s="700"/>
      <c r="H18" s="700"/>
      <c r="I18" s="700"/>
      <c r="J18" s="700"/>
      <c r="K18" s="507"/>
      <c r="L18" s="157">
        <v>0</v>
      </c>
      <c r="M18" s="158" t="s">
        <v>2</v>
      </c>
      <c r="N18" s="159">
        <v>0</v>
      </c>
      <c r="O18" s="158" t="s">
        <v>2</v>
      </c>
      <c r="P18" s="157">
        <v>0</v>
      </c>
      <c r="Q18" s="160" t="s">
        <v>3</v>
      </c>
      <c r="R18" s="161">
        <f>(L18*P18)/2080</f>
        <v>0</v>
      </c>
      <c r="S18" s="162">
        <f>L18*N18*P18</f>
        <v>0</v>
      </c>
      <c r="T18" s="49"/>
    </row>
    <row r="19" spans="1:26" s="25" customFormat="1" ht="10.9" customHeight="1" thickBot="1" x14ac:dyDescent="0.3">
      <c r="A19" s="85"/>
      <c r="B19" s="164"/>
      <c r="C19" s="749" t="s">
        <v>67</v>
      </c>
      <c r="D19" s="749"/>
      <c r="E19" s="749"/>
      <c r="F19" s="749"/>
      <c r="G19" s="749"/>
      <c r="H19" s="749"/>
      <c r="I19" s="749"/>
      <c r="J19" s="750"/>
      <c r="K19" s="508"/>
      <c r="L19" s="165"/>
      <c r="M19" s="172"/>
      <c r="N19" s="172"/>
      <c r="O19" s="413"/>
      <c r="P19" s="414"/>
      <c r="Q19" s="414"/>
      <c r="R19" s="415">
        <f>SUM(R5:R18)</f>
        <v>0</v>
      </c>
      <c r="S19" s="416" t="s">
        <v>12</v>
      </c>
      <c r="T19" s="50">
        <f>ROUND(SUM(S5:S18),0)</f>
        <v>0</v>
      </c>
    </row>
    <row r="20" spans="1:26" s="48" customFormat="1" ht="11.5" customHeight="1" x14ac:dyDescent="0.25">
      <c r="A20" s="145" t="s">
        <v>10</v>
      </c>
      <c r="B20" s="145"/>
      <c r="C20" s="730" t="s">
        <v>83</v>
      </c>
      <c r="D20" s="731"/>
      <c r="E20" s="731"/>
      <c r="F20" s="731"/>
      <c r="G20" s="731"/>
      <c r="H20" s="731"/>
      <c r="I20" s="731"/>
      <c r="J20" s="731"/>
      <c r="K20" s="731"/>
      <c r="L20" s="731"/>
      <c r="M20" s="731"/>
      <c r="N20" s="731"/>
      <c r="O20" s="731"/>
      <c r="P20" s="731"/>
      <c r="Q20" s="731"/>
      <c r="R20" s="731"/>
      <c r="S20" s="731"/>
      <c r="T20" s="146"/>
    </row>
    <row r="21" spans="1:26" s="491" customFormat="1" ht="10.9" customHeight="1" x14ac:dyDescent="0.25">
      <c r="A21" s="34"/>
      <c r="B21" s="34"/>
      <c r="C21" s="744" t="s">
        <v>103</v>
      </c>
      <c r="D21" s="745"/>
      <c r="E21" s="705"/>
      <c r="F21" s="707"/>
      <c r="G21" s="707"/>
      <c r="H21" s="707"/>
      <c r="I21" s="707"/>
      <c r="J21" s="707"/>
      <c r="K21" s="707"/>
      <c r="L21" s="751" t="s">
        <v>28</v>
      </c>
      <c r="M21" s="710"/>
      <c r="N21" s="757" t="s">
        <v>88</v>
      </c>
      <c r="O21" s="745"/>
      <c r="P21" s="745"/>
      <c r="Q21" s="51" t="s">
        <v>58</v>
      </c>
      <c r="R21" s="52"/>
      <c r="S21" s="52"/>
      <c r="T21" s="42"/>
    </row>
    <row r="22" spans="1:26" s="491" customFormat="1" ht="10.4" customHeight="1" x14ac:dyDescent="0.25">
      <c r="A22" s="34"/>
      <c r="B22" s="53" t="s">
        <v>42</v>
      </c>
      <c r="C22" s="687" t="s">
        <v>98</v>
      </c>
      <c r="D22" s="696"/>
      <c r="E22" s="91" t="s">
        <v>62</v>
      </c>
      <c r="F22" s="45" t="s">
        <v>63</v>
      </c>
      <c r="G22" s="91" t="s">
        <v>64</v>
      </c>
      <c r="H22" s="45" t="s">
        <v>65</v>
      </c>
      <c r="I22" s="91" t="s">
        <v>66</v>
      </c>
      <c r="J22" s="45" t="s">
        <v>77</v>
      </c>
      <c r="K22" s="91" t="s">
        <v>142</v>
      </c>
      <c r="L22" s="751"/>
      <c r="M22" s="682"/>
      <c r="N22" s="506"/>
      <c r="O22" s="505"/>
      <c r="P22" s="505"/>
      <c r="Q22" s="51"/>
      <c r="R22" s="52"/>
      <c r="S22" s="52"/>
      <c r="T22" s="42"/>
    </row>
    <row r="23" spans="1:26" s="491" customFormat="1" ht="10.4" customHeight="1" x14ac:dyDescent="0.25">
      <c r="A23" s="128" t="e">
        <f>IF(E23="x",A6,0)+IF(F23="x",A8,0)+IF(G23="x", A10,0)+IF(H23="x",A12,0)+IF(I23="x",A14,0)+IF(J23="x",A16,0)+IF(K23="x",A18,0)</f>
        <v>#DIV/0!</v>
      </c>
      <c r="B23" s="53"/>
      <c r="C23" s="694" t="s">
        <v>104</v>
      </c>
      <c r="D23" s="701"/>
      <c r="E23" s="126" t="s">
        <v>2</v>
      </c>
      <c r="F23" s="127" t="s">
        <v>2</v>
      </c>
      <c r="G23" s="126" t="s">
        <v>2</v>
      </c>
      <c r="H23" s="127" t="s">
        <v>2</v>
      </c>
      <c r="I23" s="126" t="s">
        <v>2</v>
      </c>
      <c r="J23" s="127" t="s">
        <v>2</v>
      </c>
      <c r="K23" s="126" t="s">
        <v>2</v>
      </c>
      <c r="L23" s="768">
        <v>9.5000000000000001E-2</v>
      </c>
      <c r="M23" s="769"/>
      <c r="N23" s="54"/>
      <c r="O23" s="45" t="s">
        <v>2</v>
      </c>
      <c r="P23" s="48"/>
      <c r="Q23" s="262">
        <v>52</v>
      </c>
      <c r="R23" s="39" t="s">
        <v>3</v>
      </c>
      <c r="S23" s="41">
        <f>T19*L23</f>
        <v>0</v>
      </c>
      <c r="T23" s="58"/>
      <c r="U23" s="26"/>
      <c r="V23" s="26"/>
      <c r="W23" s="26"/>
      <c r="X23" s="26"/>
      <c r="Y23" s="26"/>
      <c r="Z23" s="26"/>
    </row>
    <row r="24" spans="1:26" s="491" customFormat="1" ht="10.4" customHeight="1" x14ac:dyDescent="0.25">
      <c r="A24" s="130"/>
      <c r="B24" s="53" t="s">
        <v>43</v>
      </c>
      <c r="C24" s="687" t="s">
        <v>99</v>
      </c>
      <c r="D24" s="696"/>
      <c r="E24" s="91" t="s">
        <v>62</v>
      </c>
      <c r="F24" s="45" t="s">
        <v>63</v>
      </c>
      <c r="G24" s="91" t="s">
        <v>64</v>
      </c>
      <c r="H24" s="45" t="s">
        <v>65</v>
      </c>
      <c r="I24" s="91" t="s">
        <v>66</v>
      </c>
      <c r="J24" s="45" t="s">
        <v>77</v>
      </c>
      <c r="K24" s="91" t="s">
        <v>142</v>
      </c>
      <c r="L24" s="739"/>
      <c r="M24" s="739"/>
      <c r="N24" s="54"/>
      <c r="O24" s="45"/>
      <c r="P24" s="48"/>
      <c r="Q24" s="263"/>
      <c r="R24" s="39"/>
      <c r="S24" s="41"/>
      <c r="T24" s="58"/>
      <c r="U24" s="26"/>
      <c r="V24" s="26"/>
      <c r="W24" s="26"/>
      <c r="X24" s="26"/>
      <c r="Y24" s="26"/>
      <c r="Z24" s="26"/>
    </row>
    <row r="25" spans="1:26" s="491" customFormat="1" ht="10.4" customHeight="1" x14ac:dyDescent="0.25">
      <c r="A25" s="128">
        <f>IF(E25="x",A6,0)+IF(F25="x",A8,0)+IF(G25="x", A10,0)+IF(H25="x",A12,0)+IF(I25="x",A14,0)+IF(J25="x",A16,0)+IF(K25="x",A18,0)</f>
        <v>0</v>
      </c>
      <c r="B25" s="53"/>
      <c r="C25" s="697" t="s">
        <v>105</v>
      </c>
      <c r="D25" s="698"/>
      <c r="E25" s="614"/>
      <c r="F25" s="613"/>
      <c r="G25" s="614"/>
      <c r="H25" s="613"/>
      <c r="I25" s="614"/>
      <c r="J25" s="613"/>
      <c r="K25" s="614"/>
      <c r="L25" s="739">
        <v>0</v>
      </c>
      <c r="M25" s="740"/>
      <c r="N25" s="54"/>
      <c r="O25" s="45" t="s">
        <v>2</v>
      </c>
      <c r="P25" s="48"/>
      <c r="Q25" s="131">
        <v>0</v>
      </c>
      <c r="R25" s="39" t="s">
        <v>3</v>
      </c>
      <c r="S25" s="41">
        <f>A25*L25*Q25</f>
        <v>0</v>
      </c>
      <c r="T25" s="58"/>
      <c r="U25" s="26"/>
      <c r="V25" s="26"/>
      <c r="W25" s="26"/>
      <c r="X25" s="26"/>
      <c r="Y25" s="26"/>
      <c r="Z25" s="26"/>
    </row>
    <row r="26" spans="1:26" s="491" customFormat="1" ht="10.4" customHeight="1" x14ac:dyDescent="0.25">
      <c r="A26" s="129"/>
      <c r="B26" s="502" t="s">
        <v>45</v>
      </c>
      <c r="C26" s="687" t="s">
        <v>100</v>
      </c>
      <c r="D26" s="696"/>
      <c r="E26" s="91" t="s">
        <v>62</v>
      </c>
      <c r="F26" s="45" t="s">
        <v>63</v>
      </c>
      <c r="G26" s="91" t="s">
        <v>64</v>
      </c>
      <c r="H26" s="45" t="s">
        <v>65</v>
      </c>
      <c r="I26" s="91" t="s">
        <v>66</v>
      </c>
      <c r="J26" s="45" t="s">
        <v>77</v>
      </c>
      <c r="K26" s="91" t="s">
        <v>142</v>
      </c>
      <c r="L26" s="739"/>
      <c r="M26" s="740"/>
      <c r="N26" s="55"/>
      <c r="O26" s="56"/>
      <c r="P26" s="48"/>
      <c r="Q26" s="263"/>
      <c r="R26" s="57"/>
      <c r="S26" s="58"/>
      <c r="T26" s="58"/>
      <c r="U26" s="27"/>
      <c r="V26" s="26"/>
      <c r="W26" s="26"/>
      <c r="X26" s="26"/>
      <c r="Y26" s="26"/>
      <c r="Z26" s="26"/>
    </row>
    <row r="27" spans="1:26" s="491" customFormat="1" ht="10.4" customHeight="1" x14ac:dyDescent="0.25">
      <c r="A27" s="128">
        <f>IF(E27="x",A6,0)+IF(F27="x",A8,0)+IF(G27="x", A10,0)+IF(H27="x",A12,0)+IF(I27="x",A14,0)+IF(J27="x",A16,0)+IF(K27="x",A18,0)</f>
        <v>0</v>
      </c>
      <c r="B27" s="502"/>
      <c r="C27" s="697" t="s">
        <v>105</v>
      </c>
      <c r="D27" s="698"/>
      <c r="E27" s="614"/>
      <c r="F27" s="613"/>
      <c r="G27" s="614"/>
      <c r="H27" s="613"/>
      <c r="I27" s="614"/>
      <c r="J27" s="613"/>
      <c r="K27" s="614"/>
      <c r="L27" s="739">
        <v>0</v>
      </c>
      <c r="M27" s="740"/>
      <c r="N27" s="54"/>
      <c r="O27" s="45" t="s">
        <v>2</v>
      </c>
      <c r="P27" s="48"/>
      <c r="Q27" s="131">
        <v>0</v>
      </c>
      <c r="R27" s="39" t="s">
        <v>3</v>
      </c>
      <c r="S27" s="41">
        <f>A27*L27*Q27</f>
        <v>0</v>
      </c>
      <c r="T27" s="58"/>
      <c r="U27" s="26"/>
      <c r="V27" s="26"/>
      <c r="W27" s="26"/>
      <c r="X27" s="26"/>
      <c r="Y27" s="26"/>
      <c r="Z27" s="26"/>
    </row>
    <row r="28" spans="1:26" s="491" customFormat="1" ht="10.4" hidden="1" customHeight="1" x14ac:dyDescent="0.25">
      <c r="A28" s="129"/>
      <c r="B28" s="502" t="s">
        <v>57</v>
      </c>
      <c r="C28" s="687" t="s">
        <v>101</v>
      </c>
      <c r="D28" s="734"/>
      <c r="E28" s="91" t="s">
        <v>62</v>
      </c>
      <c r="F28" s="45" t="s">
        <v>63</v>
      </c>
      <c r="G28" s="91" t="s">
        <v>64</v>
      </c>
      <c r="H28" s="45" t="s">
        <v>65</v>
      </c>
      <c r="I28" s="91" t="s">
        <v>66</v>
      </c>
      <c r="J28" s="45" t="s">
        <v>77</v>
      </c>
      <c r="K28" s="91" t="s">
        <v>142</v>
      </c>
      <c r="L28" s="741"/>
      <c r="M28" s="742"/>
      <c r="N28" s="59"/>
      <c r="O28" s="45"/>
      <c r="P28" s="48"/>
      <c r="Q28" s="264"/>
      <c r="R28" s="39"/>
      <c r="S28" s="41"/>
      <c r="T28" s="58"/>
      <c r="U28" s="27"/>
      <c r="V28" s="26"/>
      <c r="W28" s="26"/>
      <c r="X28" s="26"/>
      <c r="Y28" s="26"/>
      <c r="Z28" s="26"/>
    </row>
    <row r="29" spans="1:26" s="491" customFormat="1" ht="10.4" hidden="1" customHeight="1" x14ac:dyDescent="0.25">
      <c r="A29" s="128">
        <f>IF(E29="x",A6,0)+IF(F29="x",A8,0)+IF(G29="x", A10,0)+IF(H29="x",A12,0)+IF(I29="x",A14,0)+IF(J29="x",A16,0)+IF(K29="x",A18,0)</f>
        <v>0</v>
      </c>
      <c r="B29" s="504"/>
      <c r="C29" s="697" t="s">
        <v>105</v>
      </c>
      <c r="D29" s="743"/>
      <c r="E29" s="614"/>
      <c r="F29" s="613"/>
      <c r="G29" s="614"/>
      <c r="H29" s="613"/>
      <c r="I29" s="614"/>
      <c r="J29" s="613"/>
      <c r="K29" s="614"/>
      <c r="L29" s="739">
        <v>0</v>
      </c>
      <c r="M29" s="740"/>
      <c r="N29" s="60"/>
      <c r="O29" s="45" t="s">
        <v>2</v>
      </c>
      <c r="P29" s="61"/>
      <c r="Q29" s="131">
        <v>0</v>
      </c>
      <c r="R29" s="39" t="s">
        <v>3</v>
      </c>
      <c r="S29" s="41">
        <f>A29*L29*Q29</f>
        <v>0</v>
      </c>
      <c r="T29" s="58"/>
      <c r="U29" s="26"/>
      <c r="V29" s="26"/>
      <c r="W29" s="26"/>
      <c r="X29" s="26"/>
      <c r="Y29" s="26"/>
      <c r="Z29" s="26"/>
    </row>
    <row r="30" spans="1:26" s="491" customFormat="1" ht="10.9" customHeight="1" thickBot="1" x14ac:dyDescent="0.3">
      <c r="A30" s="42"/>
      <c r="B30" s="501"/>
      <c r="C30" s="517"/>
      <c r="D30" s="517"/>
      <c r="E30" s="747"/>
      <c r="F30" s="748"/>
      <c r="G30" s="748"/>
      <c r="H30" s="748"/>
      <c r="I30" s="748"/>
      <c r="J30" s="748"/>
      <c r="K30" s="748"/>
      <c r="L30" s="725"/>
      <c r="M30" s="711"/>
      <c r="N30" s="519"/>
      <c r="O30" s="46"/>
      <c r="P30" s="62"/>
      <c r="Q30" s="62"/>
      <c r="R30" s="63"/>
      <c r="S30" s="64"/>
      <c r="T30" s="87">
        <f>ROUND(SUM(S21:S29),0)</f>
        <v>0</v>
      </c>
      <c r="U30" s="27"/>
      <c r="V30" s="26"/>
      <c r="W30" s="26"/>
      <c r="X30" s="26"/>
      <c r="Y30" s="26"/>
      <c r="Z30" s="26"/>
    </row>
    <row r="31" spans="1:26" s="48" customFormat="1" ht="11.5" customHeight="1" x14ac:dyDescent="0.25">
      <c r="A31" s="145" t="s">
        <v>9</v>
      </c>
      <c r="B31" s="145"/>
      <c r="C31" s="730" t="s">
        <v>82</v>
      </c>
      <c r="D31" s="730"/>
      <c r="E31" s="730"/>
      <c r="F31" s="730"/>
      <c r="G31" s="730"/>
      <c r="H31" s="730"/>
      <c r="I31" s="730"/>
      <c r="J31" s="730"/>
      <c r="K31" s="730"/>
      <c r="L31" s="730"/>
      <c r="M31" s="730"/>
      <c r="N31" s="730"/>
      <c r="O31" s="730"/>
      <c r="P31" s="730"/>
      <c r="Q31" s="730"/>
      <c r="R31" s="730"/>
      <c r="S31" s="730"/>
      <c r="T31" s="147"/>
      <c r="U31" s="83"/>
      <c r="V31" s="83"/>
      <c r="W31" s="83"/>
      <c r="X31" s="83"/>
      <c r="Y31" s="83"/>
      <c r="Z31" s="83"/>
    </row>
    <row r="32" spans="1:26" s="491" customFormat="1" ht="10.9" customHeight="1" x14ac:dyDescent="0.25">
      <c r="A32" s="42"/>
      <c r="B32" s="42"/>
      <c r="C32" s="744" t="s">
        <v>102</v>
      </c>
      <c r="D32" s="745"/>
      <c r="E32" s="705"/>
      <c r="F32" s="707"/>
      <c r="G32" s="707"/>
      <c r="H32" s="707"/>
      <c r="I32" s="707"/>
      <c r="J32" s="707"/>
      <c r="K32" s="707"/>
      <c r="L32" s="708" t="s">
        <v>80</v>
      </c>
      <c r="M32" s="709"/>
      <c r="N32" s="709"/>
      <c r="O32" s="710"/>
      <c r="P32" s="711"/>
      <c r="Q32" s="711"/>
      <c r="R32" s="65" t="s">
        <v>3</v>
      </c>
      <c r="S32" s="66" t="s">
        <v>11</v>
      </c>
      <c r="T32" s="58"/>
      <c r="U32" s="26"/>
      <c r="V32" s="26"/>
      <c r="W32" s="26"/>
      <c r="X32" s="26"/>
      <c r="Y32" s="26"/>
      <c r="Z32" s="26"/>
    </row>
    <row r="33" spans="1:20" s="491" customFormat="1" ht="10.4" customHeight="1" x14ac:dyDescent="0.25">
      <c r="A33" s="42"/>
      <c r="B33" s="618" t="s">
        <v>38</v>
      </c>
      <c r="C33" s="690" t="s">
        <v>79</v>
      </c>
      <c r="D33" s="703"/>
      <c r="E33" s="703"/>
      <c r="F33" s="703"/>
      <c r="G33" s="703"/>
      <c r="H33" s="703"/>
      <c r="I33" s="703"/>
      <c r="J33" s="703"/>
      <c r="K33" s="704"/>
      <c r="L33" s="681"/>
      <c r="M33" s="682"/>
      <c r="N33" s="682"/>
      <c r="O33" s="682"/>
      <c r="P33" s="682"/>
      <c r="Q33" s="682"/>
      <c r="R33" s="682"/>
      <c r="S33" s="682"/>
      <c r="T33" s="58"/>
    </row>
    <row r="34" spans="1:20" s="491" customFormat="1" ht="10.4" customHeight="1" x14ac:dyDescent="0.25">
      <c r="A34" s="42"/>
      <c r="B34" s="42"/>
      <c r="C34" s="692" t="s">
        <v>78</v>
      </c>
      <c r="D34" s="746"/>
      <c r="E34" s="91" t="s">
        <v>62</v>
      </c>
      <c r="F34" s="45" t="s">
        <v>63</v>
      </c>
      <c r="G34" s="91" t="s">
        <v>64</v>
      </c>
      <c r="H34" s="45" t="s">
        <v>65</v>
      </c>
      <c r="I34" s="91" t="s">
        <v>66</v>
      </c>
      <c r="J34" s="45" t="s">
        <v>77</v>
      </c>
      <c r="K34" s="91" t="s">
        <v>142</v>
      </c>
      <c r="L34" s="681"/>
      <c r="M34" s="682"/>
      <c r="N34" s="682"/>
      <c r="O34" s="682"/>
      <c r="P34" s="682"/>
      <c r="Q34" s="682"/>
      <c r="R34" s="682"/>
      <c r="S34" s="682"/>
      <c r="T34" s="58"/>
    </row>
    <row r="35" spans="1:20" s="491" customFormat="1" ht="10.4" customHeight="1" x14ac:dyDescent="0.25">
      <c r="A35" s="42"/>
      <c r="B35" s="42"/>
      <c r="C35" s="660" t="s">
        <v>171</v>
      </c>
      <c r="D35" s="661" t="s">
        <v>191</v>
      </c>
      <c r="E35" s="614"/>
      <c r="F35" s="613"/>
      <c r="G35" s="614"/>
      <c r="H35" s="613"/>
      <c r="I35" s="614"/>
      <c r="J35" s="613"/>
      <c r="K35" s="614"/>
      <c r="L35" s="134">
        <v>0</v>
      </c>
      <c r="M35" s="44" t="s">
        <v>2</v>
      </c>
      <c r="N35" s="131">
        <v>0</v>
      </c>
      <c r="O35" s="38" t="s">
        <v>2</v>
      </c>
      <c r="P35" s="135">
        <v>0</v>
      </c>
      <c r="Q35" s="67" t="s">
        <v>3</v>
      </c>
      <c r="R35" s="41">
        <f>L35*P35*N35</f>
        <v>0</v>
      </c>
      <c r="S35" s="41"/>
      <c r="T35" s="58"/>
    </row>
    <row r="36" spans="1:20" s="491" customFormat="1" ht="10.4" customHeight="1" x14ac:dyDescent="0.25">
      <c r="A36" s="42"/>
      <c r="B36" s="42"/>
      <c r="C36" s="694" t="s">
        <v>8</v>
      </c>
      <c r="D36" s="695"/>
      <c r="E36" s="696"/>
      <c r="F36" s="696"/>
      <c r="G36" s="696"/>
      <c r="H36" s="696"/>
      <c r="I36" s="696"/>
      <c r="J36" s="696"/>
      <c r="K36" s="682"/>
      <c r="L36" s="134">
        <v>0</v>
      </c>
      <c r="M36" s="44" t="s">
        <v>2</v>
      </c>
      <c r="N36" s="131">
        <v>0</v>
      </c>
      <c r="O36" s="38" t="s">
        <v>2</v>
      </c>
      <c r="P36" s="135">
        <v>0</v>
      </c>
      <c r="Q36" s="67" t="s">
        <v>3</v>
      </c>
      <c r="R36" s="41">
        <f>L36*P36*N36</f>
        <v>0</v>
      </c>
      <c r="S36" s="41"/>
      <c r="T36" s="58"/>
    </row>
    <row r="37" spans="1:20" s="491" customFormat="1" ht="10.4" customHeight="1" x14ac:dyDescent="0.25">
      <c r="A37" s="42"/>
      <c r="B37" s="42"/>
      <c r="C37" s="694" t="s">
        <v>179</v>
      </c>
      <c r="D37" s="695"/>
      <c r="E37" s="696"/>
      <c r="F37" s="696"/>
      <c r="G37" s="696"/>
      <c r="H37" s="696"/>
      <c r="I37" s="696"/>
      <c r="J37" s="696"/>
      <c r="K37" s="682"/>
      <c r="L37" s="134">
        <v>0</v>
      </c>
      <c r="M37" s="44" t="s">
        <v>2</v>
      </c>
      <c r="N37" s="131">
        <v>0</v>
      </c>
      <c r="O37" s="38" t="s">
        <v>2</v>
      </c>
      <c r="P37" s="135">
        <v>0</v>
      </c>
      <c r="Q37" s="67" t="s">
        <v>3</v>
      </c>
      <c r="R37" s="41">
        <f>L37*P37*N37</f>
        <v>0</v>
      </c>
      <c r="S37" s="41"/>
      <c r="T37" s="58"/>
    </row>
    <row r="38" spans="1:20" s="491" customFormat="1" ht="10.4" customHeight="1" x14ac:dyDescent="0.25">
      <c r="A38" s="42"/>
      <c r="B38" s="42"/>
      <c r="C38" s="694" t="s">
        <v>36</v>
      </c>
      <c r="D38" s="695"/>
      <c r="E38" s="696"/>
      <c r="F38" s="696"/>
      <c r="G38" s="696"/>
      <c r="H38" s="696"/>
      <c r="I38" s="696"/>
      <c r="J38" s="696"/>
      <c r="K38" s="682"/>
      <c r="L38" s="662">
        <v>0</v>
      </c>
      <c r="M38" s="44" t="s">
        <v>2</v>
      </c>
      <c r="N38" s="131">
        <v>0</v>
      </c>
      <c r="O38" s="38" t="s">
        <v>2</v>
      </c>
      <c r="P38" s="136">
        <v>0</v>
      </c>
      <c r="Q38" s="67" t="s">
        <v>3</v>
      </c>
      <c r="R38" s="29">
        <f>L38*P38*N38</f>
        <v>0</v>
      </c>
      <c r="S38" s="41">
        <f>SUM(R35:R38)</f>
        <v>0</v>
      </c>
      <c r="T38" s="58"/>
    </row>
    <row r="39" spans="1:20" s="491" customFormat="1" ht="10.4" customHeight="1" x14ac:dyDescent="0.25">
      <c r="A39" s="42"/>
      <c r="B39" s="618" t="s">
        <v>39</v>
      </c>
      <c r="C39" s="690" t="s">
        <v>79</v>
      </c>
      <c r="D39" s="703"/>
      <c r="E39" s="703"/>
      <c r="F39" s="703"/>
      <c r="G39" s="703"/>
      <c r="H39" s="703"/>
      <c r="I39" s="703"/>
      <c r="J39" s="703"/>
      <c r="K39" s="704"/>
      <c r="L39" s="712"/>
      <c r="M39" s="696"/>
      <c r="N39" s="696"/>
      <c r="O39" s="696"/>
      <c r="P39" s="696"/>
      <c r="Q39" s="696"/>
      <c r="R39" s="696"/>
      <c r="S39" s="696"/>
      <c r="T39" s="58"/>
    </row>
    <row r="40" spans="1:20" s="491" customFormat="1" ht="10.4" customHeight="1" x14ac:dyDescent="0.25">
      <c r="A40" s="42"/>
      <c r="B40" s="42"/>
      <c r="C40" s="692" t="s">
        <v>78</v>
      </c>
      <c r="D40" s="691"/>
      <c r="E40" s="91" t="s">
        <v>62</v>
      </c>
      <c r="F40" s="45" t="s">
        <v>63</v>
      </c>
      <c r="G40" s="91" t="s">
        <v>64</v>
      </c>
      <c r="H40" s="45" t="s">
        <v>65</v>
      </c>
      <c r="I40" s="91" t="s">
        <v>66</v>
      </c>
      <c r="J40" s="45" t="s">
        <v>77</v>
      </c>
      <c r="K40" s="91" t="s">
        <v>142</v>
      </c>
      <c r="L40" s="712"/>
      <c r="M40" s="696"/>
      <c r="N40" s="696"/>
      <c r="O40" s="696"/>
      <c r="P40" s="696"/>
      <c r="Q40" s="696"/>
      <c r="R40" s="696"/>
      <c r="S40" s="696"/>
      <c r="T40" s="58"/>
    </row>
    <row r="41" spans="1:20" s="491" customFormat="1" ht="10.4" customHeight="1" x14ac:dyDescent="0.25">
      <c r="A41" s="42"/>
      <c r="B41" s="42"/>
      <c r="C41" s="660" t="s">
        <v>171</v>
      </c>
      <c r="D41" s="661" t="s">
        <v>191</v>
      </c>
      <c r="E41" s="614"/>
      <c r="F41" s="613"/>
      <c r="G41" s="614"/>
      <c r="H41" s="613"/>
      <c r="I41" s="614"/>
      <c r="J41" s="613"/>
      <c r="K41" s="614"/>
      <c r="L41" s="134">
        <v>0</v>
      </c>
      <c r="M41" s="44" t="s">
        <v>2</v>
      </c>
      <c r="N41" s="131">
        <v>0</v>
      </c>
      <c r="O41" s="38" t="s">
        <v>2</v>
      </c>
      <c r="P41" s="135">
        <v>0</v>
      </c>
      <c r="Q41" s="67" t="s">
        <v>3</v>
      </c>
      <c r="R41" s="41">
        <f>L41*P41*N41</f>
        <v>0</v>
      </c>
      <c r="S41" s="41"/>
      <c r="T41" s="58"/>
    </row>
    <row r="42" spans="1:20" s="491" customFormat="1" ht="10.4" customHeight="1" x14ac:dyDescent="0.25">
      <c r="A42" s="42"/>
      <c r="B42" s="42"/>
      <c r="C42" s="694" t="s">
        <v>8</v>
      </c>
      <c r="D42" s="695"/>
      <c r="E42" s="696"/>
      <c r="F42" s="696"/>
      <c r="G42" s="696"/>
      <c r="H42" s="696"/>
      <c r="I42" s="696"/>
      <c r="J42" s="696"/>
      <c r="K42" s="682"/>
      <c r="L42" s="134">
        <v>0</v>
      </c>
      <c r="M42" s="44" t="s">
        <v>2</v>
      </c>
      <c r="N42" s="131">
        <v>0</v>
      </c>
      <c r="O42" s="38" t="s">
        <v>2</v>
      </c>
      <c r="P42" s="135">
        <v>0</v>
      </c>
      <c r="Q42" s="67" t="s">
        <v>3</v>
      </c>
      <c r="R42" s="41">
        <f>L42*P42*N42</f>
        <v>0</v>
      </c>
      <c r="S42" s="41"/>
      <c r="T42" s="58"/>
    </row>
    <row r="43" spans="1:20" s="491" customFormat="1" ht="10.4" customHeight="1" x14ac:dyDescent="0.25">
      <c r="A43" s="42"/>
      <c r="B43" s="42"/>
      <c r="C43" s="694" t="s">
        <v>179</v>
      </c>
      <c r="D43" s="695"/>
      <c r="E43" s="696"/>
      <c r="F43" s="696"/>
      <c r="G43" s="696"/>
      <c r="H43" s="696"/>
      <c r="I43" s="696"/>
      <c r="J43" s="696"/>
      <c r="K43" s="682"/>
      <c r="L43" s="134">
        <v>0</v>
      </c>
      <c r="M43" s="44" t="s">
        <v>2</v>
      </c>
      <c r="N43" s="131">
        <v>0</v>
      </c>
      <c r="O43" s="38" t="s">
        <v>2</v>
      </c>
      <c r="P43" s="135">
        <v>0</v>
      </c>
      <c r="Q43" s="67" t="s">
        <v>3</v>
      </c>
      <c r="R43" s="41">
        <f>L43*P43*N43</f>
        <v>0</v>
      </c>
      <c r="S43" s="41"/>
      <c r="T43" s="58"/>
    </row>
    <row r="44" spans="1:20" s="491" customFormat="1" ht="10.4" customHeight="1" x14ac:dyDescent="0.25">
      <c r="A44" s="42"/>
      <c r="B44" s="42"/>
      <c r="C44" s="694" t="s">
        <v>36</v>
      </c>
      <c r="D44" s="695"/>
      <c r="E44" s="696"/>
      <c r="F44" s="696"/>
      <c r="G44" s="696"/>
      <c r="H44" s="696"/>
      <c r="I44" s="696"/>
      <c r="J44" s="696"/>
      <c r="K44" s="682"/>
      <c r="L44" s="662">
        <v>0</v>
      </c>
      <c r="M44" s="44" t="s">
        <v>2</v>
      </c>
      <c r="N44" s="131">
        <v>0</v>
      </c>
      <c r="O44" s="38" t="s">
        <v>2</v>
      </c>
      <c r="P44" s="136">
        <v>0</v>
      </c>
      <c r="Q44" s="67" t="s">
        <v>3</v>
      </c>
      <c r="R44" s="29">
        <f>L44*P44*N44</f>
        <v>0</v>
      </c>
      <c r="S44" s="41">
        <f>SUM(R41:R44)</f>
        <v>0</v>
      </c>
      <c r="T44" s="58"/>
    </row>
    <row r="45" spans="1:20" s="491" customFormat="1" ht="10.4" customHeight="1" x14ac:dyDescent="0.25">
      <c r="A45" s="42"/>
      <c r="B45" s="618" t="s">
        <v>40</v>
      </c>
      <c r="C45" s="690" t="s">
        <v>79</v>
      </c>
      <c r="D45" s="703"/>
      <c r="E45" s="703"/>
      <c r="F45" s="703"/>
      <c r="G45" s="703"/>
      <c r="H45" s="703"/>
      <c r="I45" s="703"/>
      <c r="J45" s="703"/>
      <c r="K45" s="704"/>
      <c r="L45" s="712"/>
      <c r="M45" s="696"/>
      <c r="N45" s="696"/>
      <c r="O45" s="696"/>
      <c r="P45" s="696"/>
      <c r="Q45" s="696"/>
      <c r="R45" s="696"/>
      <c r="S45" s="696"/>
      <c r="T45" s="58"/>
    </row>
    <row r="46" spans="1:20" s="491" customFormat="1" ht="10.4" customHeight="1" x14ac:dyDescent="0.25">
      <c r="A46" s="42"/>
      <c r="B46" s="42"/>
      <c r="C46" s="692" t="s">
        <v>78</v>
      </c>
      <c r="D46" s="691"/>
      <c r="E46" s="91" t="s">
        <v>62</v>
      </c>
      <c r="F46" s="45" t="s">
        <v>63</v>
      </c>
      <c r="G46" s="91" t="s">
        <v>64</v>
      </c>
      <c r="H46" s="45" t="s">
        <v>65</v>
      </c>
      <c r="I46" s="91" t="s">
        <v>66</v>
      </c>
      <c r="J46" s="45" t="s">
        <v>77</v>
      </c>
      <c r="K46" s="91" t="s">
        <v>142</v>
      </c>
      <c r="L46" s="712"/>
      <c r="M46" s="696"/>
      <c r="N46" s="696"/>
      <c r="O46" s="696"/>
      <c r="P46" s="696"/>
      <c r="Q46" s="696"/>
      <c r="R46" s="696"/>
      <c r="S46" s="696"/>
      <c r="T46" s="58"/>
    </row>
    <row r="47" spans="1:20" s="491" customFormat="1" ht="10.4" customHeight="1" x14ac:dyDescent="0.25">
      <c r="A47" s="42"/>
      <c r="B47" s="42"/>
      <c r="C47" s="660" t="s">
        <v>171</v>
      </c>
      <c r="D47" s="661" t="s">
        <v>191</v>
      </c>
      <c r="E47" s="614"/>
      <c r="F47" s="613"/>
      <c r="G47" s="614"/>
      <c r="H47" s="613"/>
      <c r="I47" s="614"/>
      <c r="J47" s="613"/>
      <c r="K47" s="614"/>
      <c r="L47" s="134">
        <v>0</v>
      </c>
      <c r="M47" s="44" t="s">
        <v>2</v>
      </c>
      <c r="N47" s="131">
        <v>0</v>
      </c>
      <c r="O47" s="38" t="s">
        <v>2</v>
      </c>
      <c r="P47" s="135">
        <v>0</v>
      </c>
      <c r="Q47" s="67" t="s">
        <v>3</v>
      </c>
      <c r="R47" s="41">
        <f>L47*P47*N47</f>
        <v>0</v>
      </c>
      <c r="S47" s="41"/>
      <c r="T47" s="58"/>
    </row>
    <row r="48" spans="1:20" s="491" customFormat="1" ht="10.4" customHeight="1" x14ac:dyDescent="0.25">
      <c r="A48" s="42"/>
      <c r="B48" s="42"/>
      <c r="C48" s="694" t="s">
        <v>8</v>
      </c>
      <c r="D48" s="695"/>
      <c r="E48" s="696"/>
      <c r="F48" s="696"/>
      <c r="G48" s="696"/>
      <c r="H48" s="696"/>
      <c r="I48" s="696"/>
      <c r="J48" s="696"/>
      <c r="K48" s="682"/>
      <c r="L48" s="134">
        <v>0</v>
      </c>
      <c r="M48" s="44" t="s">
        <v>2</v>
      </c>
      <c r="N48" s="131">
        <v>0</v>
      </c>
      <c r="O48" s="38" t="s">
        <v>2</v>
      </c>
      <c r="P48" s="135">
        <v>0</v>
      </c>
      <c r="Q48" s="67" t="s">
        <v>3</v>
      </c>
      <c r="R48" s="41">
        <f>L48*P48*N48</f>
        <v>0</v>
      </c>
      <c r="S48" s="41"/>
      <c r="T48" s="58"/>
    </row>
    <row r="49" spans="1:20" s="491" customFormat="1" ht="10.4" customHeight="1" x14ac:dyDescent="0.25">
      <c r="A49" s="42"/>
      <c r="B49" s="42"/>
      <c r="C49" s="694" t="s">
        <v>179</v>
      </c>
      <c r="D49" s="695"/>
      <c r="E49" s="696"/>
      <c r="F49" s="696"/>
      <c r="G49" s="696"/>
      <c r="H49" s="696"/>
      <c r="I49" s="696"/>
      <c r="J49" s="696"/>
      <c r="K49" s="682"/>
      <c r="L49" s="134">
        <v>0</v>
      </c>
      <c r="M49" s="44" t="s">
        <v>2</v>
      </c>
      <c r="N49" s="131">
        <v>0</v>
      </c>
      <c r="O49" s="38" t="s">
        <v>2</v>
      </c>
      <c r="P49" s="135">
        <v>0</v>
      </c>
      <c r="Q49" s="67" t="s">
        <v>3</v>
      </c>
      <c r="R49" s="41">
        <f>L49*P49*N49</f>
        <v>0</v>
      </c>
      <c r="S49" s="41"/>
      <c r="T49" s="58"/>
    </row>
    <row r="50" spans="1:20" s="491" customFormat="1" ht="10.4" customHeight="1" x14ac:dyDescent="0.25">
      <c r="A50" s="42"/>
      <c r="B50" s="42"/>
      <c r="C50" s="694" t="s">
        <v>36</v>
      </c>
      <c r="D50" s="695"/>
      <c r="E50" s="696"/>
      <c r="F50" s="696"/>
      <c r="G50" s="696"/>
      <c r="H50" s="696"/>
      <c r="I50" s="696"/>
      <c r="J50" s="696"/>
      <c r="K50" s="682"/>
      <c r="L50" s="662">
        <v>0</v>
      </c>
      <c r="M50" s="44" t="s">
        <v>2</v>
      </c>
      <c r="N50" s="131">
        <v>0</v>
      </c>
      <c r="O50" s="38" t="s">
        <v>2</v>
      </c>
      <c r="P50" s="136">
        <v>0</v>
      </c>
      <c r="Q50" s="67" t="s">
        <v>3</v>
      </c>
      <c r="R50" s="29">
        <f>L50*P50*N50</f>
        <v>0</v>
      </c>
      <c r="S50" s="41">
        <f>SUM(R47:R50)</f>
        <v>0</v>
      </c>
      <c r="T50" s="58"/>
    </row>
    <row r="51" spans="1:20" s="491" customFormat="1" ht="10.4" customHeight="1" x14ac:dyDescent="0.25">
      <c r="A51" s="42"/>
      <c r="B51" s="620" t="s">
        <v>41</v>
      </c>
      <c r="C51" s="690" t="s">
        <v>79</v>
      </c>
      <c r="D51" s="703"/>
      <c r="E51" s="703"/>
      <c r="F51" s="703"/>
      <c r="G51" s="703"/>
      <c r="H51" s="703"/>
      <c r="I51" s="703"/>
      <c r="J51" s="703"/>
      <c r="K51" s="704"/>
      <c r="L51" s="712"/>
      <c r="M51" s="696"/>
      <c r="N51" s="696"/>
      <c r="O51" s="696"/>
      <c r="P51" s="696"/>
      <c r="Q51" s="696"/>
      <c r="R51" s="696"/>
      <c r="S51" s="696"/>
      <c r="T51" s="58"/>
    </row>
    <row r="52" spans="1:20" s="491" customFormat="1" ht="10.4" customHeight="1" x14ac:dyDescent="0.25">
      <c r="A52" s="42"/>
      <c r="B52" s="619"/>
      <c r="C52" s="692" t="s">
        <v>78</v>
      </c>
      <c r="D52" s="691"/>
      <c r="E52" s="91" t="s">
        <v>62</v>
      </c>
      <c r="F52" s="45" t="s">
        <v>63</v>
      </c>
      <c r="G52" s="91" t="s">
        <v>64</v>
      </c>
      <c r="H52" s="45" t="s">
        <v>65</v>
      </c>
      <c r="I52" s="91" t="s">
        <v>66</v>
      </c>
      <c r="J52" s="45" t="s">
        <v>77</v>
      </c>
      <c r="K52" s="91" t="s">
        <v>142</v>
      </c>
      <c r="L52" s="712"/>
      <c r="M52" s="696"/>
      <c r="N52" s="696"/>
      <c r="O52" s="696"/>
      <c r="P52" s="696"/>
      <c r="Q52" s="696"/>
      <c r="R52" s="696"/>
      <c r="S52" s="696"/>
      <c r="T52" s="58"/>
    </row>
    <row r="53" spans="1:20" s="491" customFormat="1" ht="10.4" customHeight="1" x14ac:dyDescent="0.25">
      <c r="A53" s="42"/>
      <c r="B53" s="619"/>
      <c r="C53" s="660" t="s">
        <v>171</v>
      </c>
      <c r="D53" s="661" t="s">
        <v>191</v>
      </c>
      <c r="E53" s="614"/>
      <c r="F53" s="613"/>
      <c r="G53" s="614"/>
      <c r="H53" s="613"/>
      <c r="I53" s="614"/>
      <c r="J53" s="613"/>
      <c r="K53" s="614"/>
      <c r="L53" s="134">
        <v>0</v>
      </c>
      <c r="M53" s="44" t="s">
        <v>2</v>
      </c>
      <c r="N53" s="131">
        <v>0</v>
      </c>
      <c r="O53" s="38" t="s">
        <v>2</v>
      </c>
      <c r="P53" s="135">
        <v>0</v>
      </c>
      <c r="Q53" s="67" t="s">
        <v>3</v>
      </c>
      <c r="R53" s="41">
        <f>L53*P53*N53</f>
        <v>0</v>
      </c>
      <c r="S53" s="41"/>
      <c r="T53" s="58"/>
    </row>
    <row r="54" spans="1:20" s="491" customFormat="1" ht="10.4" customHeight="1" x14ac:dyDescent="0.25">
      <c r="A54" s="42"/>
      <c r="B54" s="619"/>
      <c r="C54" s="694" t="s">
        <v>8</v>
      </c>
      <c r="D54" s="695"/>
      <c r="E54" s="696"/>
      <c r="F54" s="696"/>
      <c r="G54" s="696"/>
      <c r="H54" s="696"/>
      <c r="I54" s="696"/>
      <c r="J54" s="696"/>
      <c r="K54" s="682"/>
      <c r="L54" s="134">
        <v>0</v>
      </c>
      <c r="M54" s="44" t="s">
        <v>2</v>
      </c>
      <c r="N54" s="131">
        <v>0</v>
      </c>
      <c r="O54" s="38" t="s">
        <v>2</v>
      </c>
      <c r="P54" s="135">
        <v>0</v>
      </c>
      <c r="Q54" s="67" t="s">
        <v>3</v>
      </c>
      <c r="R54" s="41">
        <f>L54*P54*N54</f>
        <v>0</v>
      </c>
      <c r="S54" s="41"/>
      <c r="T54" s="58"/>
    </row>
    <row r="55" spans="1:20" s="491" customFormat="1" ht="10.4" customHeight="1" x14ac:dyDescent="0.25">
      <c r="A55" s="42"/>
      <c r="B55" s="619"/>
      <c r="C55" s="694" t="s">
        <v>179</v>
      </c>
      <c r="D55" s="695"/>
      <c r="E55" s="696"/>
      <c r="F55" s="696"/>
      <c r="G55" s="696"/>
      <c r="H55" s="696"/>
      <c r="I55" s="696"/>
      <c r="J55" s="696"/>
      <c r="K55" s="682"/>
      <c r="L55" s="134">
        <v>0</v>
      </c>
      <c r="M55" s="44" t="s">
        <v>2</v>
      </c>
      <c r="N55" s="131">
        <v>0</v>
      </c>
      <c r="O55" s="38" t="s">
        <v>2</v>
      </c>
      <c r="P55" s="135">
        <v>0</v>
      </c>
      <c r="Q55" s="67" t="s">
        <v>3</v>
      </c>
      <c r="R55" s="41">
        <f>L55*P55*N55</f>
        <v>0</v>
      </c>
      <c r="S55" s="41"/>
      <c r="T55" s="58"/>
    </row>
    <row r="56" spans="1:20" s="491" customFormat="1" ht="10.4" customHeight="1" x14ac:dyDescent="0.25">
      <c r="A56" s="42"/>
      <c r="B56" s="619"/>
      <c r="C56" s="694" t="s">
        <v>36</v>
      </c>
      <c r="D56" s="695"/>
      <c r="E56" s="696"/>
      <c r="F56" s="696"/>
      <c r="G56" s="696"/>
      <c r="H56" s="696"/>
      <c r="I56" s="696"/>
      <c r="J56" s="696"/>
      <c r="K56" s="682"/>
      <c r="L56" s="662">
        <v>0</v>
      </c>
      <c r="M56" s="44" t="s">
        <v>2</v>
      </c>
      <c r="N56" s="131">
        <v>0</v>
      </c>
      <c r="O56" s="38" t="s">
        <v>2</v>
      </c>
      <c r="P56" s="136">
        <v>0</v>
      </c>
      <c r="Q56" s="67" t="s">
        <v>3</v>
      </c>
      <c r="R56" s="29">
        <f>L56*P56*N56</f>
        <v>0</v>
      </c>
      <c r="S56" s="41">
        <f>SUM(R53:R56)</f>
        <v>0</v>
      </c>
      <c r="T56" s="58"/>
    </row>
    <row r="57" spans="1:20" s="491" customFormat="1" ht="10.4" customHeight="1" x14ac:dyDescent="0.25">
      <c r="A57" s="42"/>
      <c r="B57" s="378" t="s">
        <v>44</v>
      </c>
      <c r="C57" s="690" t="s">
        <v>79</v>
      </c>
      <c r="D57" s="703"/>
      <c r="E57" s="703"/>
      <c r="F57" s="703"/>
      <c r="G57" s="703"/>
      <c r="H57" s="703"/>
      <c r="I57" s="703"/>
      <c r="J57" s="703"/>
      <c r="K57" s="704"/>
      <c r="L57" s="712"/>
      <c r="M57" s="696"/>
      <c r="N57" s="696"/>
      <c r="O57" s="696"/>
      <c r="P57" s="696"/>
      <c r="Q57" s="696"/>
      <c r="R57" s="696"/>
      <c r="S57" s="696"/>
      <c r="T57" s="58"/>
    </row>
    <row r="58" spans="1:20" s="491" customFormat="1" ht="10.4" customHeight="1" x14ac:dyDescent="0.25">
      <c r="A58" s="42"/>
      <c r="B58" s="621"/>
      <c r="C58" s="692" t="s">
        <v>78</v>
      </c>
      <c r="D58" s="691"/>
      <c r="E58" s="91" t="s">
        <v>62</v>
      </c>
      <c r="F58" s="45" t="s">
        <v>63</v>
      </c>
      <c r="G58" s="91" t="s">
        <v>64</v>
      </c>
      <c r="H58" s="45" t="s">
        <v>65</v>
      </c>
      <c r="I58" s="91" t="s">
        <v>66</v>
      </c>
      <c r="J58" s="45" t="s">
        <v>77</v>
      </c>
      <c r="K58" s="91" t="s">
        <v>142</v>
      </c>
      <c r="L58" s="712"/>
      <c r="M58" s="696"/>
      <c r="N58" s="696"/>
      <c r="O58" s="696"/>
      <c r="P58" s="696"/>
      <c r="Q58" s="696"/>
      <c r="R58" s="696"/>
      <c r="S58" s="696"/>
      <c r="T58" s="58"/>
    </row>
    <row r="59" spans="1:20" s="491" customFormat="1" ht="10.4" customHeight="1" x14ac:dyDescent="0.25">
      <c r="A59" s="42"/>
      <c r="B59" s="621"/>
      <c r="C59" s="660" t="s">
        <v>171</v>
      </c>
      <c r="D59" s="661" t="s">
        <v>191</v>
      </c>
      <c r="E59" s="614"/>
      <c r="F59" s="613"/>
      <c r="G59" s="614"/>
      <c r="H59" s="613"/>
      <c r="I59" s="614"/>
      <c r="J59" s="613"/>
      <c r="K59" s="614"/>
      <c r="L59" s="134">
        <v>0</v>
      </c>
      <c r="M59" s="379" t="s">
        <v>2</v>
      </c>
      <c r="N59" s="131">
        <v>0</v>
      </c>
      <c r="O59" s="380" t="s">
        <v>2</v>
      </c>
      <c r="P59" s="135">
        <v>0</v>
      </c>
      <c r="Q59" s="67" t="s">
        <v>3</v>
      </c>
      <c r="R59" s="381">
        <f>L59*P59*N59</f>
        <v>0</v>
      </c>
      <c r="S59" s="47"/>
      <c r="T59" s="58"/>
    </row>
    <row r="60" spans="1:20" s="491" customFormat="1" ht="10.4" customHeight="1" x14ac:dyDescent="0.25">
      <c r="A60" s="42"/>
      <c r="B60" s="621"/>
      <c r="C60" s="694" t="s">
        <v>8</v>
      </c>
      <c r="D60" s="695"/>
      <c r="E60" s="734"/>
      <c r="F60" s="734"/>
      <c r="G60" s="734"/>
      <c r="H60" s="734"/>
      <c r="I60" s="734"/>
      <c r="J60" s="734"/>
      <c r="K60" s="682"/>
      <c r="L60" s="134">
        <v>0</v>
      </c>
      <c r="M60" s="379" t="s">
        <v>2</v>
      </c>
      <c r="N60" s="131">
        <v>0</v>
      </c>
      <c r="O60" s="380" t="s">
        <v>2</v>
      </c>
      <c r="P60" s="135">
        <v>0</v>
      </c>
      <c r="Q60" s="67" t="s">
        <v>3</v>
      </c>
      <c r="R60" s="381">
        <f>L60*P60*N60</f>
        <v>0</v>
      </c>
      <c r="S60" s="47"/>
      <c r="T60" s="58"/>
    </row>
    <row r="61" spans="1:20" s="491" customFormat="1" ht="10.4" customHeight="1" x14ac:dyDescent="0.25">
      <c r="A61" s="42"/>
      <c r="B61" s="621"/>
      <c r="C61" s="694" t="s">
        <v>179</v>
      </c>
      <c r="D61" s="695"/>
      <c r="E61" s="696"/>
      <c r="F61" s="696"/>
      <c r="G61" s="696"/>
      <c r="H61" s="696"/>
      <c r="I61" s="696"/>
      <c r="J61" s="696"/>
      <c r="K61" s="682"/>
      <c r="L61" s="134">
        <v>0</v>
      </c>
      <c r="M61" s="379" t="s">
        <v>2</v>
      </c>
      <c r="N61" s="131">
        <v>0</v>
      </c>
      <c r="O61" s="380" t="s">
        <v>2</v>
      </c>
      <c r="P61" s="135">
        <v>0</v>
      </c>
      <c r="Q61" s="67" t="s">
        <v>3</v>
      </c>
      <c r="R61" s="381">
        <f>L61*P61*N61</f>
        <v>0</v>
      </c>
      <c r="S61" s="47"/>
      <c r="T61" s="58"/>
    </row>
    <row r="62" spans="1:20" s="491" customFormat="1" ht="10.4" customHeight="1" x14ac:dyDescent="0.25">
      <c r="A62" s="42"/>
      <c r="B62" s="621"/>
      <c r="C62" s="694" t="s">
        <v>36</v>
      </c>
      <c r="D62" s="695"/>
      <c r="E62" s="734"/>
      <c r="F62" s="734"/>
      <c r="G62" s="734"/>
      <c r="H62" s="734"/>
      <c r="I62" s="734"/>
      <c r="J62" s="734"/>
      <c r="K62" s="682"/>
      <c r="L62" s="662">
        <v>0</v>
      </c>
      <c r="M62" s="379" t="s">
        <v>2</v>
      </c>
      <c r="N62" s="131">
        <v>0</v>
      </c>
      <c r="O62" s="380" t="s">
        <v>2</v>
      </c>
      <c r="P62" s="136">
        <v>0</v>
      </c>
      <c r="Q62" s="67" t="s">
        <v>3</v>
      </c>
      <c r="R62" s="382">
        <f>L62*P62*N62</f>
        <v>0</v>
      </c>
      <c r="S62" s="381">
        <f>SUM(R59:R62)</f>
        <v>0</v>
      </c>
      <c r="T62" s="58"/>
    </row>
    <row r="63" spans="1:20" s="491" customFormat="1" ht="10.9" customHeight="1" x14ac:dyDescent="0.25">
      <c r="A63" s="42"/>
      <c r="B63" s="620" t="s">
        <v>76</v>
      </c>
      <c r="C63" s="690" t="s">
        <v>79</v>
      </c>
      <c r="D63" s="703"/>
      <c r="E63" s="703"/>
      <c r="F63" s="703"/>
      <c r="G63" s="703"/>
      <c r="H63" s="703"/>
      <c r="I63" s="703"/>
      <c r="J63" s="703"/>
      <c r="K63" s="738"/>
      <c r="L63" s="712"/>
      <c r="M63" s="696"/>
      <c r="N63" s="696"/>
      <c r="O63" s="696"/>
      <c r="P63" s="696"/>
      <c r="Q63" s="696"/>
      <c r="R63" s="696"/>
      <c r="S63" s="696"/>
      <c r="T63" s="58"/>
    </row>
    <row r="64" spans="1:20" s="491" customFormat="1" ht="10.9" customHeight="1" x14ac:dyDescent="0.25">
      <c r="A64" s="42"/>
      <c r="B64" s="619"/>
      <c r="C64" s="692" t="s">
        <v>78</v>
      </c>
      <c r="D64" s="691"/>
      <c r="E64" s="91" t="s">
        <v>62</v>
      </c>
      <c r="F64" s="45" t="s">
        <v>63</v>
      </c>
      <c r="G64" s="91" t="s">
        <v>64</v>
      </c>
      <c r="H64" s="45" t="s">
        <v>65</v>
      </c>
      <c r="I64" s="91" t="s">
        <v>66</v>
      </c>
      <c r="J64" s="45" t="s">
        <v>77</v>
      </c>
      <c r="K64" s="91" t="s">
        <v>142</v>
      </c>
      <c r="L64" s="712"/>
      <c r="M64" s="696"/>
      <c r="N64" s="696"/>
      <c r="O64" s="696"/>
      <c r="P64" s="696"/>
      <c r="Q64" s="696"/>
      <c r="R64" s="696"/>
      <c r="S64" s="696"/>
      <c r="T64" s="58"/>
    </row>
    <row r="65" spans="1:26" s="491" customFormat="1" ht="10.9" customHeight="1" x14ac:dyDescent="0.25">
      <c r="A65" s="42"/>
      <c r="B65" s="621"/>
      <c r="C65" s="660" t="s">
        <v>171</v>
      </c>
      <c r="D65" s="661" t="s">
        <v>191</v>
      </c>
      <c r="E65" s="614"/>
      <c r="F65" s="613"/>
      <c r="G65" s="614"/>
      <c r="H65" s="613"/>
      <c r="I65" s="614"/>
      <c r="J65" s="613"/>
      <c r="K65" s="614"/>
      <c r="L65" s="134">
        <v>0</v>
      </c>
      <c r="M65" s="44" t="s">
        <v>2</v>
      </c>
      <c r="N65" s="131">
        <v>0</v>
      </c>
      <c r="O65" s="38" t="s">
        <v>2</v>
      </c>
      <c r="P65" s="135">
        <v>0</v>
      </c>
      <c r="Q65" s="67" t="s">
        <v>3</v>
      </c>
      <c r="R65" s="41">
        <f>L65*P65*N65</f>
        <v>0</v>
      </c>
      <c r="S65" s="41"/>
      <c r="T65" s="58"/>
    </row>
    <row r="66" spans="1:26" s="491" customFormat="1" ht="10.9" customHeight="1" x14ac:dyDescent="0.25">
      <c r="A66" s="42"/>
      <c r="B66" s="621"/>
      <c r="C66" s="694" t="s">
        <v>8</v>
      </c>
      <c r="D66" s="695"/>
      <c r="E66" s="734"/>
      <c r="F66" s="734"/>
      <c r="G66" s="734"/>
      <c r="H66" s="734"/>
      <c r="I66" s="734"/>
      <c r="J66" s="734"/>
      <c r="K66" s="682"/>
      <c r="L66" s="134">
        <v>0</v>
      </c>
      <c r="M66" s="44" t="s">
        <v>2</v>
      </c>
      <c r="N66" s="131">
        <v>0</v>
      </c>
      <c r="O66" s="38" t="s">
        <v>2</v>
      </c>
      <c r="P66" s="135">
        <v>0</v>
      </c>
      <c r="Q66" s="67" t="s">
        <v>3</v>
      </c>
      <c r="R66" s="41">
        <f>L66*P66*N66</f>
        <v>0</v>
      </c>
      <c r="S66" s="41"/>
      <c r="T66" s="58"/>
    </row>
    <row r="67" spans="1:26" s="491" customFormat="1" ht="10.9" customHeight="1" x14ac:dyDescent="0.25">
      <c r="A67" s="42"/>
      <c r="B67" s="621"/>
      <c r="C67" s="694" t="s">
        <v>179</v>
      </c>
      <c r="D67" s="695"/>
      <c r="E67" s="734"/>
      <c r="F67" s="734"/>
      <c r="G67" s="734"/>
      <c r="H67" s="734"/>
      <c r="I67" s="734"/>
      <c r="J67" s="734"/>
      <c r="K67" s="682"/>
      <c r="L67" s="134">
        <v>0</v>
      </c>
      <c r="M67" s="44" t="s">
        <v>2</v>
      </c>
      <c r="N67" s="131">
        <v>0</v>
      </c>
      <c r="O67" s="38" t="s">
        <v>2</v>
      </c>
      <c r="P67" s="135">
        <v>0</v>
      </c>
      <c r="Q67" s="67" t="s">
        <v>3</v>
      </c>
      <c r="R67" s="41">
        <f>L67*P67*N67</f>
        <v>0</v>
      </c>
      <c r="S67" s="41"/>
      <c r="T67" s="58"/>
    </row>
    <row r="68" spans="1:26" s="491" customFormat="1" ht="10" customHeight="1" x14ac:dyDescent="0.25">
      <c r="A68" s="42"/>
      <c r="B68" s="621"/>
      <c r="C68" s="694" t="s">
        <v>36</v>
      </c>
      <c r="D68" s="694"/>
      <c r="E68" s="694"/>
      <c r="F68" s="694"/>
      <c r="G68" s="694"/>
      <c r="H68" s="694"/>
      <c r="I68" s="694"/>
      <c r="J68" s="694"/>
      <c r="K68" s="682"/>
      <c r="L68" s="662">
        <v>0</v>
      </c>
      <c r="M68" s="44" t="s">
        <v>2</v>
      </c>
      <c r="N68" s="131">
        <v>0</v>
      </c>
      <c r="O68" s="38" t="s">
        <v>2</v>
      </c>
      <c r="P68" s="136">
        <v>0</v>
      </c>
      <c r="Q68" s="67" t="s">
        <v>3</v>
      </c>
      <c r="R68" s="29">
        <f>L68*P68*N68</f>
        <v>0</v>
      </c>
      <c r="S68" s="41">
        <f>SUM(R65:R68)</f>
        <v>0</v>
      </c>
      <c r="T68" s="58"/>
    </row>
    <row r="69" spans="1:26" s="616" customFormat="1" ht="10.9" customHeight="1" x14ac:dyDescent="0.25">
      <c r="A69" s="42"/>
      <c r="B69" s="620" t="s">
        <v>143</v>
      </c>
      <c r="C69" s="690" t="s">
        <v>79</v>
      </c>
      <c r="D69" s="703"/>
      <c r="E69" s="703"/>
      <c r="F69" s="703"/>
      <c r="G69" s="703"/>
      <c r="H69" s="703"/>
      <c r="I69" s="703"/>
      <c r="J69" s="703"/>
      <c r="K69" s="738"/>
      <c r="L69" s="712"/>
      <c r="M69" s="696"/>
      <c r="N69" s="696"/>
      <c r="O69" s="696"/>
      <c r="P69" s="696"/>
      <c r="Q69" s="696"/>
      <c r="R69" s="696"/>
      <c r="S69" s="696"/>
      <c r="T69" s="58"/>
    </row>
    <row r="70" spans="1:26" s="616" customFormat="1" ht="10.9" customHeight="1" x14ac:dyDescent="0.25">
      <c r="A70" s="42"/>
      <c r="B70" s="619"/>
      <c r="C70" s="692" t="s">
        <v>78</v>
      </c>
      <c r="D70" s="691"/>
      <c r="E70" s="91" t="s">
        <v>62</v>
      </c>
      <c r="F70" s="45" t="s">
        <v>63</v>
      </c>
      <c r="G70" s="91" t="s">
        <v>64</v>
      </c>
      <c r="H70" s="45" t="s">
        <v>65</v>
      </c>
      <c r="I70" s="91" t="s">
        <v>66</v>
      </c>
      <c r="J70" s="45" t="s">
        <v>77</v>
      </c>
      <c r="K70" s="91" t="s">
        <v>142</v>
      </c>
      <c r="L70" s="712"/>
      <c r="M70" s="696"/>
      <c r="N70" s="696"/>
      <c r="O70" s="696"/>
      <c r="P70" s="696"/>
      <c r="Q70" s="696"/>
      <c r="R70" s="696"/>
      <c r="S70" s="696"/>
      <c r="T70" s="58"/>
    </row>
    <row r="71" spans="1:26" s="616" customFormat="1" ht="10.9" customHeight="1" x14ac:dyDescent="0.25">
      <c r="A71" s="42"/>
      <c r="B71" s="621"/>
      <c r="C71" s="660" t="s">
        <v>171</v>
      </c>
      <c r="D71" s="661" t="s">
        <v>191</v>
      </c>
      <c r="E71" s="614"/>
      <c r="F71" s="613"/>
      <c r="G71" s="614"/>
      <c r="H71" s="613"/>
      <c r="I71" s="614"/>
      <c r="J71" s="613"/>
      <c r="K71" s="614"/>
      <c r="L71" s="134">
        <v>0</v>
      </c>
      <c r="M71" s="44" t="s">
        <v>2</v>
      </c>
      <c r="N71" s="131">
        <v>0</v>
      </c>
      <c r="O71" s="38" t="s">
        <v>2</v>
      </c>
      <c r="P71" s="135">
        <v>0</v>
      </c>
      <c r="Q71" s="67" t="s">
        <v>3</v>
      </c>
      <c r="R71" s="41">
        <f>L71*P71*N71</f>
        <v>0</v>
      </c>
      <c r="S71" s="41"/>
      <c r="T71" s="58"/>
    </row>
    <row r="72" spans="1:26" s="616" customFormat="1" ht="10.9" customHeight="1" x14ac:dyDescent="0.25">
      <c r="A72" s="42"/>
      <c r="B72" s="621"/>
      <c r="C72" s="694" t="s">
        <v>8</v>
      </c>
      <c r="D72" s="695"/>
      <c r="E72" s="734"/>
      <c r="F72" s="734"/>
      <c r="G72" s="734"/>
      <c r="H72" s="734"/>
      <c r="I72" s="734"/>
      <c r="J72" s="734"/>
      <c r="K72" s="682"/>
      <c r="L72" s="134">
        <v>0</v>
      </c>
      <c r="M72" s="44" t="s">
        <v>2</v>
      </c>
      <c r="N72" s="131">
        <v>0</v>
      </c>
      <c r="O72" s="38" t="s">
        <v>2</v>
      </c>
      <c r="P72" s="135">
        <v>0</v>
      </c>
      <c r="Q72" s="67" t="s">
        <v>3</v>
      </c>
      <c r="R72" s="41">
        <f>L72*P72*N72</f>
        <v>0</v>
      </c>
      <c r="S72" s="41"/>
      <c r="T72" s="58"/>
    </row>
    <row r="73" spans="1:26" s="616" customFormat="1" ht="10.9" customHeight="1" x14ac:dyDescent="0.25">
      <c r="A73" s="42"/>
      <c r="B73" s="621"/>
      <c r="C73" s="694" t="s">
        <v>179</v>
      </c>
      <c r="D73" s="695"/>
      <c r="E73" s="734"/>
      <c r="F73" s="734"/>
      <c r="G73" s="734"/>
      <c r="H73" s="734"/>
      <c r="I73" s="734"/>
      <c r="J73" s="734"/>
      <c r="K73" s="682"/>
      <c r="L73" s="134">
        <v>0</v>
      </c>
      <c r="M73" s="44" t="s">
        <v>2</v>
      </c>
      <c r="N73" s="131">
        <v>0</v>
      </c>
      <c r="O73" s="38" t="s">
        <v>2</v>
      </c>
      <c r="P73" s="135">
        <v>0</v>
      </c>
      <c r="Q73" s="67" t="s">
        <v>3</v>
      </c>
      <c r="R73" s="41">
        <f>L73*P73*N73</f>
        <v>0</v>
      </c>
      <c r="S73" s="41"/>
      <c r="T73" s="58"/>
    </row>
    <row r="74" spans="1:26" s="616" customFormat="1" ht="10" customHeight="1" x14ac:dyDescent="0.25">
      <c r="A74" s="42"/>
      <c r="B74" s="621"/>
      <c r="C74" s="694" t="s">
        <v>36</v>
      </c>
      <c r="D74" s="694"/>
      <c r="E74" s="694"/>
      <c r="F74" s="694"/>
      <c r="G74" s="694"/>
      <c r="H74" s="694"/>
      <c r="I74" s="694"/>
      <c r="J74" s="694"/>
      <c r="K74" s="682"/>
      <c r="L74" s="662">
        <v>0</v>
      </c>
      <c r="M74" s="44" t="s">
        <v>2</v>
      </c>
      <c r="N74" s="131">
        <v>0</v>
      </c>
      <c r="O74" s="38" t="s">
        <v>2</v>
      </c>
      <c r="P74" s="136">
        <v>0</v>
      </c>
      <c r="Q74" s="67" t="s">
        <v>3</v>
      </c>
      <c r="R74" s="29">
        <f>L74*P74*N74</f>
        <v>0</v>
      </c>
      <c r="S74" s="41">
        <f>SUM(R71:R74)</f>
        <v>0</v>
      </c>
      <c r="T74" s="58"/>
    </row>
    <row r="75" spans="1:26" s="491" customFormat="1" ht="10.9" customHeight="1" thickBot="1" x14ac:dyDescent="0.3">
      <c r="A75" s="154"/>
      <c r="B75" s="154"/>
      <c r="C75" s="735"/>
      <c r="D75" s="715"/>
      <c r="E75" s="715"/>
      <c r="F75" s="715"/>
      <c r="G75" s="715"/>
      <c r="H75" s="715"/>
      <c r="I75" s="715"/>
      <c r="J75" s="715"/>
      <c r="K75" s="715"/>
      <c r="L75" s="736"/>
      <c r="M75" s="737"/>
      <c r="N75" s="737"/>
      <c r="O75" s="737"/>
      <c r="P75" s="737"/>
      <c r="Q75" s="737"/>
      <c r="R75" s="737"/>
      <c r="S75" s="737"/>
      <c r="T75" s="155">
        <f>ROUND(SUM(S33:S74),0)</f>
        <v>0</v>
      </c>
    </row>
    <row r="76" spans="1:26" s="48" customFormat="1" ht="11.5" customHeight="1" x14ac:dyDescent="0.25">
      <c r="A76" s="148" t="s">
        <v>35</v>
      </c>
      <c r="B76" s="148"/>
      <c r="C76" s="730" t="s">
        <v>81</v>
      </c>
      <c r="D76" s="731"/>
      <c r="E76" s="731"/>
      <c r="F76" s="731"/>
      <c r="G76" s="731"/>
      <c r="H76" s="731"/>
      <c r="I76" s="731"/>
      <c r="J76" s="731"/>
      <c r="K76" s="731"/>
      <c r="L76" s="731"/>
      <c r="M76" s="731"/>
      <c r="N76" s="731"/>
      <c r="O76" s="731"/>
      <c r="P76" s="731"/>
      <c r="Q76" s="731"/>
      <c r="R76" s="731"/>
      <c r="S76" s="731"/>
      <c r="T76" s="147"/>
      <c r="U76" s="83"/>
      <c r="V76" s="83"/>
      <c r="W76" s="83"/>
      <c r="X76" s="83"/>
      <c r="Y76" s="83"/>
      <c r="Z76" s="83"/>
    </row>
    <row r="77" spans="1:26" s="491" customFormat="1" ht="10.9" customHeight="1" x14ac:dyDescent="0.25">
      <c r="A77" s="68"/>
      <c r="B77" s="68"/>
      <c r="C77" s="494"/>
      <c r="D77" s="732" t="s">
        <v>180</v>
      </c>
      <c r="E77" s="732"/>
      <c r="F77" s="732"/>
      <c r="G77" s="732"/>
      <c r="H77" s="732"/>
      <c r="I77" s="732"/>
      <c r="J77" s="732"/>
      <c r="K77" s="732"/>
      <c r="L77" s="765"/>
      <c r="M77" s="765"/>
      <c r="N77" s="713" t="s">
        <v>87</v>
      </c>
      <c r="O77" s="720"/>
      <c r="P77" s="720"/>
      <c r="Q77" s="720"/>
      <c r="R77" s="720"/>
      <c r="S77" s="50"/>
      <c r="T77" s="58"/>
      <c r="U77" s="26"/>
      <c r="V77" s="26"/>
      <c r="W77" s="26"/>
      <c r="X77" s="26"/>
      <c r="Y77" s="26"/>
      <c r="Z77" s="26"/>
    </row>
    <row r="78" spans="1:26" s="28" customFormat="1" ht="10.9" customHeight="1" x14ac:dyDescent="0.25">
      <c r="A78" s="501"/>
      <c r="B78" s="53" t="s">
        <v>42</v>
      </c>
      <c r="C78" s="137" t="s">
        <v>69</v>
      </c>
      <c r="D78" s="692" t="s">
        <v>68</v>
      </c>
      <c r="E78" s="692"/>
      <c r="F78" s="692"/>
      <c r="G78" s="692"/>
      <c r="H78" s="692"/>
      <c r="I78" s="692"/>
      <c r="J78" s="692"/>
      <c r="K78" s="692"/>
      <c r="L78" s="693"/>
      <c r="M78" s="693"/>
      <c r="N78" s="134">
        <v>0</v>
      </c>
      <c r="O78" s="134" t="s">
        <v>31</v>
      </c>
      <c r="P78" s="69" t="s">
        <v>2</v>
      </c>
      <c r="Q78" s="138">
        <v>0</v>
      </c>
      <c r="R78" s="521" t="s">
        <v>3</v>
      </c>
      <c r="S78" s="70">
        <f t="shared" ref="S78:S79" si="0">N78*Q78</f>
        <v>0</v>
      </c>
      <c r="T78" s="47"/>
      <c r="U78" s="30"/>
      <c r="V78" s="30"/>
      <c r="W78" s="30"/>
      <c r="X78" s="30"/>
      <c r="Y78" s="30"/>
      <c r="Z78" s="30"/>
    </row>
    <row r="79" spans="1:26" s="28" customFormat="1" ht="10.9" hidden="1" customHeight="1" x14ac:dyDescent="0.25">
      <c r="A79" s="501"/>
      <c r="B79" s="502" t="s">
        <v>43</v>
      </c>
      <c r="C79" s="137" t="s">
        <v>30</v>
      </c>
      <c r="D79" s="692" t="s">
        <v>68</v>
      </c>
      <c r="E79" s="692"/>
      <c r="F79" s="692"/>
      <c r="G79" s="692"/>
      <c r="H79" s="692"/>
      <c r="I79" s="692"/>
      <c r="J79" s="692"/>
      <c r="K79" s="692"/>
      <c r="L79" s="693"/>
      <c r="M79" s="693"/>
      <c r="N79" s="134">
        <v>0</v>
      </c>
      <c r="O79" s="134" t="s">
        <v>31</v>
      </c>
      <c r="P79" s="69" t="s">
        <v>2</v>
      </c>
      <c r="Q79" s="138">
        <v>0</v>
      </c>
      <c r="R79" s="521" t="s">
        <v>3</v>
      </c>
      <c r="S79" s="70">
        <f t="shared" si="0"/>
        <v>0</v>
      </c>
      <c r="T79" s="47"/>
      <c r="U79" s="30"/>
      <c r="V79" s="30"/>
      <c r="W79" s="30"/>
      <c r="X79" s="30"/>
      <c r="Y79" s="30"/>
      <c r="Z79" s="30"/>
    </row>
    <row r="80" spans="1:26" s="491" customFormat="1" ht="10.9" customHeight="1" x14ac:dyDescent="0.25">
      <c r="A80" s="42"/>
      <c r="B80" s="42"/>
      <c r="C80" s="694"/>
      <c r="D80" s="729"/>
      <c r="E80" s="729"/>
      <c r="F80" s="729"/>
      <c r="G80" s="729"/>
      <c r="H80" s="729"/>
      <c r="I80" s="729"/>
      <c r="J80" s="729"/>
      <c r="K80" s="729"/>
      <c r="L80" s="729"/>
      <c r="M80" s="729"/>
      <c r="N80" s="729"/>
      <c r="O80" s="729"/>
      <c r="P80" s="71"/>
      <c r="Q80" s="71"/>
      <c r="R80" s="57"/>
      <c r="S80" s="72"/>
      <c r="T80" s="50">
        <f>ROUND(SUM(S78:S79),0)</f>
        <v>0</v>
      </c>
      <c r="U80" s="26"/>
      <c r="V80" s="26"/>
      <c r="W80" s="26"/>
      <c r="X80" s="26"/>
      <c r="Y80" s="26"/>
      <c r="Z80" s="26"/>
    </row>
    <row r="81" spans="1:26" s="48" customFormat="1" ht="10.4" customHeight="1" thickBot="1" x14ac:dyDescent="0.3">
      <c r="A81" s="376"/>
      <c r="B81" s="376"/>
      <c r="C81" s="714"/>
      <c r="D81" s="714"/>
      <c r="E81" s="714"/>
      <c r="F81" s="714"/>
      <c r="G81" s="714"/>
      <c r="H81" s="714"/>
      <c r="I81" s="714"/>
      <c r="J81" s="714"/>
      <c r="K81" s="714"/>
      <c r="L81" s="714"/>
      <c r="M81" s="714"/>
      <c r="N81" s="714"/>
      <c r="O81" s="714"/>
      <c r="P81" s="714"/>
      <c r="Q81" s="714"/>
      <c r="R81" s="714"/>
      <c r="S81" s="714"/>
      <c r="T81" s="377"/>
      <c r="U81" s="83"/>
      <c r="V81" s="83"/>
      <c r="W81" s="83"/>
      <c r="X81" s="83"/>
      <c r="Y81" s="83"/>
      <c r="Z81" s="83"/>
    </row>
    <row r="82" spans="1:26" s="48" customFormat="1" ht="11.5" customHeight="1" x14ac:dyDescent="0.25">
      <c r="A82" s="148" t="s">
        <v>4</v>
      </c>
      <c r="B82" s="148"/>
      <c r="C82" s="730" t="s">
        <v>106</v>
      </c>
      <c r="D82" s="731"/>
      <c r="E82" s="731"/>
      <c r="F82" s="731"/>
      <c r="G82" s="731"/>
      <c r="H82" s="731"/>
      <c r="I82" s="731"/>
      <c r="J82" s="731"/>
      <c r="K82" s="731"/>
      <c r="L82" s="731"/>
      <c r="M82" s="731"/>
      <c r="N82" s="731"/>
      <c r="O82" s="731"/>
      <c r="P82" s="731"/>
      <c r="Q82" s="731"/>
      <c r="R82" s="731"/>
      <c r="S82" s="731"/>
      <c r="T82" s="147"/>
      <c r="U82" s="83"/>
      <c r="V82" s="83"/>
      <c r="W82" s="83"/>
      <c r="X82" s="83"/>
      <c r="Y82" s="83"/>
      <c r="Z82" s="83"/>
    </row>
    <row r="83" spans="1:26" s="491" customFormat="1" ht="10.9" customHeight="1" x14ac:dyDescent="0.25">
      <c r="A83" s="73"/>
      <c r="B83" s="73"/>
      <c r="C83" s="509"/>
      <c r="D83" s="732" t="s">
        <v>180</v>
      </c>
      <c r="E83" s="732"/>
      <c r="F83" s="732"/>
      <c r="G83" s="732"/>
      <c r="H83" s="732"/>
      <c r="I83" s="732"/>
      <c r="J83" s="732"/>
      <c r="K83" s="732"/>
      <c r="L83" s="733"/>
      <c r="M83" s="711"/>
      <c r="N83" s="713" t="s">
        <v>87</v>
      </c>
      <c r="O83" s="720"/>
      <c r="P83" s="720"/>
      <c r="Q83" s="720"/>
      <c r="R83" s="720"/>
      <c r="S83" s="50"/>
      <c r="T83" s="58"/>
      <c r="U83" s="26"/>
      <c r="V83" s="26"/>
      <c r="W83" s="26"/>
      <c r="X83" s="26"/>
      <c r="Y83" s="26"/>
      <c r="Z83" s="26"/>
    </row>
    <row r="84" spans="1:26" s="491" customFormat="1" ht="10.9" customHeight="1" x14ac:dyDescent="0.25">
      <c r="A84" s="42"/>
      <c r="B84" s="74" t="s">
        <v>47</v>
      </c>
      <c r="C84" s="137" t="s">
        <v>69</v>
      </c>
      <c r="D84" s="692" t="s">
        <v>68</v>
      </c>
      <c r="E84" s="692"/>
      <c r="F84" s="692"/>
      <c r="G84" s="692"/>
      <c r="H84" s="692"/>
      <c r="I84" s="692"/>
      <c r="J84" s="692"/>
      <c r="K84" s="692"/>
      <c r="L84" s="693"/>
      <c r="M84" s="693"/>
      <c r="N84" s="134">
        <v>0</v>
      </c>
      <c r="O84" s="134" t="s">
        <v>31</v>
      </c>
      <c r="P84" s="69" t="s">
        <v>2</v>
      </c>
      <c r="Q84" s="138">
        <v>0</v>
      </c>
      <c r="R84" s="39" t="s">
        <v>3</v>
      </c>
      <c r="S84" s="70">
        <f t="shared" ref="S84:S93" si="1">N84*Q84</f>
        <v>0</v>
      </c>
      <c r="T84" s="58"/>
      <c r="U84" s="26"/>
      <c r="V84" s="26"/>
      <c r="W84" s="26"/>
      <c r="X84" s="26"/>
      <c r="Y84" s="26"/>
      <c r="Z84" s="26"/>
    </row>
    <row r="85" spans="1:26" s="491" customFormat="1" ht="10.9" customHeight="1" x14ac:dyDescent="0.25">
      <c r="A85" s="42"/>
      <c r="B85" s="74" t="s">
        <v>48</v>
      </c>
      <c r="C85" s="137" t="s">
        <v>69</v>
      </c>
      <c r="D85" s="692" t="s">
        <v>68</v>
      </c>
      <c r="E85" s="692"/>
      <c r="F85" s="692"/>
      <c r="G85" s="692"/>
      <c r="H85" s="692"/>
      <c r="I85" s="692"/>
      <c r="J85" s="692"/>
      <c r="K85" s="692"/>
      <c r="L85" s="693"/>
      <c r="M85" s="693"/>
      <c r="N85" s="134">
        <v>0</v>
      </c>
      <c r="O85" s="134" t="s">
        <v>31</v>
      </c>
      <c r="P85" s="69" t="s">
        <v>2</v>
      </c>
      <c r="Q85" s="138">
        <v>0</v>
      </c>
      <c r="R85" s="39" t="s">
        <v>3</v>
      </c>
      <c r="S85" s="70">
        <f t="shared" si="1"/>
        <v>0</v>
      </c>
      <c r="T85" s="58"/>
      <c r="U85" s="26"/>
      <c r="V85" s="26"/>
      <c r="W85" s="26"/>
      <c r="X85" s="26"/>
      <c r="Y85" s="26"/>
      <c r="Z85" s="26"/>
    </row>
    <row r="86" spans="1:26" s="491" customFormat="1" ht="10.9" customHeight="1" x14ac:dyDescent="0.25">
      <c r="A86" s="42"/>
      <c r="B86" s="74" t="s">
        <v>49</v>
      </c>
      <c r="C86" s="137" t="s">
        <v>69</v>
      </c>
      <c r="D86" s="692" t="s">
        <v>68</v>
      </c>
      <c r="E86" s="692"/>
      <c r="F86" s="692"/>
      <c r="G86" s="692"/>
      <c r="H86" s="692"/>
      <c r="I86" s="692"/>
      <c r="J86" s="692"/>
      <c r="K86" s="692"/>
      <c r="L86" s="693"/>
      <c r="M86" s="693"/>
      <c r="N86" s="134">
        <v>0</v>
      </c>
      <c r="O86" s="134" t="s">
        <v>31</v>
      </c>
      <c r="P86" s="69" t="s">
        <v>2</v>
      </c>
      <c r="Q86" s="138">
        <v>0</v>
      </c>
      <c r="R86" s="39" t="s">
        <v>3</v>
      </c>
      <c r="S86" s="70">
        <f t="shared" si="1"/>
        <v>0</v>
      </c>
      <c r="T86" s="58"/>
      <c r="U86" s="26"/>
      <c r="V86" s="26"/>
      <c r="W86" s="26"/>
      <c r="X86" s="26"/>
      <c r="Y86" s="26"/>
      <c r="Z86" s="26"/>
    </row>
    <row r="87" spans="1:26" s="25" customFormat="1" ht="10.9" customHeight="1" x14ac:dyDescent="0.25">
      <c r="A87" s="85"/>
      <c r="B87" s="74" t="s">
        <v>50</v>
      </c>
      <c r="C87" s="137" t="s">
        <v>69</v>
      </c>
      <c r="D87" s="692" t="s">
        <v>68</v>
      </c>
      <c r="E87" s="692"/>
      <c r="F87" s="692"/>
      <c r="G87" s="692"/>
      <c r="H87" s="692"/>
      <c r="I87" s="692"/>
      <c r="J87" s="692"/>
      <c r="K87" s="692"/>
      <c r="L87" s="693"/>
      <c r="M87" s="693"/>
      <c r="N87" s="134">
        <v>0</v>
      </c>
      <c r="O87" s="134" t="s">
        <v>31</v>
      </c>
      <c r="P87" s="69" t="s">
        <v>2</v>
      </c>
      <c r="Q87" s="138">
        <v>0</v>
      </c>
      <c r="R87" s="39" t="s">
        <v>3</v>
      </c>
      <c r="S87" s="70">
        <f t="shared" si="1"/>
        <v>0</v>
      </c>
      <c r="T87" s="49"/>
      <c r="U87" s="31"/>
      <c r="V87" s="31"/>
      <c r="W87" s="31"/>
      <c r="X87" s="31"/>
      <c r="Y87" s="31"/>
      <c r="Z87" s="31"/>
    </row>
    <row r="88" spans="1:26" s="25" customFormat="1" ht="10.9" customHeight="1" x14ac:dyDescent="0.25">
      <c r="A88" s="85"/>
      <c r="B88" s="74" t="s">
        <v>51</v>
      </c>
      <c r="C88" s="137" t="s">
        <v>69</v>
      </c>
      <c r="D88" s="692" t="s">
        <v>68</v>
      </c>
      <c r="E88" s="692"/>
      <c r="F88" s="692"/>
      <c r="G88" s="692"/>
      <c r="H88" s="692"/>
      <c r="I88" s="692"/>
      <c r="J88" s="692"/>
      <c r="K88" s="692"/>
      <c r="L88" s="693"/>
      <c r="M88" s="693"/>
      <c r="N88" s="134">
        <v>0</v>
      </c>
      <c r="O88" s="134" t="s">
        <v>31</v>
      </c>
      <c r="P88" s="69" t="s">
        <v>2</v>
      </c>
      <c r="Q88" s="138">
        <v>0</v>
      </c>
      <c r="R88" s="39" t="s">
        <v>3</v>
      </c>
      <c r="S88" s="70">
        <f t="shared" si="1"/>
        <v>0</v>
      </c>
      <c r="T88" s="49"/>
      <c r="U88" s="31"/>
      <c r="V88" s="31"/>
      <c r="W88" s="31"/>
      <c r="X88" s="31"/>
      <c r="Y88" s="31"/>
      <c r="Z88" s="31"/>
    </row>
    <row r="89" spans="1:26" s="25" customFormat="1" ht="10.9" customHeight="1" x14ac:dyDescent="0.25">
      <c r="A89" s="85"/>
      <c r="B89" s="74" t="s">
        <v>52</v>
      </c>
      <c r="C89" s="137" t="s">
        <v>69</v>
      </c>
      <c r="D89" s="692" t="s">
        <v>68</v>
      </c>
      <c r="E89" s="692"/>
      <c r="F89" s="692"/>
      <c r="G89" s="692"/>
      <c r="H89" s="692"/>
      <c r="I89" s="692"/>
      <c r="J89" s="692"/>
      <c r="K89" s="692"/>
      <c r="L89" s="693"/>
      <c r="M89" s="693"/>
      <c r="N89" s="134">
        <v>0</v>
      </c>
      <c r="O89" s="134" t="s">
        <v>31</v>
      </c>
      <c r="P89" s="69" t="s">
        <v>2</v>
      </c>
      <c r="Q89" s="138">
        <v>0</v>
      </c>
      <c r="R89" s="39" t="s">
        <v>3</v>
      </c>
      <c r="S89" s="70">
        <f t="shared" si="1"/>
        <v>0</v>
      </c>
      <c r="T89" s="49"/>
      <c r="U89" s="31"/>
      <c r="V89" s="31"/>
      <c r="W89" s="31"/>
      <c r="X89" s="31"/>
      <c r="Y89" s="31"/>
      <c r="Z89" s="31"/>
    </row>
    <row r="90" spans="1:26" s="25" customFormat="1" ht="10.9" customHeight="1" x14ac:dyDescent="0.25">
      <c r="A90" s="85"/>
      <c r="B90" s="74" t="s">
        <v>53</v>
      </c>
      <c r="C90" s="137" t="s">
        <v>69</v>
      </c>
      <c r="D90" s="692" t="s">
        <v>68</v>
      </c>
      <c r="E90" s="692"/>
      <c r="F90" s="692"/>
      <c r="G90" s="692"/>
      <c r="H90" s="692"/>
      <c r="I90" s="692"/>
      <c r="J90" s="692"/>
      <c r="K90" s="692"/>
      <c r="L90" s="693"/>
      <c r="M90" s="693"/>
      <c r="N90" s="134">
        <v>0</v>
      </c>
      <c r="O90" s="134" t="s">
        <v>31</v>
      </c>
      <c r="P90" s="69" t="s">
        <v>2</v>
      </c>
      <c r="Q90" s="138">
        <v>0</v>
      </c>
      <c r="R90" s="39" t="s">
        <v>3</v>
      </c>
      <c r="S90" s="70">
        <f t="shared" si="1"/>
        <v>0</v>
      </c>
      <c r="T90" s="49"/>
      <c r="U90" s="31"/>
      <c r="V90" s="31"/>
      <c r="W90" s="31"/>
      <c r="X90" s="31"/>
      <c r="Y90" s="31"/>
      <c r="Z90" s="31"/>
    </row>
    <row r="91" spans="1:26" s="25" customFormat="1" ht="10.9" customHeight="1" x14ac:dyDescent="0.25">
      <c r="A91" s="85"/>
      <c r="B91" s="74" t="s">
        <v>54</v>
      </c>
      <c r="C91" s="137" t="s">
        <v>69</v>
      </c>
      <c r="D91" s="692" t="s">
        <v>68</v>
      </c>
      <c r="E91" s="692"/>
      <c r="F91" s="692"/>
      <c r="G91" s="692"/>
      <c r="H91" s="692"/>
      <c r="I91" s="692"/>
      <c r="J91" s="692"/>
      <c r="K91" s="692"/>
      <c r="L91" s="693"/>
      <c r="M91" s="693"/>
      <c r="N91" s="134">
        <v>0</v>
      </c>
      <c r="O91" s="134" t="s">
        <v>31</v>
      </c>
      <c r="P91" s="69" t="s">
        <v>2</v>
      </c>
      <c r="Q91" s="138">
        <v>0</v>
      </c>
      <c r="R91" s="39" t="s">
        <v>3</v>
      </c>
      <c r="S91" s="70">
        <f t="shared" si="1"/>
        <v>0</v>
      </c>
      <c r="T91" s="49"/>
      <c r="U91" s="31"/>
      <c r="V91" s="31"/>
      <c r="W91" s="31"/>
      <c r="X91" s="31"/>
      <c r="Y91" s="31"/>
      <c r="Z91" s="31"/>
    </row>
    <row r="92" spans="1:26" s="25" customFormat="1" ht="10.9" customHeight="1" x14ac:dyDescent="0.25">
      <c r="A92" s="85"/>
      <c r="B92" s="74" t="s">
        <v>55</v>
      </c>
      <c r="C92" s="137" t="s">
        <v>30</v>
      </c>
      <c r="D92" s="692" t="s">
        <v>68</v>
      </c>
      <c r="E92" s="692"/>
      <c r="F92" s="692"/>
      <c r="G92" s="692"/>
      <c r="H92" s="692"/>
      <c r="I92" s="692"/>
      <c r="J92" s="692"/>
      <c r="K92" s="692"/>
      <c r="L92" s="693"/>
      <c r="M92" s="693"/>
      <c r="N92" s="134">
        <v>0</v>
      </c>
      <c r="O92" s="383" t="s">
        <v>31</v>
      </c>
      <c r="P92" s="38" t="s">
        <v>2</v>
      </c>
      <c r="Q92" s="384">
        <v>0</v>
      </c>
      <c r="R92" s="39" t="s">
        <v>3</v>
      </c>
      <c r="S92" s="70">
        <f t="shared" si="1"/>
        <v>0</v>
      </c>
      <c r="T92" s="49"/>
      <c r="U92" s="31"/>
      <c r="V92" s="31"/>
      <c r="W92" s="31"/>
      <c r="X92" s="31"/>
      <c r="Y92" s="31"/>
      <c r="Z92" s="31"/>
    </row>
    <row r="93" spans="1:26" s="25" customFormat="1" ht="10.9" customHeight="1" x14ac:dyDescent="0.25">
      <c r="A93" s="85"/>
      <c r="B93" s="74" t="s">
        <v>56</v>
      </c>
      <c r="C93" s="137" t="s">
        <v>30</v>
      </c>
      <c r="D93" s="692" t="s">
        <v>68</v>
      </c>
      <c r="E93" s="692"/>
      <c r="F93" s="692"/>
      <c r="G93" s="692"/>
      <c r="H93" s="692"/>
      <c r="I93" s="692"/>
      <c r="J93" s="692"/>
      <c r="K93" s="692"/>
      <c r="L93" s="693"/>
      <c r="M93" s="693"/>
      <c r="N93" s="134">
        <v>0</v>
      </c>
      <c r="O93" s="383" t="s">
        <v>31</v>
      </c>
      <c r="P93" s="38" t="s">
        <v>2</v>
      </c>
      <c r="Q93" s="384">
        <v>0</v>
      </c>
      <c r="R93" s="39" t="s">
        <v>3</v>
      </c>
      <c r="S93" s="70">
        <f t="shared" si="1"/>
        <v>0</v>
      </c>
      <c r="T93" s="49"/>
      <c r="U93" s="31"/>
      <c r="V93" s="31"/>
      <c r="W93" s="31"/>
      <c r="X93" s="31"/>
      <c r="Y93" s="31"/>
      <c r="Z93" s="31"/>
    </row>
    <row r="94" spans="1:26" s="491" customFormat="1" ht="10.9" customHeight="1" thickBot="1" x14ac:dyDescent="0.3">
      <c r="A94" s="42"/>
      <c r="B94" s="42"/>
      <c r="C94" s="509"/>
      <c r="D94" s="715"/>
      <c r="E94" s="715"/>
      <c r="F94" s="715"/>
      <c r="G94" s="715"/>
      <c r="H94" s="715"/>
      <c r="I94" s="715"/>
      <c r="J94" s="715"/>
      <c r="K94" s="715"/>
      <c r="L94" s="715"/>
      <c r="M94" s="715"/>
      <c r="N94" s="490"/>
      <c r="O94" s="490"/>
      <c r="P94" s="53"/>
      <c r="Q94" s="53"/>
      <c r="R94" s="56"/>
      <c r="S94" s="58"/>
      <c r="T94" s="79">
        <f>ROUND(SUM(S84:S93),0)</f>
        <v>0</v>
      </c>
      <c r="U94" s="26"/>
      <c r="V94" s="26"/>
      <c r="W94" s="26"/>
      <c r="X94" s="26"/>
      <c r="Y94" s="26"/>
      <c r="Z94" s="26"/>
    </row>
    <row r="95" spans="1:26" s="48" customFormat="1" ht="11.5" customHeight="1" x14ac:dyDescent="0.25">
      <c r="A95" s="148" t="s">
        <v>27</v>
      </c>
      <c r="B95" s="148"/>
      <c r="C95" s="730" t="s">
        <v>107</v>
      </c>
      <c r="D95" s="731"/>
      <c r="E95" s="731"/>
      <c r="F95" s="731"/>
      <c r="G95" s="731"/>
      <c r="H95" s="731"/>
      <c r="I95" s="731"/>
      <c r="J95" s="731"/>
      <c r="K95" s="731"/>
      <c r="L95" s="731"/>
      <c r="M95" s="731"/>
      <c r="N95" s="731"/>
      <c r="O95" s="731"/>
      <c r="P95" s="731"/>
      <c r="Q95" s="731"/>
      <c r="R95" s="731"/>
      <c r="S95" s="731"/>
      <c r="T95" s="147"/>
      <c r="U95" s="83"/>
      <c r="V95" s="83"/>
      <c r="W95" s="83"/>
      <c r="X95" s="83"/>
      <c r="Y95" s="83"/>
      <c r="Z95" s="83"/>
    </row>
    <row r="96" spans="1:26" s="491" customFormat="1" ht="10.9" customHeight="1" x14ac:dyDescent="0.25">
      <c r="A96" s="68"/>
      <c r="B96" s="68"/>
      <c r="C96" s="509"/>
      <c r="D96" s="713" t="s">
        <v>180</v>
      </c>
      <c r="E96" s="713"/>
      <c r="F96" s="713"/>
      <c r="G96" s="713"/>
      <c r="H96" s="713"/>
      <c r="I96" s="713"/>
      <c r="J96" s="713"/>
      <c r="K96" s="713"/>
      <c r="L96" s="709"/>
      <c r="M96" s="709"/>
      <c r="N96" s="713" t="s">
        <v>87</v>
      </c>
      <c r="O96" s="720"/>
      <c r="P96" s="720"/>
      <c r="Q96" s="720"/>
      <c r="R96" s="720"/>
      <c r="S96" s="50"/>
      <c r="T96" s="58"/>
      <c r="U96" s="26"/>
      <c r="V96" s="26"/>
      <c r="W96" s="26"/>
      <c r="X96" s="26"/>
      <c r="Y96" s="26"/>
      <c r="Z96" s="26"/>
    </row>
    <row r="97" spans="1:26" s="28" customFormat="1" ht="10.9" customHeight="1" x14ac:dyDescent="0.25">
      <c r="A97" s="501"/>
      <c r="B97" s="498" t="s">
        <v>38</v>
      </c>
      <c r="C97" s="139" t="s">
        <v>70</v>
      </c>
      <c r="D97" s="679" t="s">
        <v>85</v>
      </c>
      <c r="E97" s="679"/>
      <c r="F97" s="679"/>
      <c r="G97" s="679"/>
      <c r="H97" s="679"/>
      <c r="I97" s="679"/>
      <c r="J97" s="679"/>
      <c r="K97" s="679"/>
      <c r="L97" s="680"/>
      <c r="M97" s="680"/>
      <c r="N97" s="134">
        <v>0</v>
      </c>
      <c r="O97" s="134" t="s">
        <v>31</v>
      </c>
      <c r="P97" s="69" t="s">
        <v>2</v>
      </c>
      <c r="Q97" s="138">
        <v>0</v>
      </c>
      <c r="R97" s="39" t="s">
        <v>3</v>
      </c>
      <c r="S97" s="70">
        <f>N97*Q97</f>
        <v>0</v>
      </c>
      <c r="T97" s="47"/>
      <c r="U97" s="30"/>
      <c r="V97" s="30"/>
      <c r="W97" s="30"/>
      <c r="X97" s="30"/>
      <c r="Y97" s="30"/>
      <c r="Z97" s="30"/>
    </row>
    <row r="98" spans="1:26" s="28" customFormat="1" ht="10.9" customHeight="1" x14ac:dyDescent="0.25">
      <c r="A98" s="501"/>
      <c r="B98" s="498" t="s">
        <v>39</v>
      </c>
      <c r="C98" s="139" t="s">
        <v>70</v>
      </c>
      <c r="D98" s="679" t="s">
        <v>85</v>
      </c>
      <c r="E98" s="679"/>
      <c r="F98" s="679"/>
      <c r="G98" s="679"/>
      <c r="H98" s="679"/>
      <c r="I98" s="679"/>
      <c r="J98" s="679"/>
      <c r="K98" s="679"/>
      <c r="L98" s="680"/>
      <c r="M98" s="680"/>
      <c r="N98" s="134">
        <v>0</v>
      </c>
      <c r="O98" s="134" t="s">
        <v>31</v>
      </c>
      <c r="P98" s="69" t="s">
        <v>2</v>
      </c>
      <c r="Q98" s="138">
        <v>0</v>
      </c>
      <c r="R98" s="39" t="s">
        <v>3</v>
      </c>
      <c r="S98" s="70">
        <f>N98*Q98</f>
        <v>0</v>
      </c>
      <c r="T98" s="47"/>
      <c r="U98" s="30"/>
      <c r="V98" s="30"/>
      <c r="W98" s="30"/>
      <c r="X98" s="30"/>
      <c r="Y98" s="30"/>
      <c r="Z98" s="30"/>
    </row>
    <row r="99" spans="1:26" s="28" customFormat="1" ht="10.9" customHeight="1" x14ac:dyDescent="0.25">
      <c r="A99" s="501"/>
      <c r="B99" s="498" t="s">
        <v>40</v>
      </c>
      <c r="C99" s="139" t="s">
        <v>70</v>
      </c>
      <c r="D99" s="679" t="s">
        <v>85</v>
      </c>
      <c r="E99" s="679"/>
      <c r="F99" s="679"/>
      <c r="G99" s="679"/>
      <c r="H99" s="679"/>
      <c r="I99" s="679"/>
      <c r="J99" s="679"/>
      <c r="K99" s="679"/>
      <c r="L99" s="680"/>
      <c r="M99" s="680"/>
      <c r="N99" s="134">
        <v>0</v>
      </c>
      <c r="O99" s="134" t="s">
        <v>31</v>
      </c>
      <c r="P99" s="69" t="s">
        <v>2</v>
      </c>
      <c r="Q99" s="138">
        <v>0</v>
      </c>
      <c r="R99" s="39" t="s">
        <v>3</v>
      </c>
      <c r="S99" s="70">
        <f>N99*Q99</f>
        <v>0</v>
      </c>
      <c r="T99" s="47"/>
      <c r="U99" s="30"/>
      <c r="V99" s="30"/>
      <c r="W99" s="30"/>
      <c r="X99" s="30"/>
      <c r="Y99" s="30"/>
      <c r="Z99" s="30"/>
    </row>
    <row r="100" spans="1:26" s="28" customFormat="1" ht="10.9" hidden="1" customHeight="1" x14ac:dyDescent="0.25">
      <c r="A100" s="501"/>
      <c r="B100" s="498" t="s">
        <v>41</v>
      </c>
      <c r="C100" s="139" t="s">
        <v>70</v>
      </c>
      <c r="D100" s="679" t="s">
        <v>85</v>
      </c>
      <c r="E100" s="679"/>
      <c r="F100" s="679"/>
      <c r="G100" s="679"/>
      <c r="H100" s="679"/>
      <c r="I100" s="679"/>
      <c r="J100" s="679"/>
      <c r="K100" s="679"/>
      <c r="L100" s="680"/>
      <c r="M100" s="680"/>
      <c r="N100" s="317">
        <v>0</v>
      </c>
      <c r="O100" s="386" t="s">
        <v>34</v>
      </c>
      <c r="P100" s="385" t="s">
        <v>2</v>
      </c>
      <c r="Q100" s="135">
        <v>0</v>
      </c>
      <c r="R100" s="39" t="s">
        <v>3</v>
      </c>
      <c r="S100" s="70">
        <f>N100*Q100</f>
        <v>0</v>
      </c>
      <c r="T100" s="47"/>
      <c r="U100" s="30"/>
      <c r="V100" s="30"/>
      <c r="W100" s="30"/>
      <c r="X100" s="30"/>
      <c r="Y100" s="30"/>
      <c r="Z100" s="30"/>
    </row>
    <row r="101" spans="1:26" s="491" customFormat="1" ht="10.9" customHeight="1" thickBot="1" x14ac:dyDescent="0.3">
      <c r="A101" s="42"/>
      <c r="B101" s="42"/>
      <c r="C101" s="509"/>
      <c r="D101" s="716"/>
      <c r="E101" s="715"/>
      <c r="F101" s="715"/>
      <c r="G101" s="715"/>
      <c r="H101" s="715"/>
      <c r="I101" s="715"/>
      <c r="J101" s="715"/>
      <c r="K101" s="715"/>
      <c r="L101" s="715"/>
      <c r="M101" s="715"/>
      <c r="N101" s="510"/>
      <c r="O101" s="510"/>
      <c r="P101" s="71"/>
      <c r="Q101" s="71"/>
      <c r="R101" s="57"/>
      <c r="S101" s="72"/>
      <c r="T101" s="50">
        <f>ROUND(SUM(S97:S100),0)</f>
        <v>0</v>
      </c>
      <c r="U101" s="26"/>
      <c r="V101" s="26"/>
      <c r="W101" s="26"/>
      <c r="X101" s="26"/>
      <c r="Y101" s="26"/>
      <c r="Z101" s="26"/>
    </row>
    <row r="102" spans="1:26" s="48" customFormat="1" ht="11.5" customHeight="1" x14ac:dyDescent="0.25">
      <c r="A102" s="148" t="s">
        <v>5</v>
      </c>
      <c r="B102" s="148"/>
      <c r="C102" s="730" t="s">
        <v>84</v>
      </c>
      <c r="D102" s="731"/>
      <c r="E102" s="731"/>
      <c r="F102" s="731"/>
      <c r="G102" s="731"/>
      <c r="H102" s="731"/>
      <c r="I102" s="731"/>
      <c r="J102" s="731"/>
      <c r="K102" s="731"/>
      <c r="L102" s="731"/>
      <c r="M102" s="731"/>
      <c r="N102" s="731"/>
      <c r="O102" s="731"/>
      <c r="P102" s="731"/>
      <c r="Q102" s="731"/>
      <c r="R102" s="731"/>
      <c r="S102" s="731"/>
      <c r="T102" s="147"/>
      <c r="U102" s="83"/>
      <c r="V102" s="83"/>
      <c r="W102" s="83"/>
      <c r="X102" s="83"/>
      <c r="Y102" s="83"/>
      <c r="Z102" s="83"/>
    </row>
    <row r="103" spans="1:26" s="491" customFormat="1" ht="10.9" customHeight="1" x14ac:dyDescent="0.25">
      <c r="A103" s="42"/>
      <c r="B103" s="774" t="s">
        <v>125</v>
      </c>
      <c r="C103" s="775"/>
      <c r="D103" s="713" t="s">
        <v>180</v>
      </c>
      <c r="E103" s="713"/>
      <c r="F103" s="713"/>
      <c r="G103" s="713"/>
      <c r="H103" s="713"/>
      <c r="I103" s="713"/>
      <c r="J103" s="713"/>
      <c r="K103" s="713"/>
      <c r="L103" s="709"/>
      <c r="M103" s="709"/>
      <c r="N103" s="713" t="s">
        <v>87</v>
      </c>
      <c r="O103" s="720"/>
      <c r="P103" s="720"/>
      <c r="Q103" s="720"/>
      <c r="R103" s="720"/>
      <c r="S103" s="50"/>
      <c r="T103" s="79"/>
      <c r="U103" s="26"/>
      <c r="V103" s="26"/>
      <c r="W103" s="26"/>
      <c r="X103" s="26"/>
      <c r="Y103" s="26"/>
      <c r="Z103" s="26"/>
    </row>
    <row r="104" spans="1:26" s="491" customFormat="1" ht="10.9" customHeight="1" x14ac:dyDescent="0.25">
      <c r="A104" s="42"/>
      <c r="B104" s="74" t="s">
        <v>47</v>
      </c>
      <c r="C104" s="489" t="s">
        <v>71</v>
      </c>
      <c r="D104" s="679" t="s">
        <v>86</v>
      </c>
      <c r="E104" s="679"/>
      <c r="F104" s="679"/>
      <c r="G104" s="679"/>
      <c r="H104" s="679"/>
      <c r="I104" s="679"/>
      <c r="J104" s="679"/>
      <c r="K104" s="679"/>
      <c r="L104" s="680"/>
      <c r="M104" s="680"/>
      <c r="N104" s="134">
        <v>0</v>
      </c>
      <c r="O104" s="134" t="s">
        <v>31</v>
      </c>
      <c r="P104" s="69" t="s">
        <v>2</v>
      </c>
      <c r="Q104" s="138">
        <v>0</v>
      </c>
      <c r="R104" s="39" t="s">
        <v>3</v>
      </c>
      <c r="S104" s="70">
        <f t="shared" ref="S104:S120" si="2">N104*Q104</f>
        <v>0</v>
      </c>
      <c r="T104" s="79"/>
      <c r="U104" s="26"/>
      <c r="V104" s="26"/>
      <c r="W104" s="26"/>
      <c r="X104" s="26"/>
      <c r="Y104" s="26"/>
      <c r="Z104" s="26"/>
    </row>
    <row r="105" spans="1:26" s="491" customFormat="1" ht="10.9" customHeight="1" x14ac:dyDescent="0.25">
      <c r="A105" s="42"/>
      <c r="B105" s="74" t="s">
        <v>48</v>
      </c>
      <c r="C105" s="489" t="s">
        <v>71</v>
      </c>
      <c r="D105" s="679" t="s">
        <v>86</v>
      </c>
      <c r="E105" s="679"/>
      <c r="F105" s="679"/>
      <c r="G105" s="679"/>
      <c r="H105" s="679"/>
      <c r="I105" s="679"/>
      <c r="J105" s="679"/>
      <c r="K105" s="679"/>
      <c r="L105" s="680"/>
      <c r="M105" s="680"/>
      <c r="N105" s="134">
        <v>0</v>
      </c>
      <c r="O105" s="134" t="s">
        <v>31</v>
      </c>
      <c r="P105" s="69" t="s">
        <v>2</v>
      </c>
      <c r="Q105" s="138">
        <v>0</v>
      </c>
      <c r="R105" s="39" t="s">
        <v>3</v>
      </c>
      <c r="S105" s="70">
        <f t="shared" si="2"/>
        <v>0</v>
      </c>
      <c r="T105" s="79"/>
      <c r="U105" s="26"/>
      <c r="V105" s="26"/>
      <c r="W105" s="26"/>
      <c r="X105" s="26"/>
      <c r="Y105" s="26"/>
      <c r="Z105" s="26"/>
    </row>
    <row r="106" spans="1:26" s="491" customFormat="1" ht="10.9" customHeight="1" x14ac:dyDescent="0.25">
      <c r="A106" s="42"/>
      <c r="B106" s="74" t="s">
        <v>49</v>
      </c>
      <c r="C106" s="489" t="s">
        <v>71</v>
      </c>
      <c r="D106" s="679" t="s">
        <v>86</v>
      </c>
      <c r="E106" s="679"/>
      <c r="F106" s="679"/>
      <c r="G106" s="679"/>
      <c r="H106" s="679"/>
      <c r="I106" s="679"/>
      <c r="J106" s="679"/>
      <c r="K106" s="679"/>
      <c r="L106" s="680"/>
      <c r="M106" s="680"/>
      <c r="N106" s="134">
        <v>0</v>
      </c>
      <c r="O106" s="134" t="s">
        <v>31</v>
      </c>
      <c r="P106" s="69" t="s">
        <v>2</v>
      </c>
      <c r="Q106" s="138">
        <v>0</v>
      </c>
      <c r="R106" s="39" t="s">
        <v>3</v>
      </c>
      <c r="S106" s="70">
        <f t="shared" si="2"/>
        <v>0</v>
      </c>
      <c r="T106" s="79"/>
      <c r="U106" s="26"/>
      <c r="V106" s="26"/>
      <c r="W106" s="26"/>
      <c r="X106" s="26"/>
      <c r="Y106" s="26"/>
      <c r="Z106" s="26"/>
    </row>
    <row r="107" spans="1:26" s="491" customFormat="1" ht="10.9" customHeight="1" x14ac:dyDescent="0.25">
      <c r="A107" s="68"/>
      <c r="B107" s="74" t="s">
        <v>50</v>
      </c>
      <c r="C107" s="489" t="s">
        <v>71</v>
      </c>
      <c r="D107" s="679" t="s">
        <v>86</v>
      </c>
      <c r="E107" s="679"/>
      <c r="F107" s="679"/>
      <c r="G107" s="679"/>
      <c r="H107" s="679"/>
      <c r="I107" s="679"/>
      <c r="J107" s="679"/>
      <c r="K107" s="679"/>
      <c r="L107" s="680"/>
      <c r="M107" s="680"/>
      <c r="N107" s="134">
        <v>0</v>
      </c>
      <c r="O107" s="134" t="s">
        <v>31</v>
      </c>
      <c r="P107" s="69" t="s">
        <v>2</v>
      </c>
      <c r="Q107" s="138">
        <v>0</v>
      </c>
      <c r="R107" s="39" t="s">
        <v>3</v>
      </c>
      <c r="S107" s="70">
        <f t="shared" si="2"/>
        <v>0</v>
      </c>
      <c r="T107" s="79"/>
      <c r="U107" s="26"/>
      <c r="V107" s="26"/>
      <c r="W107" s="26"/>
      <c r="X107" s="26"/>
      <c r="Y107" s="26"/>
      <c r="Z107" s="26"/>
    </row>
    <row r="108" spans="1:26" s="491" customFormat="1" ht="10.9" customHeight="1" x14ac:dyDescent="0.25">
      <c r="A108" s="68"/>
      <c r="B108" s="74" t="s">
        <v>51</v>
      </c>
      <c r="C108" s="489" t="s">
        <v>71</v>
      </c>
      <c r="D108" s="679" t="s">
        <v>86</v>
      </c>
      <c r="E108" s="679"/>
      <c r="F108" s="679"/>
      <c r="G108" s="679"/>
      <c r="H108" s="679"/>
      <c r="I108" s="679"/>
      <c r="J108" s="679"/>
      <c r="K108" s="679"/>
      <c r="L108" s="680"/>
      <c r="M108" s="680"/>
      <c r="N108" s="134">
        <v>0</v>
      </c>
      <c r="O108" s="134" t="s">
        <v>31</v>
      </c>
      <c r="P108" s="69" t="s">
        <v>2</v>
      </c>
      <c r="Q108" s="138">
        <v>0</v>
      </c>
      <c r="R108" s="39" t="s">
        <v>3</v>
      </c>
      <c r="S108" s="70">
        <f t="shared" si="2"/>
        <v>0</v>
      </c>
      <c r="T108" s="79"/>
      <c r="U108" s="26"/>
      <c r="V108" s="26"/>
      <c r="W108" s="26"/>
      <c r="X108" s="26"/>
      <c r="Y108" s="26"/>
      <c r="Z108" s="26"/>
    </row>
    <row r="109" spans="1:26" s="491" customFormat="1" ht="10.9" customHeight="1" x14ac:dyDescent="0.25">
      <c r="A109" s="68"/>
      <c r="B109" s="74" t="s">
        <v>52</v>
      </c>
      <c r="C109" s="489" t="s">
        <v>71</v>
      </c>
      <c r="D109" s="679" t="s">
        <v>86</v>
      </c>
      <c r="E109" s="679"/>
      <c r="F109" s="679"/>
      <c r="G109" s="679"/>
      <c r="H109" s="679"/>
      <c r="I109" s="679"/>
      <c r="J109" s="679"/>
      <c r="K109" s="679"/>
      <c r="L109" s="680"/>
      <c r="M109" s="680"/>
      <c r="N109" s="134">
        <v>0</v>
      </c>
      <c r="O109" s="134" t="s">
        <v>31</v>
      </c>
      <c r="P109" s="69" t="s">
        <v>2</v>
      </c>
      <c r="Q109" s="138">
        <v>0</v>
      </c>
      <c r="R109" s="39" t="s">
        <v>3</v>
      </c>
      <c r="S109" s="70">
        <f t="shared" si="2"/>
        <v>0</v>
      </c>
      <c r="T109" s="79"/>
      <c r="U109" s="26"/>
      <c r="V109" s="26"/>
      <c r="W109" s="26"/>
      <c r="X109" s="26"/>
      <c r="Y109" s="26"/>
      <c r="Z109" s="26"/>
    </row>
    <row r="110" spans="1:26" s="25" customFormat="1" ht="10.9" customHeight="1" x14ac:dyDescent="0.25">
      <c r="A110" s="85"/>
      <c r="B110" s="74" t="s">
        <v>53</v>
      </c>
      <c r="C110" s="489" t="s">
        <v>71</v>
      </c>
      <c r="D110" s="679" t="s">
        <v>86</v>
      </c>
      <c r="E110" s="679"/>
      <c r="F110" s="679"/>
      <c r="G110" s="679"/>
      <c r="H110" s="679"/>
      <c r="I110" s="679"/>
      <c r="J110" s="679"/>
      <c r="K110" s="679"/>
      <c r="L110" s="680"/>
      <c r="M110" s="680"/>
      <c r="N110" s="134">
        <v>0</v>
      </c>
      <c r="O110" s="134" t="s">
        <v>31</v>
      </c>
      <c r="P110" s="69" t="s">
        <v>2</v>
      </c>
      <c r="Q110" s="138">
        <v>0</v>
      </c>
      <c r="R110" s="39" t="s">
        <v>3</v>
      </c>
      <c r="S110" s="70">
        <f t="shared" si="2"/>
        <v>0</v>
      </c>
      <c r="T110" s="88"/>
      <c r="U110" s="31"/>
      <c r="V110" s="31"/>
      <c r="W110" s="31"/>
      <c r="X110" s="31"/>
      <c r="Y110" s="31"/>
      <c r="Z110" s="31"/>
    </row>
    <row r="111" spans="1:26" s="491" customFormat="1" ht="10.9" customHeight="1" x14ac:dyDescent="0.25">
      <c r="A111" s="68"/>
      <c r="B111" s="74" t="s">
        <v>54</v>
      </c>
      <c r="C111" s="489" t="s">
        <v>71</v>
      </c>
      <c r="D111" s="679" t="s">
        <v>86</v>
      </c>
      <c r="E111" s="679"/>
      <c r="F111" s="679"/>
      <c r="G111" s="679"/>
      <c r="H111" s="679"/>
      <c r="I111" s="679"/>
      <c r="J111" s="679"/>
      <c r="K111" s="679"/>
      <c r="L111" s="680"/>
      <c r="M111" s="680"/>
      <c r="N111" s="134">
        <v>0</v>
      </c>
      <c r="O111" s="134" t="s">
        <v>31</v>
      </c>
      <c r="P111" s="69" t="s">
        <v>2</v>
      </c>
      <c r="Q111" s="138">
        <v>0</v>
      </c>
      <c r="R111" s="39" t="s">
        <v>3</v>
      </c>
      <c r="S111" s="70">
        <f t="shared" si="2"/>
        <v>0</v>
      </c>
      <c r="T111" s="79"/>
      <c r="U111" s="26"/>
      <c r="V111" s="26"/>
      <c r="W111" s="26"/>
      <c r="X111" s="26"/>
      <c r="Y111" s="26"/>
      <c r="Z111" s="26"/>
    </row>
    <row r="112" spans="1:26" s="491" customFormat="1" ht="10.9" hidden="1" customHeight="1" x14ac:dyDescent="0.25">
      <c r="A112" s="68"/>
      <c r="B112" s="74" t="s">
        <v>55</v>
      </c>
      <c r="C112" s="489" t="s">
        <v>71</v>
      </c>
      <c r="D112" s="679" t="s">
        <v>86</v>
      </c>
      <c r="E112" s="679"/>
      <c r="F112" s="679"/>
      <c r="G112" s="679"/>
      <c r="H112" s="679"/>
      <c r="I112" s="679"/>
      <c r="J112" s="679"/>
      <c r="K112" s="679"/>
      <c r="L112" s="680"/>
      <c r="M112" s="680"/>
      <c r="N112" s="317">
        <v>0</v>
      </c>
      <c r="O112" s="318" t="s">
        <v>31</v>
      </c>
      <c r="P112" s="385" t="s">
        <v>2</v>
      </c>
      <c r="Q112" s="319">
        <v>0</v>
      </c>
      <c r="R112" s="39" t="s">
        <v>3</v>
      </c>
      <c r="S112" s="70">
        <f t="shared" si="2"/>
        <v>0</v>
      </c>
      <c r="T112" s="79"/>
      <c r="U112" s="26"/>
      <c r="V112" s="26"/>
      <c r="W112" s="26"/>
      <c r="X112" s="26"/>
      <c r="Y112" s="26"/>
      <c r="Z112" s="26"/>
    </row>
    <row r="113" spans="1:26" s="25" customFormat="1" ht="10.9" hidden="1" customHeight="1" x14ac:dyDescent="0.25">
      <c r="A113" s="85"/>
      <c r="B113" s="74" t="s">
        <v>56</v>
      </c>
      <c r="C113" s="489" t="s">
        <v>71</v>
      </c>
      <c r="D113" s="679" t="s">
        <v>86</v>
      </c>
      <c r="E113" s="679"/>
      <c r="F113" s="679"/>
      <c r="G113" s="679"/>
      <c r="H113" s="679"/>
      <c r="I113" s="679"/>
      <c r="J113" s="679"/>
      <c r="K113" s="679"/>
      <c r="L113" s="680"/>
      <c r="M113" s="680"/>
      <c r="N113" s="317">
        <v>0</v>
      </c>
      <c r="O113" s="318" t="s">
        <v>31</v>
      </c>
      <c r="P113" s="385" t="s">
        <v>2</v>
      </c>
      <c r="Q113" s="319">
        <v>0</v>
      </c>
      <c r="R113" s="39" t="s">
        <v>3</v>
      </c>
      <c r="S113" s="70">
        <f t="shared" si="2"/>
        <v>0</v>
      </c>
      <c r="T113" s="88"/>
      <c r="U113" s="31"/>
      <c r="V113" s="31"/>
      <c r="W113" s="31"/>
      <c r="X113" s="31"/>
      <c r="Y113" s="31"/>
      <c r="Z113" s="31"/>
    </row>
    <row r="114" spans="1:26" s="25" customFormat="1" ht="10.9" customHeight="1" x14ac:dyDescent="0.25">
      <c r="A114" s="85"/>
      <c r="B114" s="683" t="s">
        <v>124</v>
      </c>
      <c r="C114" s="684"/>
      <c r="D114" s="684"/>
      <c r="E114" s="798">
        <f>SUM(S104:S113)</f>
        <v>0</v>
      </c>
      <c r="F114" s="798"/>
      <c r="G114" s="798"/>
      <c r="H114" s="798"/>
      <c r="I114" s="798"/>
      <c r="J114" s="798"/>
      <c r="K114" s="707"/>
      <c r="L114" s="682"/>
      <c r="M114" s="682"/>
      <c r="N114" s="75"/>
      <c r="O114" s="76"/>
      <c r="P114" s="77"/>
      <c r="Q114" s="77"/>
      <c r="R114" s="39"/>
      <c r="S114" s="70"/>
      <c r="T114" s="88"/>
      <c r="U114" s="31"/>
      <c r="V114" s="31"/>
      <c r="W114" s="31"/>
      <c r="X114" s="31"/>
      <c r="Y114" s="31"/>
      <c r="Z114" s="31"/>
    </row>
    <row r="115" spans="1:26" s="25" customFormat="1" ht="10.9" customHeight="1" x14ac:dyDescent="0.25">
      <c r="A115" s="85"/>
      <c r="B115" s="687" t="s">
        <v>46</v>
      </c>
      <c r="C115" s="682"/>
      <c r="D115" s="682"/>
      <c r="E115" s="682"/>
      <c r="F115" s="682"/>
      <c r="G115" s="682"/>
      <c r="H115" s="682"/>
      <c r="I115" s="682"/>
      <c r="J115" s="682"/>
      <c r="K115" s="682"/>
      <c r="L115" s="682"/>
      <c r="M115" s="682"/>
      <c r="N115" s="75"/>
      <c r="O115" s="76"/>
      <c r="P115" s="77"/>
      <c r="Q115" s="77"/>
      <c r="R115" s="39"/>
      <c r="S115" s="70"/>
      <c r="T115" s="88"/>
      <c r="U115" s="31"/>
      <c r="V115" s="31"/>
      <c r="W115" s="31"/>
      <c r="X115" s="31"/>
      <c r="Y115" s="31"/>
      <c r="Z115" s="31"/>
    </row>
    <row r="116" spans="1:26" s="25" customFormat="1" ht="10.4" customHeight="1" x14ac:dyDescent="0.25">
      <c r="A116" s="85"/>
      <c r="B116" s="498" t="s">
        <v>38</v>
      </c>
      <c r="C116" s="685" t="str">
        <f t="shared" ref="C116" si="3">$C$33</f>
        <v>Training or Conference Title</v>
      </c>
      <c r="D116" s="686"/>
      <c r="E116" s="686"/>
      <c r="F116" s="686"/>
      <c r="G116" s="686"/>
      <c r="H116" s="686"/>
      <c r="I116" s="686"/>
      <c r="J116" s="686"/>
      <c r="K116" s="686"/>
      <c r="L116" s="686"/>
      <c r="M116" s="686"/>
      <c r="N116" s="134">
        <v>0</v>
      </c>
      <c r="O116" s="265" t="s">
        <v>33</v>
      </c>
      <c r="P116" s="69" t="s">
        <v>2</v>
      </c>
      <c r="Q116" s="138">
        <v>0</v>
      </c>
      <c r="R116" s="39" t="s">
        <v>3</v>
      </c>
      <c r="S116" s="70">
        <f t="shared" ref="S116:S119" si="4">N116*Q116</f>
        <v>0</v>
      </c>
      <c r="T116" s="88"/>
      <c r="U116" s="31"/>
      <c r="V116" s="31"/>
      <c r="W116" s="31"/>
      <c r="X116" s="31"/>
      <c r="Y116" s="31"/>
      <c r="Z116" s="31"/>
    </row>
    <row r="117" spans="1:26" s="25" customFormat="1" ht="10.4" customHeight="1" x14ac:dyDescent="0.25">
      <c r="A117" s="85"/>
      <c r="B117" s="498" t="s">
        <v>39</v>
      </c>
      <c r="C117" s="685" t="str">
        <f t="shared" ref="C117" si="5">$C$39</f>
        <v>Training or Conference Title</v>
      </c>
      <c r="D117" s="686"/>
      <c r="E117" s="686"/>
      <c r="F117" s="686"/>
      <c r="G117" s="686"/>
      <c r="H117" s="686"/>
      <c r="I117" s="686"/>
      <c r="J117" s="686"/>
      <c r="K117" s="686"/>
      <c r="L117" s="686"/>
      <c r="M117" s="686"/>
      <c r="N117" s="134">
        <v>0</v>
      </c>
      <c r="O117" s="265" t="s">
        <v>33</v>
      </c>
      <c r="P117" s="69" t="s">
        <v>2</v>
      </c>
      <c r="Q117" s="138">
        <v>0</v>
      </c>
      <c r="R117" s="39" t="s">
        <v>3</v>
      </c>
      <c r="S117" s="70">
        <f t="shared" si="4"/>
        <v>0</v>
      </c>
      <c r="T117" s="88"/>
      <c r="U117" s="31"/>
      <c r="V117" s="31"/>
      <c r="W117" s="31"/>
      <c r="X117" s="31"/>
      <c r="Y117" s="31"/>
      <c r="Z117" s="31"/>
    </row>
    <row r="118" spans="1:26" s="25" customFormat="1" ht="10.4" customHeight="1" x14ac:dyDescent="0.25">
      <c r="A118" s="85"/>
      <c r="B118" s="498" t="s">
        <v>40</v>
      </c>
      <c r="C118" s="685" t="str">
        <f t="shared" ref="C118" si="6">$C$45</f>
        <v>Training or Conference Title</v>
      </c>
      <c r="D118" s="686"/>
      <c r="E118" s="686"/>
      <c r="F118" s="686"/>
      <c r="G118" s="686"/>
      <c r="H118" s="686"/>
      <c r="I118" s="686"/>
      <c r="J118" s="686"/>
      <c r="K118" s="686"/>
      <c r="L118" s="686"/>
      <c r="M118" s="686"/>
      <c r="N118" s="134">
        <v>0</v>
      </c>
      <c r="O118" s="265" t="s">
        <v>33</v>
      </c>
      <c r="P118" s="69" t="s">
        <v>2</v>
      </c>
      <c r="Q118" s="138">
        <v>0</v>
      </c>
      <c r="R118" s="39" t="s">
        <v>3</v>
      </c>
      <c r="S118" s="70">
        <f t="shared" si="4"/>
        <v>0</v>
      </c>
      <c r="T118" s="88"/>
      <c r="U118" s="31"/>
      <c r="V118" s="31"/>
      <c r="W118" s="31"/>
      <c r="X118" s="31"/>
      <c r="Y118" s="31"/>
      <c r="Z118" s="31"/>
    </row>
    <row r="119" spans="1:26" s="25" customFormat="1" ht="10.4" customHeight="1" x14ac:dyDescent="0.25">
      <c r="A119" s="85"/>
      <c r="B119" s="498" t="s">
        <v>41</v>
      </c>
      <c r="C119" s="685" t="str">
        <f t="shared" ref="C119" si="7">$C$51</f>
        <v>Training or Conference Title</v>
      </c>
      <c r="D119" s="686"/>
      <c r="E119" s="686"/>
      <c r="F119" s="686"/>
      <c r="G119" s="686"/>
      <c r="H119" s="686"/>
      <c r="I119" s="686"/>
      <c r="J119" s="686"/>
      <c r="K119" s="686"/>
      <c r="L119" s="686"/>
      <c r="M119" s="686"/>
      <c r="N119" s="134">
        <v>0</v>
      </c>
      <c r="O119" s="265" t="s">
        <v>33</v>
      </c>
      <c r="P119" s="69" t="s">
        <v>2</v>
      </c>
      <c r="Q119" s="138">
        <v>0</v>
      </c>
      <c r="R119" s="39" t="s">
        <v>3</v>
      </c>
      <c r="S119" s="70">
        <f t="shared" si="4"/>
        <v>0</v>
      </c>
      <c r="T119" s="88"/>
      <c r="U119" s="31"/>
      <c r="V119" s="31"/>
      <c r="W119" s="31"/>
      <c r="X119" s="31"/>
      <c r="Y119" s="31"/>
      <c r="Z119" s="31"/>
    </row>
    <row r="120" spans="1:26" s="25" customFormat="1" ht="10.4" customHeight="1" x14ac:dyDescent="0.25">
      <c r="A120" s="85"/>
      <c r="B120" s="498" t="s">
        <v>44</v>
      </c>
      <c r="C120" s="685" t="str">
        <f t="shared" ref="C120" si="8">$C$57</f>
        <v>Training or Conference Title</v>
      </c>
      <c r="D120" s="686"/>
      <c r="E120" s="686"/>
      <c r="F120" s="686"/>
      <c r="G120" s="686"/>
      <c r="H120" s="686"/>
      <c r="I120" s="686"/>
      <c r="J120" s="686"/>
      <c r="K120" s="686"/>
      <c r="L120" s="686"/>
      <c r="M120" s="686"/>
      <c r="N120" s="317">
        <v>0</v>
      </c>
      <c r="O120" s="265" t="s">
        <v>33</v>
      </c>
      <c r="P120" s="385" t="s">
        <v>2</v>
      </c>
      <c r="Q120" s="319">
        <v>0</v>
      </c>
      <c r="R120" s="39" t="s">
        <v>3</v>
      </c>
      <c r="S120" s="70">
        <f t="shared" si="2"/>
        <v>0</v>
      </c>
      <c r="T120" s="88"/>
      <c r="U120" s="31"/>
      <c r="V120" s="31"/>
      <c r="W120" s="31"/>
      <c r="X120" s="31"/>
      <c r="Y120" s="31"/>
      <c r="Z120" s="31"/>
    </row>
    <row r="121" spans="1:26" s="25" customFormat="1" ht="10.9" customHeight="1" x14ac:dyDescent="0.25">
      <c r="A121" s="85"/>
      <c r="B121" s="620" t="s">
        <v>76</v>
      </c>
      <c r="C121" s="685" t="str">
        <f t="shared" ref="C121" si="9">$C$63</f>
        <v>Training or Conference Title</v>
      </c>
      <c r="D121" s="686"/>
      <c r="E121" s="686"/>
      <c r="F121" s="686"/>
      <c r="G121" s="686"/>
      <c r="H121" s="686"/>
      <c r="I121" s="686"/>
      <c r="J121" s="686"/>
      <c r="K121" s="686"/>
      <c r="L121" s="686"/>
      <c r="M121" s="686"/>
      <c r="N121" s="317">
        <v>0</v>
      </c>
      <c r="O121" s="265" t="s">
        <v>33</v>
      </c>
      <c r="P121" s="385" t="s">
        <v>2</v>
      </c>
      <c r="Q121" s="319">
        <v>0</v>
      </c>
      <c r="R121" s="39" t="s">
        <v>3</v>
      </c>
      <c r="S121" s="70">
        <f t="shared" ref="S121:S122" si="10">N121*Q121</f>
        <v>0</v>
      </c>
      <c r="T121" s="88"/>
      <c r="U121" s="31"/>
      <c r="V121" s="31"/>
      <c r="W121" s="31"/>
      <c r="X121" s="31"/>
      <c r="Y121" s="31"/>
      <c r="Z121" s="31"/>
    </row>
    <row r="122" spans="1:26" s="25" customFormat="1" ht="10.9" customHeight="1" x14ac:dyDescent="0.25">
      <c r="A122" s="85"/>
      <c r="B122" s="620" t="s">
        <v>143</v>
      </c>
      <c r="C122" s="685" t="str">
        <f t="shared" ref="C122" si="11">$C$69</f>
        <v>Training or Conference Title</v>
      </c>
      <c r="D122" s="686"/>
      <c r="E122" s="686"/>
      <c r="F122" s="686"/>
      <c r="G122" s="686"/>
      <c r="H122" s="686"/>
      <c r="I122" s="686"/>
      <c r="J122" s="686"/>
      <c r="K122" s="686"/>
      <c r="L122" s="686"/>
      <c r="M122" s="686"/>
      <c r="N122" s="317">
        <v>0</v>
      </c>
      <c r="O122" s="265" t="s">
        <v>33</v>
      </c>
      <c r="P122" s="385" t="s">
        <v>2</v>
      </c>
      <c r="Q122" s="319">
        <v>0</v>
      </c>
      <c r="R122" s="39" t="s">
        <v>3</v>
      </c>
      <c r="S122" s="70">
        <f t="shared" si="10"/>
        <v>0</v>
      </c>
      <c r="T122" s="88"/>
      <c r="U122" s="31"/>
      <c r="V122" s="31"/>
      <c r="W122" s="31"/>
      <c r="X122" s="31"/>
      <c r="Y122" s="31"/>
      <c r="Z122" s="31"/>
    </row>
    <row r="123" spans="1:26" s="25" customFormat="1" ht="10.9" customHeight="1" x14ac:dyDescent="0.25">
      <c r="A123" s="85"/>
      <c r="B123" s="683" t="s">
        <v>123</v>
      </c>
      <c r="C123" s="684"/>
      <c r="D123" s="684"/>
      <c r="E123" s="798">
        <f>SUM(S116:S122)</f>
        <v>0</v>
      </c>
      <c r="F123" s="798"/>
      <c r="G123" s="798"/>
      <c r="H123" s="798"/>
      <c r="I123" s="798"/>
      <c r="J123" s="798"/>
      <c r="K123" s="707"/>
      <c r="L123" s="682"/>
      <c r="M123" s="682"/>
      <c r="N123" s="75"/>
      <c r="O123" s="76"/>
      <c r="P123" s="77"/>
      <c r="Q123" s="77"/>
      <c r="R123" s="39"/>
      <c r="S123" s="70"/>
      <c r="T123" s="88"/>
      <c r="U123" s="31"/>
      <c r="V123" s="31"/>
      <c r="W123" s="31"/>
      <c r="X123" s="31"/>
      <c r="Y123" s="31"/>
      <c r="Z123" s="31"/>
    </row>
    <row r="124" spans="1:26" s="25" customFormat="1" ht="10.9" customHeight="1" x14ac:dyDescent="0.25">
      <c r="A124" s="85"/>
      <c r="B124" s="687" t="s">
        <v>121</v>
      </c>
      <c r="C124" s="682"/>
      <c r="D124" s="682"/>
      <c r="E124" s="682"/>
      <c r="F124" s="682"/>
      <c r="G124" s="682"/>
      <c r="H124" s="682"/>
      <c r="I124" s="682"/>
      <c r="J124" s="682"/>
      <c r="K124" s="682"/>
      <c r="L124" s="682"/>
      <c r="M124" s="682"/>
      <c r="N124" s="75"/>
      <c r="O124" s="76"/>
      <c r="P124" s="77"/>
      <c r="Q124" s="77"/>
      <c r="R124" s="39"/>
      <c r="S124" s="70"/>
      <c r="T124" s="88"/>
      <c r="U124" s="31"/>
      <c r="V124" s="31"/>
      <c r="W124" s="31"/>
      <c r="X124" s="31"/>
      <c r="Y124" s="31"/>
      <c r="Z124" s="31"/>
    </row>
    <row r="125" spans="1:26" s="25" customFormat="1" ht="10.9" customHeight="1" x14ac:dyDescent="0.25">
      <c r="A125" s="85"/>
      <c r="B125" s="355" t="s">
        <v>42</v>
      </c>
      <c r="C125" s="516" t="s">
        <v>71</v>
      </c>
      <c r="D125" s="688" t="s">
        <v>120</v>
      </c>
      <c r="E125" s="688"/>
      <c r="F125" s="688"/>
      <c r="G125" s="688"/>
      <c r="H125" s="688"/>
      <c r="I125" s="688"/>
      <c r="J125" s="688"/>
      <c r="K125" s="688"/>
      <c r="L125" s="689"/>
      <c r="M125" s="689"/>
      <c r="N125" s="353">
        <v>0</v>
      </c>
      <c r="O125" s="353" t="s">
        <v>31</v>
      </c>
      <c r="P125" s="350" t="s">
        <v>2</v>
      </c>
      <c r="Q125" s="354">
        <v>0</v>
      </c>
      <c r="R125" s="343" t="s">
        <v>3</v>
      </c>
      <c r="S125" s="351">
        <f t="shared" ref="S125:S127" si="12">N125*Q125</f>
        <v>0</v>
      </c>
      <c r="T125" s="88"/>
      <c r="U125" s="31"/>
      <c r="V125" s="31"/>
      <c r="W125" s="31"/>
      <c r="X125" s="31"/>
      <c r="Y125" s="31"/>
      <c r="Z125" s="31"/>
    </row>
    <row r="126" spans="1:26" s="25" customFormat="1" ht="10.9" customHeight="1" x14ac:dyDescent="0.25">
      <c r="A126" s="85"/>
      <c r="B126" s="355" t="s">
        <v>43</v>
      </c>
      <c r="C126" s="516" t="s">
        <v>71</v>
      </c>
      <c r="D126" s="688" t="s">
        <v>120</v>
      </c>
      <c r="E126" s="688"/>
      <c r="F126" s="688"/>
      <c r="G126" s="688"/>
      <c r="H126" s="688"/>
      <c r="I126" s="688"/>
      <c r="J126" s="688"/>
      <c r="K126" s="688"/>
      <c r="L126" s="689"/>
      <c r="M126" s="689"/>
      <c r="N126" s="353">
        <v>0</v>
      </c>
      <c r="O126" s="353" t="s">
        <v>31</v>
      </c>
      <c r="P126" s="350" t="s">
        <v>2</v>
      </c>
      <c r="Q126" s="354">
        <v>0</v>
      </c>
      <c r="R126" s="343" t="s">
        <v>3</v>
      </c>
      <c r="S126" s="351">
        <f t="shared" si="12"/>
        <v>0</v>
      </c>
      <c r="T126" s="88"/>
      <c r="U126" s="31"/>
      <c r="V126" s="31"/>
      <c r="W126" s="31"/>
      <c r="X126" s="31"/>
      <c r="Y126" s="31"/>
      <c r="Z126" s="31"/>
    </row>
    <row r="127" spans="1:26" s="25" customFormat="1" ht="10.9" customHeight="1" x14ac:dyDescent="0.25">
      <c r="A127" s="85"/>
      <c r="B127" s="355" t="s">
        <v>45</v>
      </c>
      <c r="C127" s="659" t="s">
        <v>71</v>
      </c>
      <c r="D127" s="688" t="s">
        <v>120</v>
      </c>
      <c r="E127" s="688"/>
      <c r="F127" s="688"/>
      <c r="G127" s="688"/>
      <c r="H127" s="688"/>
      <c r="I127" s="688"/>
      <c r="J127" s="688"/>
      <c r="K127" s="688"/>
      <c r="L127" s="689"/>
      <c r="M127" s="689"/>
      <c r="N127" s="353">
        <v>0</v>
      </c>
      <c r="O127" s="353" t="s">
        <v>31</v>
      </c>
      <c r="P127" s="350" t="s">
        <v>2</v>
      </c>
      <c r="Q127" s="354">
        <v>0</v>
      </c>
      <c r="R127" s="343" t="s">
        <v>3</v>
      </c>
      <c r="S127" s="351">
        <f t="shared" si="12"/>
        <v>0</v>
      </c>
      <c r="T127" s="88"/>
      <c r="U127" s="31"/>
      <c r="V127" s="31"/>
      <c r="W127" s="31"/>
      <c r="X127" s="31"/>
      <c r="Y127" s="31"/>
      <c r="Z127" s="31"/>
    </row>
    <row r="128" spans="1:26" s="25" customFormat="1" ht="10.9" customHeight="1" x14ac:dyDescent="0.25">
      <c r="A128" s="85"/>
      <c r="B128" s="687" t="s">
        <v>115</v>
      </c>
      <c r="C128" s="682"/>
      <c r="D128" s="682"/>
      <c r="E128" s="682"/>
      <c r="F128" s="682"/>
      <c r="G128" s="682"/>
      <c r="H128" s="682"/>
      <c r="I128" s="682"/>
      <c r="J128" s="682"/>
      <c r="K128" s="682"/>
      <c r="L128" s="708" t="s">
        <v>80</v>
      </c>
      <c r="M128" s="709"/>
      <c r="N128" s="709"/>
      <c r="O128" s="710"/>
      <c r="P128" s="711"/>
      <c r="Q128" s="711"/>
      <c r="R128" s="65" t="s">
        <v>3</v>
      </c>
      <c r="S128" s="66" t="s">
        <v>11</v>
      </c>
      <c r="T128" s="352"/>
      <c r="U128" s="31"/>
      <c r="V128" s="31"/>
      <c r="W128" s="31"/>
      <c r="X128" s="31"/>
      <c r="Y128" s="31"/>
      <c r="Z128" s="31"/>
    </row>
    <row r="129" spans="1:26" s="491" customFormat="1" ht="10.4" customHeight="1" x14ac:dyDescent="0.25">
      <c r="A129" s="42"/>
      <c r="B129" s="493" t="s">
        <v>116</v>
      </c>
      <c r="C129" s="690" t="s">
        <v>79</v>
      </c>
      <c r="D129" s="703"/>
      <c r="E129" s="703"/>
      <c r="F129" s="703"/>
      <c r="G129" s="703"/>
      <c r="H129" s="703"/>
      <c r="I129" s="703"/>
      <c r="J129" s="703"/>
      <c r="K129" s="704"/>
      <c r="L129" s="681"/>
      <c r="M129" s="682"/>
      <c r="N129" s="492"/>
      <c r="O129" s="492"/>
      <c r="P129" s="492"/>
      <c r="Q129" s="492"/>
      <c r="R129" s="492"/>
      <c r="S129" s="492"/>
      <c r="T129" s="58"/>
    </row>
    <row r="130" spans="1:26" s="491" customFormat="1" ht="10.4" customHeight="1" x14ac:dyDescent="0.25">
      <c r="A130" s="42"/>
      <c r="B130" s="42"/>
      <c r="C130" s="692" t="s">
        <v>78</v>
      </c>
      <c r="D130" s="746"/>
      <c r="E130" s="705"/>
      <c r="F130" s="706"/>
      <c r="G130" s="706"/>
      <c r="H130" s="706"/>
      <c r="I130" s="706"/>
      <c r="J130" s="706"/>
      <c r="K130" s="707"/>
      <c r="L130" s="681"/>
      <c r="M130" s="682"/>
      <c r="N130" s="682"/>
      <c r="O130" s="682"/>
      <c r="P130" s="682"/>
      <c r="Q130" s="682"/>
      <c r="R130" s="682"/>
      <c r="S130" s="682"/>
      <c r="T130" s="58"/>
    </row>
    <row r="131" spans="1:26" s="491" customFormat="1" ht="10.4" customHeight="1" x14ac:dyDescent="0.25">
      <c r="A131" s="42"/>
      <c r="B131" s="42"/>
      <c r="C131" s="694" t="s">
        <v>119</v>
      </c>
      <c r="D131" s="702"/>
      <c r="E131" s="682"/>
      <c r="F131" s="682"/>
      <c r="G131" s="682"/>
      <c r="H131" s="682"/>
      <c r="I131" s="682"/>
      <c r="J131" s="682"/>
      <c r="K131" s="682"/>
      <c r="L131" s="134">
        <v>0</v>
      </c>
      <c r="M131" s="44" t="s">
        <v>2</v>
      </c>
      <c r="N131" s="131">
        <v>0</v>
      </c>
      <c r="O131" s="38" t="s">
        <v>2</v>
      </c>
      <c r="P131" s="135">
        <v>0</v>
      </c>
      <c r="Q131" s="67" t="s">
        <v>3</v>
      </c>
      <c r="R131" s="41">
        <f>L131*P131*N131</f>
        <v>0</v>
      </c>
      <c r="S131" s="41"/>
      <c r="T131" s="58"/>
    </row>
    <row r="132" spans="1:26" s="491" customFormat="1" ht="10.4" customHeight="1" x14ac:dyDescent="0.25">
      <c r="A132" s="42"/>
      <c r="B132" s="42"/>
      <c r="C132" s="694" t="s">
        <v>8</v>
      </c>
      <c r="D132" s="695"/>
      <c r="E132" s="696"/>
      <c r="F132" s="696"/>
      <c r="G132" s="696"/>
      <c r="H132" s="696"/>
      <c r="I132" s="696"/>
      <c r="J132" s="696"/>
      <c r="K132" s="682"/>
      <c r="L132" s="134">
        <v>0</v>
      </c>
      <c r="M132" s="44" t="s">
        <v>2</v>
      </c>
      <c r="N132" s="131">
        <v>0</v>
      </c>
      <c r="O132" s="38" t="s">
        <v>2</v>
      </c>
      <c r="P132" s="135">
        <v>0</v>
      </c>
      <c r="Q132" s="67" t="s">
        <v>3</v>
      </c>
      <c r="R132" s="41">
        <f>L132*P132*N132</f>
        <v>0</v>
      </c>
      <c r="S132" s="41"/>
      <c r="T132" s="58"/>
    </row>
    <row r="133" spans="1:26" s="491" customFormat="1" ht="10.4" customHeight="1" x14ac:dyDescent="0.25">
      <c r="A133" s="42"/>
      <c r="B133" s="42"/>
      <c r="C133" s="694" t="s">
        <v>179</v>
      </c>
      <c r="D133" s="695"/>
      <c r="E133" s="696"/>
      <c r="F133" s="696"/>
      <c r="G133" s="696"/>
      <c r="H133" s="696"/>
      <c r="I133" s="696"/>
      <c r="J133" s="696"/>
      <c r="K133" s="682"/>
      <c r="L133" s="134">
        <v>0</v>
      </c>
      <c r="M133" s="44" t="s">
        <v>2</v>
      </c>
      <c r="N133" s="131">
        <v>0</v>
      </c>
      <c r="O133" s="38" t="s">
        <v>2</v>
      </c>
      <c r="P133" s="135">
        <v>0</v>
      </c>
      <c r="Q133" s="67" t="s">
        <v>3</v>
      </c>
      <c r="R133" s="41">
        <f>L133*P133*N133</f>
        <v>0</v>
      </c>
      <c r="S133" s="41"/>
      <c r="T133" s="58"/>
    </row>
    <row r="134" spans="1:26" s="491" customFormat="1" ht="10.4" customHeight="1" x14ac:dyDescent="0.25">
      <c r="A134" s="42"/>
      <c r="B134" s="42"/>
      <c r="C134" s="694" t="s">
        <v>36</v>
      </c>
      <c r="D134" s="695"/>
      <c r="E134" s="696"/>
      <c r="F134" s="696"/>
      <c r="G134" s="696"/>
      <c r="H134" s="696"/>
      <c r="I134" s="696"/>
      <c r="J134" s="696"/>
      <c r="K134" s="682"/>
      <c r="L134" s="134">
        <v>0</v>
      </c>
      <c r="M134" s="44" t="s">
        <v>2</v>
      </c>
      <c r="N134" s="131">
        <v>0</v>
      </c>
      <c r="O134" s="38" t="s">
        <v>2</v>
      </c>
      <c r="P134" s="136">
        <v>0</v>
      </c>
      <c r="Q134" s="67" t="s">
        <v>3</v>
      </c>
      <c r="R134" s="29">
        <f>L134*P134*N134</f>
        <v>0</v>
      </c>
      <c r="S134" s="41">
        <f>SUM(R131:R134)</f>
        <v>0</v>
      </c>
      <c r="T134" s="58"/>
    </row>
    <row r="135" spans="1:26" s="491" customFormat="1" ht="10.4" hidden="1" customHeight="1" x14ac:dyDescent="0.25">
      <c r="A135" s="42"/>
      <c r="B135" s="493" t="s">
        <v>118</v>
      </c>
      <c r="C135" s="690" t="s">
        <v>79</v>
      </c>
      <c r="D135" s="703"/>
      <c r="E135" s="703"/>
      <c r="F135" s="703"/>
      <c r="G135" s="703"/>
      <c r="H135" s="703"/>
      <c r="I135" s="703"/>
      <c r="J135" s="703"/>
      <c r="K135" s="704"/>
      <c r="L135" s="681"/>
      <c r="M135" s="682"/>
      <c r="N135" s="492"/>
      <c r="O135" s="492"/>
      <c r="P135" s="492"/>
      <c r="Q135" s="492"/>
      <c r="R135" s="492"/>
      <c r="S135" s="492"/>
      <c r="T135" s="58"/>
    </row>
    <row r="136" spans="1:26" s="491" customFormat="1" ht="10.4" hidden="1" customHeight="1" x14ac:dyDescent="0.25">
      <c r="A136" s="42"/>
      <c r="B136" s="42"/>
      <c r="C136" s="692" t="s">
        <v>78</v>
      </c>
      <c r="D136" s="746"/>
      <c r="E136" s="705"/>
      <c r="F136" s="706"/>
      <c r="G136" s="706"/>
      <c r="H136" s="706"/>
      <c r="I136" s="706"/>
      <c r="J136" s="706"/>
      <c r="K136" s="707"/>
      <c r="L136" s="681"/>
      <c r="M136" s="682"/>
      <c r="N136" s="682"/>
      <c r="O136" s="682"/>
      <c r="P136" s="682"/>
      <c r="Q136" s="682"/>
      <c r="R136" s="682"/>
      <c r="S136" s="682"/>
      <c r="T136" s="58"/>
    </row>
    <row r="137" spans="1:26" s="491" customFormat="1" ht="10.4" hidden="1" customHeight="1" x14ac:dyDescent="0.25">
      <c r="A137" s="42"/>
      <c r="B137" s="42"/>
      <c r="C137" s="694" t="s">
        <v>119</v>
      </c>
      <c r="D137" s="702"/>
      <c r="E137" s="682"/>
      <c r="F137" s="682"/>
      <c r="G137" s="682"/>
      <c r="H137" s="682"/>
      <c r="I137" s="682"/>
      <c r="J137" s="682"/>
      <c r="K137" s="682"/>
      <c r="L137" s="134">
        <v>0</v>
      </c>
      <c r="M137" s="44" t="s">
        <v>2</v>
      </c>
      <c r="N137" s="131">
        <v>0</v>
      </c>
      <c r="O137" s="38" t="s">
        <v>2</v>
      </c>
      <c r="P137" s="135">
        <v>0</v>
      </c>
      <c r="Q137" s="67" t="s">
        <v>3</v>
      </c>
      <c r="R137" s="41">
        <f>L137*P137*N137</f>
        <v>0</v>
      </c>
      <c r="S137" s="41"/>
      <c r="T137" s="58"/>
    </row>
    <row r="138" spans="1:26" s="491" customFormat="1" ht="10.4" hidden="1" customHeight="1" x14ac:dyDescent="0.25">
      <c r="A138" s="42"/>
      <c r="B138" s="42"/>
      <c r="C138" s="694" t="s">
        <v>8</v>
      </c>
      <c r="D138" s="695"/>
      <c r="E138" s="696"/>
      <c r="F138" s="696"/>
      <c r="G138" s="696"/>
      <c r="H138" s="696"/>
      <c r="I138" s="696"/>
      <c r="J138" s="696"/>
      <c r="K138" s="682"/>
      <c r="L138" s="134">
        <v>0</v>
      </c>
      <c r="M138" s="44" t="s">
        <v>2</v>
      </c>
      <c r="N138" s="131">
        <v>0</v>
      </c>
      <c r="O138" s="38" t="s">
        <v>2</v>
      </c>
      <c r="P138" s="135">
        <v>0</v>
      </c>
      <c r="Q138" s="67" t="s">
        <v>3</v>
      </c>
      <c r="R138" s="41">
        <f>L138*P138*N138</f>
        <v>0</v>
      </c>
      <c r="S138" s="41"/>
      <c r="T138" s="58"/>
    </row>
    <row r="139" spans="1:26" s="491" customFormat="1" ht="10.4" hidden="1" customHeight="1" x14ac:dyDescent="0.25">
      <c r="A139" s="42"/>
      <c r="B139" s="42"/>
      <c r="C139" s="694" t="s">
        <v>179</v>
      </c>
      <c r="D139" s="695"/>
      <c r="E139" s="696"/>
      <c r="F139" s="696"/>
      <c r="G139" s="696"/>
      <c r="H139" s="696"/>
      <c r="I139" s="696"/>
      <c r="J139" s="696"/>
      <c r="K139" s="682"/>
      <c r="L139" s="134">
        <v>0</v>
      </c>
      <c r="M139" s="44" t="s">
        <v>2</v>
      </c>
      <c r="N139" s="131">
        <v>0</v>
      </c>
      <c r="O139" s="38" t="s">
        <v>2</v>
      </c>
      <c r="P139" s="135">
        <v>0</v>
      </c>
      <c r="Q139" s="67" t="s">
        <v>3</v>
      </c>
      <c r="R139" s="41">
        <f>L139*P139*N139</f>
        <v>0</v>
      </c>
      <c r="S139" s="41"/>
      <c r="T139" s="58"/>
    </row>
    <row r="140" spans="1:26" s="491" customFormat="1" ht="10.4" hidden="1" customHeight="1" x14ac:dyDescent="0.25">
      <c r="A140" s="42"/>
      <c r="B140" s="42"/>
      <c r="C140" s="694" t="s">
        <v>36</v>
      </c>
      <c r="D140" s="695"/>
      <c r="E140" s="696"/>
      <c r="F140" s="696"/>
      <c r="G140" s="696"/>
      <c r="H140" s="696"/>
      <c r="I140" s="696"/>
      <c r="J140" s="696"/>
      <c r="K140" s="682"/>
      <c r="L140" s="134">
        <v>0</v>
      </c>
      <c r="M140" s="44" t="s">
        <v>2</v>
      </c>
      <c r="N140" s="131">
        <v>0</v>
      </c>
      <c r="O140" s="38" t="s">
        <v>2</v>
      </c>
      <c r="P140" s="136">
        <v>0</v>
      </c>
      <c r="Q140" s="67" t="s">
        <v>3</v>
      </c>
      <c r="R140" s="29">
        <f>L140*P140*N140</f>
        <v>0</v>
      </c>
      <c r="S140" s="41">
        <f>SUM(R137:R140)</f>
        <v>0</v>
      </c>
      <c r="T140" s="58"/>
    </row>
    <row r="141" spans="1:26" s="25" customFormat="1" ht="10.9" customHeight="1" x14ac:dyDescent="0.25">
      <c r="A141" s="85"/>
      <c r="B141" s="683" t="s">
        <v>122</v>
      </c>
      <c r="C141" s="684"/>
      <c r="D141" s="684"/>
      <c r="E141" s="798">
        <f>SUM(S125:S126)+SUM(S134:S140)</f>
        <v>0</v>
      </c>
      <c r="F141" s="798"/>
      <c r="G141" s="798"/>
      <c r="H141" s="798"/>
      <c r="I141" s="798"/>
      <c r="J141" s="798"/>
      <c r="K141" s="707"/>
      <c r="L141" s="682"/>
      <c r="M141" s="682"/>
      <c r="N141" s="75"/>
      <c r="O141" s="76"/>
      <c r="P141" s="77"/>
      <c r="Q141" s="77"/>
      <c r="R141" s="39"/>
      <c r="S141" s="70"/>
      <c r="T141" s="88"/>
      <c r="U141" s="31"/>
      <c r="V141" s="31"/>
      <c r="W141" s="31"/>
      <c r="X141" s="31"/>
      <c r="Y141" s="31"/>
      <c r="Z141" s="31"/>
    </row>
    <row r="142" spans="1:26" s="491" customFormat="1" ht="10.9" customHeight="1" thickBot="1" x14ac:dyDescent="0.3">
      <c r="A142" s="42"/>
      <c r="B142" s="42"/>
      <c r="C142" s="509"/>
      <c r="D142" s="735"/>
      <c r="E142" s="715"/>
      <c r="F142" s="715"/>
      <c r="G142" s="715"/>
      <c r="H142" s="715"/>
      <c r="I142" s="715"/>
      <c r="J142" s="715"/>
      <c r="K142" s="715"/>
      <c r="L142" s="715"/>
      <c r="M142" s="715"/>
      <c r="N142" s="490"/>
      <c r="O142" s="490"/>
      <c r="P142" s="71"/>
      <c r="Q142" s="71"/>
      <c r="R142" s="56"/>
      <c r="S142" s="79"/>
      <c r="T142" s="50">
        <f>ROUND(SUM(S104:S140),0)</f>
        <v>0</v>
      </c>
      <c r="U142" s="26"/>
      <c r="V142" s="26"/>
      <c r="W142" s="26"/>
      <c r="X142" s="26"/>
      <c r="Y142" s="26"/>
      <c r="Z142" s="26"/>
    </row>
    <row r="143" spans="1:26" s="48" customFormat="1" ht="11.5" customHeight="1" x14ac:dyDescent="0.25">
      <c r="A143" s="149" t="s">
        <v>7</v>
      </c>
      <c r="B143" s="149"/>
      <c r="C143" s="794" t="s">
        <v>72</v>
      </c>
      <c r="D143" s="795"/>
      <c r="E143" s="795"/>
      <c r="F143" s="795"/>
      <c r="G143" s="795"/>
      <c r="H143" s="795"/>
      <c r="I143" s="795"/>
      <c r="J143" s="795"/>
      <c r="K143" s="795"/>
      <c r="L143" s="795"/>
      <c r="M143" s="795"/>
      <c r="N143" s="795"/>
      <c r="O143" s="795"/>
      <c r="P143" s="795"/>
      <c r="Q143" s="795"/>
      <c r="R143" s="795"/>
      <c r="S143" s="796"/>
      <c r="T143" s="150"/>
      <c r="U143" s="83"/>
      <c r="V143" s="83"/>
      <c r="W143" s="83"/>
      <c r="X143" s="83"/>
      <c r="Y143" s="83"/>
      <c r="Z143" s="83"/>
    </row>
    <row r="144" spans="1:26" s="48" customFormat="1" ht="11.5" customHeight="1" x14ac:dyDescent="0.25">
      <c r="A144" s="341"/>
      <c r="B144" s="341"/>
      <c r="C144" s="342" t="s">
        <v>110</v>
      </c>
      <c r="D144" s="612">
        <f>SUM(T19:T142)</f>
        <v>0</v>
      </c>
      <c r="E144" s="500" t="s">
        <v>32</v>
      </c>
      <c r="F144" s="763" t="s">
        <v>111</v>
      </c>
      <c r="G144" s="764"/>
      <c r="H144" s="764"/>
      <c r="I144" s="764"/>
      <c r="J144" s="764"/>
      <c r="K144" s="764"/>
      <c r="L144" s="764"/>
      <c r="M144" s="764"/>
      <c r="N144" s="764"/>
      <c r="O144" s="764"/>
      <c r="P144" s="763">
        <f>T80+T101+E141</f>
        <v>0</v>
      </c>
      <c r="Q144" s="763" t="e">
        <f t="shared" ref="Q144" si="13">F144-N144</f>
        <v>#VALUE!</v>
      </c>
      <c r="R144" s="343" t="s">
        <v>3</v>
      </c>
      <c r="S144" s="611">
        <f>D144-P144</f>
        <v>0</v>
      </c>
      <c r="T144" s="345"/>
      <c r="U144" s="83"/>
      <c r="V144" s="83"/>
      <c r="W144" s="83"/>
      <c r="X144" s="83"/>
      <c r="Y144" s="83"/>
      <c r="Z144" s="83"/>
    </row>
    <row r="145" spans="1:26" s="491" customFormat="1" ht="10.9" customHeight="1" x14ac:dyDescent="0.25">
      <c r="A145" s="80"/>
      <c r="B145" s="346" t="s">
        <v>131</v>
      </c>
      <c r="C145" s="347" t="s">
        <v>128</v>
      </c>
      <c r="D145" s="389">
        <v>0</v>
      </c>
      <c r="E145" s="348" t="s">
        <v>2</v>
      </c>
      <c r="F145" s="780">
        <f>S144</f>
        <v>0</v>
      </c>
      <c r="G145" s="764"/>
      <c r="H145" s="764"/>
      <c r="I145" s="764"/>
      <c r="J145" s="764"/>
      <c r="K145" s="764"/>
      <c r="L145" s="781"/>
      <c r="M145" s="682"/>
      <c r="N145" s="784"/>
      <c r="O145" s="682"/>
      <c r="P145" s="682"/>
      <c r="Q145" s="682"/>
      <c r="R145" s="349" t="s">
        <v>3</v>
      </c>
      <c r="S145" s="344">
        <f>(D145*F145)</f>
        <v>0</v>
      </c>
      <c r="T145" s="41"/>
      <c r="U145" s="26"/>
      <c r="V145" s="26"/>
      <c r="W145" s="26"/>
      <c r="X145" s="26"/>
      <c r="Y145" s="26"/>
      <c r="Z145" s="26"/>
    </row>
    <row r="146" spans="1:26" s="491" customFormat="1" ht="10.9" customHeight="1" x14ac:dyDescent="0.25">
      <c r="A146" s="80"/>
      <c r="B146" s="387" t="s">
        <v>43</v>
      </c>
      <c r="C146" s="388" t="s">
        <v>127</v>
      </c>
      <c r="D146" s="389">
        <v>0</v>
      </c>
      <c r="E146" s="348" t="s">
        <v>2</v>
      </c>
      <c r="F146" s="780">
        <f>P144</f>
        <v>0</v>
      </c>
      <c r="G146" s="782"/>
      <c r="H146" s="782"/>
      <c r="I146" s="782"/>
      <c r="J146" s="782"/>
      <c r="K146" s="782"/>
      <c r="L146" s="783"/>
      <c r="M146" s="686"/>
      <c r="N146" s="785"/>
      <c r="O146" s="786"/>
      <c r="P146" s="786"/>
      <c r="Q146" s="786"/>
      <c r="R146" s="390" t="s">
        <v>3</v>
      </c>
      <c r="S146" s="344">
        <f>(D146*F146)</f>
        <v>0</v>
      </c>
      <c r="T146" s="41"/>
      <c r="U146" s="26"/>
      <c r="V146" s="26"/>
      <c r="W146" s="26"/>
      <c r="X146" s="26"/>
      <c r="Y146" s="26"/>
      <c r="Z146" s="26"/>
    </row>
    <row r="147" spans="1:26" s="491" customFormat="1" ht="10.9" hidden="1" customHeight="1" x14ac:dyDescent="0.25">
      <c r="A147" s="341"/>
      <c r="B147" s="367"/>
      <c r="C147" s="372"/>
      <c r="D147" s="373" t="s">
        <v>112</v>
      </c>
      <c r="E147" s="776" t="s">
        <v>133</v>
      </c>
      <c r="F147" s="777"/>
      <c r="G147" s="777"/>
      <c r="H147" s="777"/>
      <c r="I147" s="777"/>
      <c r="J147" s="777"/>
      <c r="K147" s="777"/>
      <c r="L147" s="777"/>
      <c r="M147" s="777"/>
      <c r="N147" s="778" t="s">
        <v>113</v>
      </c>
      <c r="O147" s="779"/>
      <c r="P147" s="779"/>
      <c r="Q147" s="779"/>
      <c r="R147" s="374"/>
      <c r="S147" s="371"/>
      <c r="T147" s="345"/>
      <c r="U147" s="26"/>
      <c r="V147" s="26"/>
      <c r="W147" s="26"/>
      <c r="X147" s="26"/>
      <c r="Y147" s="26"/>
      <c r="Z147" s="26"/>
    </row>
    <row r="148" spans="1:26" s="491" customFormat="1" ht="10.9" hidden="1" customHeight="1" x14ac:dyDescent="0.25">
      <c r="A148" s="80"/>
      <c r="B148" s="367" t="s">
        <v>117</v>
      </c>
      <c r="C148" s="368" t="s">
        <v>130</v>
      </c>
      <c r="D148" s="369">
        <v>0</v>
      </c>
      <c r="E148" s="496" t="s">
        <v>2</v>
      </c>
      <c r="F148" s="787">
        <f>(S144*N148)+P148</f>
        <v>0</v>
      </c>
      <c r="G148" s="777"/>
      <c r="H148" s="777"/>
      <c r="I148" s="777"/>
      <c r="J148" s="777"/>
      <c r="K148" s="777"/>
      <c r="L148" s="779"/>
      <c r="M148" s="786"/>
      <c r="N148" s="497">
        <v>0.25</v>
      </c>
      <c r="O148" s="375" t="s">
        <v>114</v>
      </c>
      <c r="P148" s="788">
        <v>0</v>
      </c>
      <c r="Q148" s="786"/>
      <c r="R148" s="370" t="s">
        <v>3</v>
      </c>
      <c r="S148" s="371">
        <f>(D148*F148)</f>
        <v>0</v>
      </c>
      <c r="T148" s="41"/>
      <c r="U148" s="26"/>
      <c r="V148" s="26"/>
      <c r="W148" s="26"/>
      <c r="X148" s="26"/>
      <c r="Y148" s="26"/>
      <c r="Z148" s="26"/>
    </row>
    <row r="149" spans="1:26" s="491" customFormat="1" ht="10.9" hidden="1" customHeight="1" x14ac:dyDescent="0.25">
      <c r="A149" s="80"/>
      <c r="B149" s="367" t="s">
        <v>132</v>
      </c>
      <c r="C149" s="368" t="s">
        <v>129</v>
      </c>
      <c r="D149" s="369">
        <v>0</v>
      </c>
      <c r="E149" s="496" t="s">
        <v>2</v>
      </c>
      <c r="F149" s="787">
        <f>(S144*N149)+P149</f>
        <v>0</v>
      </c>
      <c r="G149" s="777"/>
      <c r="H149" s="777"/>
      <c r="I149" s="777"/>
      <c r="J149" s="777"/>
      <c r="K149" s="777"/>
      <c r="L149" s="779"/>
      <c r="M149" s="786"/>
      <c r="N149" s="497">
        <v>0.75</v>
      </c>
      <c r="O149" s="375" t="s">
        <v>114</v>
      </c>
      <c r="P149" s="788">
        <v>0</v>
      </c>
      <c r="Q149" s="786"/>
      <c r="R149" s="370" t="s">
        <v>3</v>
      </c>
      <c r="S149" s="371">
        <f>(D149*F149)</f>
        <v>0</v>
      </c>
      <c r="T149" s="41"/>
      <c r="U149" s="26"/>
      <c r="V149" s="26"/>
      <c r="W149" s="26"/>
      <c r="X149" s="26"/>
      <c r="Y149" s="26"/>
      <c r="Z149" s="26"/>
    </row>
    <row r="150" spans="1:26" s="491" customFormat="1" ht="10.9" customHeight="1" thickBot="1" x14ac:dyDescent="0.3">
      <c r="A150" s="80"/>
      <c r="B150" s="80"/>
      <c r="C150" s="81"/>
      <c r="D150" s="266"/>
      <c r="E150" s="797" t="s">
        <v>97</v>
      </c>
      <c r="F150" s="737"/>
      <c r="G150" s="737"/>
      <c r="H150" s="737"/>
      <c r="I150" s="737"/>
      <c r="J150" s="737"/>
      <c r="K150" s="737"/>
      <c r="L150" s="737"/>
      <c r="M150" s="737"/>
      <c r="N150" s="737"/>
      <c r="O150" s="737"/>
      <c r="P150" s="737"/>
      <c r="Q150" s="737"/>
      <c r="R150" s="495"/>
      <c r="S150" s="41"/>
      <c r="T150" s="89">
        <f>ROUND(SUM(S145:S149),0)</f>
        <v>0</v>
      </c>
      <c r="U150" s="26"/>
      <c r="V150" s="26"/>
      <c r="W150" s="26"/>
      <c r="X150" s="26"/>
      <c r="Y150" s="26"/>
      <c r="Z150" s="26"/>
    </row>
    <row r="151" spans="1:26" s="48" customFormat="1" ht="17" customHeight="1" x14ac:dyDescent="0.25">
      <c r="A151" s="148" t="s">
        <v>6</v>
      </c>
      <c r="B151" s="792" t="s">
        <v>141</v>
      </c>
      <c r="C151" s="793"/>
      <c r="D151" s="582">
        <v>134000</v>
      </c>
      <c r="E151" s="407" t="s">
        <v>134</v>
      </c>
      <c r="F151" s="789" t="s">
        <v>135</v>
      </c>
      <c r="G151" s="789"/>
      <c r="H151" s="789"/>
      <c r="I151" s="789"/>
      <c r="J151" s="789"/>
      <c r="K151" s="789"/>
      <c r="L151" s="789"/>
      <c r="M151" s="408" t="s">
        <v>138</v>
      </c>
      <c r="N151" s="409">
        <v>0</v>
      </c>
      <c r="O151" s="583" t="s">
        <v>3</v>
      </c>
      <c r="P151" s="406" t="s">
        <v>140</v>
      </c>
      <c r="Q151" s="790" t="s">
        <v>136</v>
      </c>
      <c r="R151" s="791"/>
      <c r="S151" s="791"/>
      <c r="T151" s="402">
        <f>SUM(T19:T150)</f>
        <v>0</v>
      </c>
      <c r="U151" s="83"/>
      <c r="V151" s="83"/>
      <c r="W151" s="83"/>
      <c r="X151" s="83"/>
      <c r="Y151" s="83"/>
      <c r="Z151" s="83"/>
    </row>
    <row r="152" spans="1:26" s="491" customFormat="1" ht="14" customHeight="1" x14ac:dyDescent="0.3">
      <c r="A152" s="581" t="s">
        <v>186</v>
      </c>
      <c r="B152" s="766" t="s">
        <v>158</v>
      </c>
      <c r="C152" s="767"/>
      <c r="D152" s="580" t="s">
        <v>159</v>
      </c>
      <c r="E152" s="372"/>
      <c r="F152" s="771" t="s">
        <v>139</v>
      </c>
      <c r="G152" s="772"/>
      <c r="H152" s="772"/>
      <c r="I152" s="772"/>
      <c r="J152" s="772"/>
      <c r="K152" s="772"/>
      <c r="L152" s="772"/>
      <c r="M152" s="410" t="s">
        <v>138</v>
      </c>
      <c r="N152" s="773"/>
      <c r="O152" s="682"/>
      <c r="P152" s="682"/>
      <c r="Q152" s="770" t="s">
        <v>137</v>
      </c>
      <c r="R152" s="706"/>
      <c r="S152" s="706"/>
      <c r="T152" s="403">
        <f>(D151+N151)-T151</f>
        <v>134000</v>
      </c>
      <c r="U152" s="26"/>
      <c r="V152" s="26"/>
      <c r="W152" s="26"/>
      <c r="X152" s="26"/>
      <c r="Y152" s="26"/>
      <c r="Z152" s="26"/>
    </row>
    <row r="153" spans="1:26" s="32" customFormat="1" ht="10.4" customHeight="1" x14ac:dyDescent="0.25">
      <c r="A153" s="512"/>
      <c r="B153" s="721"/>
      <c r="C153" s="722"/>
      <c r="D153" s="722"/>
      <c r="E153" s="722"/>
      <c r="F153" s="722"/>
      <c r="G153" s="722"/>
      <c r="H153" s="722"/>
      <c r="I153" s="722"/>
      <c r="J153" s="722"/>
      <c r="K153" s="722"/>
      <c r="L153" s="722"/>
      <c r="M153" s="722"/>
      <c r="N153" s="722"/>
      <c r="O153" s="722"/>
      <c r="P153" s="722"/>
      <c r="Q153" s="722"/>
      <c r="R153" s="722"/>
      <c r="S153" s="722"/>
      <c r="T153" s="405"/>
      <c r="U153" s="33"/>
      <c r="V153" s="33"/>
      <c r="W153" s="33"/>
      <c r="X153" s="33"/>
      <c r="Y153" s="33"/>
      <c r="Z153" s="33"/>
    </row>
  </sheetData>
  <sheetProtection algorithmName="SHA-512" hashValue="obK3NG8aAaoiZdn97zp+Ol/MZAyqvD1M4gANmn5WRD4w6MMMLxRV82rTc7w4ih5kkWyrbLv+8WPuYFsGj1XNMg==" saltValue="qANYVC7guaJL/FpfgPO52g==" spinCount="100000" sheet="1" insertRows="0" deleteRows="0"/>
  <mergeCells count="212">
    <mergeCell ref="B153:S153"/>
    <mergeCell ref="E147:M147"/>
    <mergeCell ref="N147:Q147"/>
    <mergeCell ref="F148:M148"/>
    <mergeCell ref="P148:Q148"/>
    <mergeCell ref="F149:M149"/>
    <mergeCell ref="P149:Q149"/>
    <mergeCell ref="F144:O144"/>
    <mergeCell ref="P144:Q144"/>
    <mergeCell ref="F145:M145"/>
    <mergeCell ref="N145:Q145"/>
    <mergeCell ref="F146:M146"/>
    <mergeCell ref="N146:Q146"/>
    <mergeCell ref="E150:Q150"/>
    <mergeCell ref="B151:C151"/>
    <mergeCell ref="F151:L151"/>
    <mergeCell ref="Q151:S151"/>
    <mergeCell ref="B152:C152"/>
    <mergeCell ref="F152:L152"/>
    <mergeCell ref="N152:P152"/>
    <mergeCell ref="Q152:S152"/>
    <mergeCell ref="L135:M135"/>
    <mergeCell ref="D126:M126"/>
    <mergeCell ref="L128:Q128"/>
    <mergeCell ref="L129:M129"/>
    <mergeCell ref="C130:D130"/>
    <mergeCell ref="L130:S130"/>
    <mergeCell ref="B128:K128"/>
    <mergeCell ref="C129:K129"/>
    <mergeCell ref="E130:K130"/>
    <mergeCell ref="C131:K131"/>
    <mergeCell ref="C132:K132"/>
    <mergeCell ref="C133:K133"/>
    <mergeCell ref="C134:K134"/>
    <mergeCell ref="C135:K135"/>
    <mergeCell ref="D127:M127"/>
    <mergeCell ref="C143:S143"/>
    <mergeCell ref="C136:D136"/>
    <mergeCell ref="L136:S136"/>
    <mergeCell ref="E136:K136"/>
    <mergeCell ref="C137:K137"/>
    <mergeCell ref="C138:K138"/>
    <mergeCell ref="C139:K139"/>
    <mergeCell ref="C140:K140"/>
    <mergeCell ref="E141:K141"/>
    <mergeCell ref="B141:D141"/>
    <mergeCell ref="L141:M141"/>
    <mergeCell ref="D142:M142"/>
    <mergeCell ref="B123:D123"/>
    <mergeCell ref="L123:M123"/>
    <mergeCell ref="L124:M124"/>
    <mergeCell ref="D125:M125"/>
    <mergeCell ref="C116:M116"/>
    <mergeCell ref="C117:M117"/>
    <mergeCell ref="C118:M118"/>
    <mergeCell ref="C119:M119"/>
    <mergeCell ref="C120:M120"/>
    <mergeCell ref="C121:M121"/>
    <mergeCell ref="E123:K123"/>
    <mergeCell ref="B124:K124"/>
    <mergeCell ref="C122:M122"/>
    <mergeCell ref="D113:M113"/>
    <mergeCell ref="B114:D114"/>
    <mergeCell ref="L114:M114"/>
    <mergeCell ref="L115:M115"/>
    <mergeCell ref="D107:M107"/>
    <mergeCell ref="D108:M108"/>
    <mergeCell ref="D109:M109"/>
    <mergeCell ref="D110:M110"/>
    <mergeCell ref="D111:M111"/>
    <mergeCell ref="D112:M112"/>
    <mergeCell ref="E114:K114"/>
    <mergeCell ref="B115:K115"/>
    <mergeCell ref="B103:C103"/>
    <mergeCell ref="D103:M103"/>
    <mergeCell ref="N103:R103"/>
    <mergeCell ref="D104:M104"/>
    <mergeCell ref="D105:M105"/>
    <mergeCell ref="D106:M106"/>
    <mergeCell ref="D97:M97"/>
    <mergeCell ref="D98:M98"/>
    <mergeCell ref="D99:M99"/>
    <mergeCell ref="D100:M100"/>
    <mergeCell ref="D101:M101"/>
    <mergeCell ref="C102:S102"/>
    <mergeCell ref="D92:M92"/>
    <mergeCell ref="D93:M93"/>
    <mergeCell ref="D94:M94"/>
    <mergeCell ref="C95:S95"/>
    <mergeCell ref="D96:M96"/>
    <mergeCell ref="N96:R96"/>
    <mergeCell ref="D86:M86"/>
    <mergeCell ref="D87:M87"/>
    <mergeCell ref="D88:M88"/>
    <mergeCell ref="D89:M89"/>
    <mergeCell ref="D90:M90"/>
    <mergeCell ref="D91:M91"/>
    <mergeCell ref="C81:S81"/>
    <mergeCell ref="C82:S82"/>
    <mergeCell ref="D83:M83"/>
    <mergeCell ref="N83:R83"/>
    <mergeCell ref="D84:M84"/>
    <mergeCell ref="D85:M85"/>
    <mergeCell ref="C76:S76"/>
    <mergeCell ref="D77:M77"/>
    <mergeCell ref="N77:R77"/>
    <mergeCell ref="D78:M78"/>
    <mergeCell ref="D79:M79"/>
    <mergeCell ref="C80:O80"/>
    <mergeCell ref="C60:K60"/>
    <mergeCell ref="L75:S75"/>
    <mergeCell ref="L63:S63"/>
    <mergeCell ref="C64:D64"/>
    <mergeCell ref="L64:S64"/>
    <mergeCell ref="C61:K61"/>
    <mergeCell ref="C62:K62"/>
    <mergeCell ref="C75:K75"/>
    <mergeCell ref="L69:S69"/>
    <mergeCell ref="C70:D70"/>
    <mergeCell ref="L70:S70"/>
    <mergeCell ref="C63:K63"/>
    <mergeCell ref="C66:K66"/>
    <mergeCell ref="C67:K67"/>
    <mergeCell ref="C68:K68"/>
    <mergeCell ref="C69:K69"/>
    <mergeCell ref="C72:K72"/>
    <mergeCell ref="C73:K73"/>
    <mergeCell ref="C74:K74"/>
    <mergeCell ref="L57:S57"/>
    <mergeCell ref="C58:D58"/>
    <mergeCell ref="L58:S58"/>
    <mergeCell ref="C52:D52"/>
    <mergeCell ref="L52:S52"/>
    <mergeCell ref="C54:K54"/>
    <mergeCell ref="C55:K55"/>
    <mergeCell ref="C56:K56"/>
    <mergeCell ref="C57:K57"/>
    <mergeCell ref="C42:K42"/>
    <mergeCell ref="L51:S51"/>
    <mergeCell ref="L45:S45"/>
    <mergeCell ref="C46:D46"/>
    <mergeCell ref="L46:S46"/>
    <mergeCell ref="C43:K43"/>
    <mergeCell ref="C44:K44"/>
    <mergeCell ref="C45:K45"/>
    <mergeCell ref="C48:K48"/>
    <mergeCell ref="C49:K49"/>
    <mergeCell ref="C50:K50"/>
    <mergeCell ref="C51:K51"/>
    <mergeCell ref="L39:S39"/>
    <mergeCell ref="C40:D40"/>
    <mergeCell ref="L40:S40"/>
    <mergeCell ref="C34:D34"/>
    <mergeCell ref="L34:S34"/>
    <mergeCell ref="C36:K36"/>
    <mergeCell ref="C37:K37"/>
    <mergeCell ref="C38:K38"/>
    <mergeCell ref="C39:K39"/>
    <mergeCell ref="C31:S31"/>
    <mergeCell ref="C32:D32"/>
    <mergeCell ref="L32:Q32"/>
    <mergeCell ref="L33:S33"/>
    <mergeCell ref="C28:D28"/>
    <mergeCell ref="L28:M28"/>
    <mergeCell ref="C29:D29"/>
    <mergeCell ref="L29:M29"/>
    <mergeCell ref="L30:M30"/>
    <mergeCell ref="E30:K30"/>
    <mergeCell ref="E32:K32"/>
    <mergeCell ref="C33:K33"/>
    <mergeCell ref="C25:D25"/>
    <mergeCell ref="L25:M25"/>
    <mergeCell ref="C26:D26"/>
    <mergeCell ref="L26:M26"/>
    <mergeCell ref="C27:D27"/>
    <mergeCell ref="L27:M27"/>
    <mergeCell ref="C22:D22"/>
    <mergeCell ref="L22:M22"/>
    <mergeCell ref="C23:D23"/>
    <mergeCell ref="L23:M23"/>
    <mergeCell ref="C24:D24"/>
    <mergeCell ref="L24:M24"/>
    <mergeCell ref="C18:J18"/>
    <mergeCell ref="C19:J19"/>
    <mergeCell ref="C20:S20"/>
    <mergeCell ref="C21:D21"/>
    <mergeCell ref="L21:M21"/>
    <mergeCell ref="N21:P21"/>
    <mergeCell ref="C16:K16"/>
    <mergeCell ref="C17:K17"/>
    <mergeCell ref="E21:K21"/>
    <mergeCell ref="C10:J10"/>
    <mergeCell ref="C11:J11"/>
    <mergeCell ref="C14:J14"/>
    <mergeCell ref="C15:J15"/>
    <mergeCell ref="C4:S4"/>
    <mergeCell ref="C6:J6"/>
    <mergeCell ref="C7:J7"/>
    <mergeCell ref="C5:K5"/>
    <mergeCell ref="C8:K8"/>
    <mergeCell ref="C9:K9"/>
    <mergeCell ref="C12:K12"/>
    <mergeCell ref="C13:K13"/>
    <mergeCell ref="B1:S1"/>
    <mergeCell ref="B2:G2"/>
    <mergeCell ref="H2:I2"/>
    <mergeCell ref="J2:M2"/>
    <mergeCell ref="N2:S2"/>
    <mergeCell ref="B3:D3"/>
    <mergeCell ref="E3:J3"/>
    <mergeCell ref="L3:M3"/>
    <mergeCell ref="N3:S3"/>
  </mergeCells>
  <printOptions horizontalCentered="1"/>
  <pageMargins left="0.5" right="0.5" top="0.5" bottom="0.5" header="0" footer="0"/>
  <pageSetup fitToWidth="0" fitToHeight="0" orientation="portrait" r:id="rId1"/>
  <headerFooter>
    <oddHeader xml:space="preserve">&amp;C </oddHeader>
    <oddFooter xml:space="preserve">&amp;C </oddFooter>
  </headerFooter>
  <ignoredErrors>
    <ignoredError sqref="A6:A18 A23" evalError="1"/>
    <ignoredError sqref="B84:B93 B104:B113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BDAAB1-4F4A-4F4E-B7DC-612A30573934}">
  <dimension ref="A1:Z153"/>
  <sheetViews>
    <sheetView view="pageLayout" zoomScaleNormal="80" workbookViewId="0">
      <selection activeCell="L3" sqref="L3:M3"/>
    </sheetView>
  </sheetViews>
  <sheetFormatPr defaultColWidth="9" defaultRowHeight="15.5" x14ac:dyDescent="0.35"/>
  <cols>
    <col min="1" max="1" width="6.90625" style="86" customWidth="1"/>
    <col min="2" max="2" width="1.81640625" style="1" customWidth="1"/>
    <col min="3" max="3" width="15.90625" customWidth="1"/>
    <col min="4" max="4" width="14" style="1" customWidth="1"/>
    <col min="5" max="11" width="1.36328125" style="1" customWidth="1"/>
    <col min="12" max="12" width="5.36328125" style="1" customWidth="1"/>
    <col min="13" max="13" width="2.7265625" style="1" customWidth="1"/>
    <col min="14" max="14" width="6.81640625" style="1" customWidth="1"/>
    <col min="15" max="15" width="6.36328125" style="1" customWidth="1"/>
    <col min="16" max="16" width="4.453125" style="1" customWidth="1"/>
    <col min="17" max="17" width="5.6328125" style="1" customWidth="1"/>
    <col min="18" max="18" width="5.1796875" style="1" customWidth="1"/>
    <col min="19" max="19" width="5.90625" style="1" customWidth="1"/>
    <col min="20" max="20" width="6.81640625" style="90" customWidth="1"/>
    <col min="21" max="21" width="10.08984375" style="2" bestFit="1" customWidth="1"/>
    <col min="22" max="26" width="9" style="2"/>
    <col min="27" max="16384" width="9" style="1"/>
  </cols>
  <sheetData>
    <row r="1" spans="1:20" s="142" customFormat="1" ht="11" customHeight="1" x14ac:dyDescent="0.3">
      <c r="A1" s="143"/>
      <c r="B1" s="799" t="str">
        <f>'FY27 D'!$B$1</f>
        <v>Tribe Name</v>
      </c>
      <c r="C1" s="800"/>
      <c r="D1" s="800"/>
      <c r="E1" s="800"/>
      <c r="F1" s="800"/>
      <c r="G1" s="800"/>
      <c r="H1" s="800"/>
      <c r="I1" s="800"/>
      <c r="J1" s="800"/>
      <c r="K1" s="800"/>
      <c r="L1" s="800"/>
      <c r="M1" s="800"/>
      <c r="N1" s="800"/>
      <c r="O1" s="800"/>
      <c r="P1" s="800"/>
      <c r="Q1" s="800"/>
      <c r="R1" s="800"/>
      <c r="S1" s="800"/>
      <c r="T1" s="144"/>
    </row>
    <row r="2" spans="1:20" s="23" customFormat="1" ht="10" customHeight="1" x14ac:dyDescent="0.25">
      <c r="A2" s="658"/>
      <c r="B2" s="754" t="s">
        <v>89</v>
      </c>
      <c r="C2" s="755"/>
      <c r="D2" s="755"/>
      <c r="E2" s="755"/>
      <c r="F2" s="755"/>
      <c r="G2" s="755"/>
      <c r="H2" s="752">
        <v>29</v>
      </c>
      <c r="I2" s="753"/>
      <c r="J2" s="756" t="s">
        <v>199</v>
      </c>
      <c r="K2" s="756"/>
      <c r="L2" s="704"/>
      <c r="M2" s="704"/>
      <c r="N2" s="720"/>
      <c r="O2" s="704"/>
      <c r="P2" s="704"/>
      <c r="Q2" s="704"/>
      <c r="R2" s="704"/>
      <c r="S2" s="704"/>
      <c r="T2" s="633"/>
    </row>
    <row r="3" spans="1:20" s="151" customFormat="1" ht="12" customHeight="1" thickBot="1" x14ac:dyDescent="0.35">
      <c r="A3" s="152" t="s">
        <v>1</v>
      </c>
      <c r="B3" s="719"/>
      <c r="C3" s="719"/>
      <c r="D3" s="719"/>
      <c r="E3" s="726" t="s">
        <v>73</v>
      </c>
      <c r="F3" s="726"/>
      <c r="G3" s="726"/>
      <c r="H3" s="726"/>
      <c r="I3" s="726"/>
      <c r="J3" s="726"/>
      <c r="K3" s="412"/>
      <c r="L3" s="727" t="s">
        <v>75</v>
      </c>
      <c r="M3" s="728"/>
      <c r="N3" s="723"/>
      <c r="O3" s="724"/>
      <c r="P3" s="724"/>
      <c r="Q3" s="724"/>
      <c r="R3" s="724"/>
      <c r="S3" s="724"/>
      <c r="T3" s="153" t="s">
        <v>37</v>
      </c>
    </row>
    <row r="4" spans="1:20" s="644" customFormat="1" ht="11.5" customHeight="1" x14ac:dyDescent="0.25">
      <c r="A4" s="145" t="s">
        <v>0</v>
      </c>
      <c r="B4" s="145"/>
      <c r="C4" s="730" t="s">
        <v>181</v>
      </c>
      <c r="D4" s="731"/>
      <c r="E4" s="731"/>
      <c r="F4" s="731"/>
      <c r="G4" s="731"/>
      <c r="H4" s="731"/>
      <c r="I4" s="731"/>
      <c r="J4" s="731"/>
      <c r="K4" s="731"/>
      <c r="L4" s="731"/>
      <c r="M4" s="731"/>
      <c r="N4" s="731"/>
      <c r="O4" s="731"/>
      <c r="P4" s="731"/>
      <c r="Q4" s="731"/>
      <c r="R4" s="731"/>
      <c r="S4" s="731"/>
      <c r="T4" s="146"/>
    </row>
    <row r="5" spans="1:20" s="644" customFormat="1" ht="9.5" customHeight="1" x14ac:dyDescent="0.25">
      <c r="A5" s="34"/>
      <c r="B5" s="34"/>
      <c r="C5" s="759"/>
      <c r="D5" s="695"/>
      <c r="E5" s="695"/>
      <c r="F5" s="695"/>
      <c r="G5" s="695"/>
      <c r="H5" s="695"/>
      <c r="I5" s="695"/>
      <c r="J5" s="711"/>
      <c r="K5" s="682"/>
      <c r="L5" s="35" t="s">
        <v>59</v>
      </c>
      <c r="M5" s="35" t="s">
        <v>2</v>
      </c>
      <c r="N5" s="642" t="s">
        <v>60</v>
      </c>
      <c r="O5" s="642" t="s">
        <v>2</v>
      </c>
      <c r="P5" s="35" t="s">
        <v>58</v>
      </c>
      <c r="Q5" s="653"/>
      <c r="R5" s="656" t="s">
        <v>61</v>
      </c>
      <c r="S5" s="36"/>
      <c r="T5" s="42"/>
    </row>
    <row r="6" spans="1:20" s="644" customFormat="1" ht="10.9" customHeight="1" x14ac:dyDescent="0.25">
      <c r="A6" s="128" t="e">
        <f>S6/P6</f>
        <v>#DIV/0!</v>
      </c>
      <c r="B6" s="156" t="s">
        <v>38</v>
      </c>
      <c r="C6" s="699" t="s">
        <v>29</v>
      </c>
      <c r="D6" s="700"/>
      <c r="E6" s="700"/>
      <c r="F6" s="700"/>
      <c r="G6" s="700"/>
      <c r="H6" s="700"/>
      <c r="I6" s="700"/>
      <c r="J6" s="700"/>
      <c r="K6" s="631"/>
      <c r="L6" s="157">
        <v>0</v>
      </c>
      <c r="M6" s="158" t="s">
        <v>2</v>
      </c>
      <c r="N6" s="159">
        <v>0</v>
      </c>
      <c r="O6" s="158" t="s">
        <v>2</v>
      </c>
      <c r="P6" s="157">
        <v>0</v>
      </c>
      <c r="Q6" s="160" t="s">
        <v>3</v>
      </c>
      <c r="R6" s="161">
        <f>(L6*P6)/2080</f>
        <v>0</v>
      </c>
      <c r="S6" s="162">
        <f>L6*N6*P6</f>
        <v>0</v>
      </c>
      <c r="T6" s="41"/>
    </row>
    <row r="7" spans="1:20" s="644" customFormat="1" ht="10.9" customHeight="1" x14ac:dyDescent="0.25">
      <c r="A7" s="129"/>
      <c r="B7" s="171"/>
      <c r="C7" s="749" t="s">
        <v>67</v>
      </c>
      <c r="D7" s="758"/>
      <c r="E7" s="758"/>
      <c r="F7" s="758"/>
      <c r="G7" s="758"/>
      <c r="H7" s="758"/>
      <c r="I7" s="758"/>
      <c r="J7" s="750"/>
      <c r="K7" s="638"/>
      <c r="L7" s="165"/>
      <c r="M7" s="172"/>
      <c r="N7" s="165"/>
      <c r="O7" s="173"/>
      <c r="P7" s="168"/>
      <c r="Q7" s="91"/>
      <c r="R7" s="174"/>
      <c r="S7" s="162"/>
      <c r="T7" s="58"/>
    </row>
    <row r="8" spans="1:20" s="644" customFormat="1" ht="10.9" customHeight="1" x14ac:dyDescent="0.25">
      <c r="A8" s="128" t="e">
        <f>S8/P8</f>
        <v>#DIV/0!</v>
      </c>
      <c r="B8" s="645" t="s">
        <v>39</v>
      </c>
      <c r="C8" s="690" t="s">
        <v>29</v>
      </c>
      <c r="D8" s="691"/>
      <c r="E8" s="691"/>
      <c r="F8" s="691"/>
      <c r="G8" s="691"/>
      <c r="H8" s="691"/>
      <c r="I8" s="691"/>
      <c r="J8" s="691"/>
      <c r="K8" s="682"/>
      <c r="L8" s="131">
        <v>0</v>
      </c>
      <c r="M8" s="38" t="s">
        <v>2</v>
      </c>
      <c r="N8" s="132">
        <v>0</v>
      </c>
      <c r="O8" s="38" t="s">
        <v>2</v>
      </c>
      <c r="P8" s="131">
        <v>0</v>
      </c>
      <c r="Q8" s="39" t="s">
        <v>3</v>
      </c>
      <c r="R8" s="40">
        <f>(L8*P8)/2080</f>
        <v>0</v>
      </c>
      <c r="S8" s="41">
        <f>L8*N8*P8</f>
        <v>0</v>
      </c>
      <c r="T8" s="58"/>
    </row>
    <row r="9" spans="1:20" s="644" customFormat="1" ht="10.9" customHeight="1" x14ac:dyDescent="0.25">
      <c r="A9" s="129"/>
      <c r="B9" s="42"/>
      <c r="C9" s="760" t="s">
        <v>67</v>
      </c>
      <c r="D9" s="761"/>
      <c r="E9" s="761"/>
      <c r="F9" s="761"/>
      <c r="G9" s="761"/>
      <c r="H9" s="761"/>
      <c r="I9" s="761"/>
      <c r="J9" s="762"/>
      <c r="K9" s="704"/>
      <c r="L9" s="636"/>
      <c r="M9" s="43"/>
      <c r="N9" s="636"/>
      <c r="O9" s="44"/>
      <c r="P9" s="133"/>
      <c r="Q9" s="45"/>
      <c r="R9" s="624"/>
      <c r="S9" s="41"/>
      <c r="T9" s="58"/>
    </row>
    <row r="10" spans="1:20" s="25" customFormat="1" ht="10.9" customHeight="1" x14ac:dyDescent="0.25">
      <c r="A10" s="128" t="e">
        <f>S10/P10</f>
        <v>#DIV/0!</v>
      </c>
      <c r="B10" s="163" t="s">
        <v>40</v>
      </c>
      <c r="C10" s="699" t="s">
        <v>29</v>
      </c>
      <c r="D10" s="700"/>
      <c r="E10" s="700"/>
      <c r="F10" s="700"/>
      <c r="G10" s="700"/>
      <c r="H10" s="700"/>
      <c r="I10" s="700"/>
      <c r="J10" s="700"/>
      <c r="K10" s="631"/>
      <c r="L10" s="157">
        <v>0</v>
      </c>
      <c r="M10" s="158" t="s">
        <v>2</v>
      </c>
      <c r="N10" s="159">
        <v>0</v>
      </c>
      <c r="O10" s="158" t="s">
        <v>2</v>
      </c>
      <c r="P10" s="157">
        <v>0</v>
      </c>
      <c r="Q10" s="160" t="s">
        <v>3</v>
      </c>
      <c r="R10" s="161">
        <f>(L10*P10)/2080</f>
        <v>0</v>
      </c>
      <c r="S10" s="162">
        <f>L10*N10*P10</f>
        <v>0</v>
      </c>
      <c r="T10" s="49"/>
    </row>
    <row r="11" spans="1:20" s="25" customFormat="1" ht="10.9" customHeight="1" x14ac:dyDescent="0.25">
      <c r="A11" s="129"/>
      <c r="B11" s="164"/>
      <c r="C11" s="749" t="s">
        <v>67</v>
      </c>
      <c r="D11" s="749"/>
      <c r="E11" s="749"/>
      <c r="F11" s="749"/>
      <c r="G11" s="749"/>
      <c r="H11" s="749"/>
      <c r="I11" s="749"/>
      <c r="J11" s="750"/>
      <c r="K11" s="638"/>
      <c r="L11" s="165"/>
      <c r="M11" s="166"/>
      <c r="N11" s="165"/>
      <c r="O11" s="167"/>
      <c r="P11" s="168"/>
      <c r="Q11" s="92"/>
      <c r="R11" s="169"/>
      <c r="S11" s="170"/>
      <c r="T11" s="49"/>
    </row>
    <row r="12" spans="1:20" s="25" customFormat="1" ht="10.9" customHeight="1" x14ac:dyDescent="0.25">
      <c r="A12" s="128" t="e">
        <f>S12/P12</f>
        <v>#DIV/0!</v>
      </c>
      <c r="B12" s="627" t="s">
        <v>41</v>
      </c>
      <c r="C12" s="690" t="s">
        <v>29</v>
      </c>
      <c r="D12" s="691"/>
      <c r="E12" s="691"/>
      <c r="F12" s="691"/>
      <c r="G12" s="691"/>
      <c r="H12" s="691"/>
      <c r="I12" s="691"/>
      <c r="J12" s="691"/>
      <c r="K12" s="682"/>
      <c r="L12" s="131">
        <v>0</v>
      </c>
      <c r="M12" s="38" t="s">
        <v>2</v>
      </c>
      <c r="N12" s="132">
        <v>0</v>
      </c>
      <c r="O12" s="38" t="s">
        <v>2</v>
      </c>
      <c r="P12" s="131">
        <v>0</v>
      </c>
      <c r="Q12" s="39" t="s">
        <v>3</v>
      </c>
      <c r="R12" s="40">
        <f>(L12*P12)/2080</f>
        <v>0</v>
      </c>
      <c r="S12" s="41">
        <f>L12*N12*P12</f>
        <v>0</v>
      </c>
      <c r="T12" s="49"/>
    </row>
    <row r="13" spans="1:20" s="25" customFormat="1" ht="10.9" customHeight="1" x14ac:dyDescent="0.25">
      <c r="A13" s="129"/>
      <c r="B13" s="48"/>
      <c r="C13" s="760" t="s">
        <v>67</v>
      </c>
      <c r="D13" s="760"/>
      <c r="E13" s="760"/>
      <c r="F13" s="760"/>
      <c r="G13" s="760"/>
      <c r="H13" s="760"/>
      <c r="I13" s="760"/>
      <c r="J13" s="762"/>
      <c r="K13" s="704"/>
      <c r="L13" s="43"/>
      <c r="M13" s="43"/>
      <c r="N13" s="43"/>
      <c r="O13" s="44"/>
      <c r="P13" s="44"/>
      <c r="Q13" s="45"/>
      <c r="R13" s="624"/>
      <c r="S13" s="49"/>
      <c r="T13" s="49"/>
    </row>
    <row r="14" spans="1:20" s="25" customFormat="1" ht="10.9" customHeight="1" x14ac:dyDescent="0.25">
      <c r="A14" s="128" t="e">
        <f>S14/P14</f>
        <v>#DIV/0!</v>
      </c>
      <c r="B14" s="163" t="s">
        <v>44</v>
      </c>
      <c r="C14" s="699" t="s">
        <v>29</v>
      </c>
      <c r="D14" s="700"/>
      <c r="E14" s="700"/>
      <c r="F14" s="700"/>
      <c r="G14" s="700"/>
      <c r="H14" s="700"/>
      <c r="I14" s="700"/>
      <c r="J14" s="700"/>
      <c r="K14" s="631"/>
      <c r="L14" s="157">
        <v>0</v>
      </c>
      <c r="M14" s="158" t="s">
        <v>2</v>
      </c>
      <c r="N14" s="159">
        <v>0</v>
      </c>
      <c r="O14" s="158" t="s">
        <v>2</v>
      </c>
      <c r="P14" s="157">
        <v>0</v>
      </c>
      <c r="Q14" s="160" t="s">
        <v>3</v>
      </c>
      <c r="R14" s="161">
        <f>(L14*P14)/2080</f>
        <v>0</v>
      </c>
      <c r="S14" s="162">
        <f>L14*N14*P14</f>
        <v>0</v>
      </c>
      <c r="T14" s="49"/>
    </row>
    <row r="15" spans="1:20" s="25" customFormat="1" ht="10.9" customHeight="1" x14ac:dyDescent="0.25">
      <c r="A15" s="129"/>
      <c r="B15" s="391"/>
      <c r="C15" s="749" t="s">
        <v>67</v>
      </c>
      <c r="D15" s="749"/>
      <c r="E15" s="749"/>
      <c r="F15" s="749"/>
      <c r="G15" s="749"/>
      <c r="H15" s="749"/>
      <c r="I15" s="749"/>
      <c r="J15" s="750"/>
      <c r="K15" s="638"/>
      <c r="L15" s="165"/>
      <c r="M15" s="172"/>
      <c r="N15" s="165"/>
      <c r="O15" s="173"/>
      <c r="P15" s="168"/>
      <c r="Q15" s="91"/>
      <c r="R15" s="174"/>
      <c r="S15" s="162"/>
      <c r="T15" s="49"/>
    </row>
    <row r="16" spans="1:20" s="25" customFormat="1" ht="10.9" customHeight="1" x14ac:dyDescent="0.25">
      <c r="A16" s="128" t="e">
        <f>S16/P16</f>
        <v>#DIV/0!</v>
      </c>
      <c r="B16" s="627" t="s">
        <v>76</v>
      </c>
      <c r="C16" s="690" t="s">
        <v>29</v>
      </c>
      <c r="D16" s="691"/>
      <c r="E16" s="691"/>
      <c r="F16" s="691"/>
      <c r="G16" s="691"/>
      <c r="H16" s="691"/>
      <c r="I16" s="691"/>
      <c r="J16" s="691"/>
      <c r="K16" s="682"/>
      <c r="L16" s="131">
        <v>0</v>
      </c>
      <c r="M16" s="38" t="s">
        <v>2</v>
      </c>
      <c r="N16" s="132">
        <v>0</v>
      </c>
      <c r="O16" s="38" t="s">
        <v>2</v>
      </c>
      <c r="P16" s="131">
        <v>0</v>
      </c>
      <c r="Q16" s="39" t="s">
        <v>3</v>
      </c>
      <c r="R16" s="40">
        <f>(L16*P16)/2080</f>
        <v>0</v>
      </c>
      <c r="S16" s="41">
        <f>L16*N16*P16</f>
        <v>0</v>
      </c>
      <c r="T16" s="49"/>
    </row>
    <row r="17" spans="1:26" s="25" customFormat="1" ht="10.9" customHeight="1" x14ac:dyDescent="0.25">
      <c r="A17" s="129"/>
      <c r="B17" s="48"/>
      <c r="C17" s="760" t="s">
        <v>67</v>
      </c>
      <c r="D17" s="760"/>
      <c r="E17" s="760"/>
      <c r="F17" s="760"/>
      <c r="G17" s="760"/>
      <c r="H17" s="760"/>
      <c r="I17" s="760"/>
      <c r="J17" s="762"/>
      <c r="K17" s="704"/>
      <c r="L17" s="43"/>
      <c r="M17" s="43"/>
      <c r="N17" s="43"/>
      <c r="O17" s="44"/>
      <c r="P17" s="44"/>
      <c r="Q17" s="45"/>
      <c r="R17" s="624"/>
      <c r="S17" s="49"/>
      <c r="T17" s="49"/>
    </row>
    <row r="18" spans="1:26" s="25" customFormat="1" ht="10.9" customHeight="1" x14ac:dyDescent="0.25">
      <c r="A18" s="128" t="e">
        <f>S18/P18</f>
        <v>#DIV/0!</v>
      </c>
      <c r="B18" s="163" t="s">
        <v>143</v>
      </c>
      <c r="C18" s="699" t="s">
        <v>29</v>
      </c>
      <c r="D18" s="700"/>
      <c r="E18" s="700"/>
      <c r="F18" s="700"/>
      <c r="G18" s="700"/>
      <c r="H18" s="700"/>
      <c r="I18" s="700"/>
      <c r="J18" s="700"/>
      <c r="K18" s="631"/>
      <c r="L18" s="157">
        <v>0</v>
      </c>
      <c r="M18" s="158" t="s">
        <v>2</v>
      </c>
      <c r="N18" s="159">
        <v>0</v>
      </c>
      <c r="O18" s="158" t="s">
        <v>2</v>
      </c>
      <c r="P18" s="157">
        <v>0</v>
      </c>
      <c r="Q18" s="160" t="s">
        <v>3</v>
      </c>
      <c r="R18" s="161">
        <f>(L18*P18)/2080</f>
        <v>0</v>
      </c>
      <c r="S18" s="162">
        <f>L18*N18*P18</f>
        <v>0</v>
      </c>
      <c r="T18" s="49"/>
    </row>
    <row r="19" spans="1:26" s="25" customFormat="1" ht="10.9" customHeight="1" thickBot="1" x14ac:dyDescent="0.3">
      <c r="A19" s="85"/>
      <c r="B19" s="164"/>
      <c r="C19" s="749" t="s">
        <v>67</v>
      </c>
      <c r="D19" s="749"/>
      <c r="E19" s="749"/>
      <c r="F19" s="749"/>
      <c r="G19" s="749"/>
      <c r="H19" s="749"/>
      <c r="I19" s="749"/>
      <c r="J19" s="750"/>
      <c r="K19" s="638"/>
      <c r="L19" s="165"/>
      <c r="M19" s="172"/>
      <c r="N19" s="172"/>
      <c r="O19" s="413"/>
      <c r="P19" s="414"/>
      <c r="Q19" s="414"/>
      <c r="R19" s="415">
        <f>SUM(R5:R12)</f>
        <v>0</v>
      </c>
      <c r="S19" s="416" t="s">
        <v>12</v>
      </c>
      <c r="T19" s="50">
        <f>ROUND(SUM(S5:S18),0)</f>
        <v>0</v>
      </c>
    </row>
    <row r="20" spans="1:26" s="48" customFormat="1" ht="11.5" customHeight="1" x14ac:dyDescent="0.25">
      <c r="A20" s="145" t="s">
        <v>10</v>
      </c>
      <c r="B20" s="145"/>
      <c r="C20" s="730" t="s">
        <v>83</v>
      </c>
      <c r="D20" s="731"/>
      <c r="E20" s="731"/>
      <c r="F20" s="731"/>
      <c r="G20" s="731"/>
      <c r="H20" s="731"/>
      <c r="I20" s="731"/>
      <c r="J20" s="731"/>
      <c r="K20" s="731"/>
      <c r="L20" s="731"/>
      <c r="M20" s="731"/>
      <c r="N20" s="731"/>
      <c r="O20" s="731"/>
      <c r="P20" s="731"/>
      <c r="Q20" s="731"/>
      <c r="R20" s="731"/>
      <c r="S20" s="731"/>
      <c r="T20" s="146"/>
    </row>
    <row r="21" spans="1:26" s="644" customFormat="1" ht="10.9" customHeight="1" x14ac:dyDescent="0.25">
      <c r="A21" s="34"/>
      <c r="B21" s="34"/>
      <c r="C21" s="744" t="s">
        <v>103</v>
      </c>
      <c r="D21" s="745"/>
      <c r="E21" s="705"/>
      <c r="F21" s="707"/>
      <c r="G21" s="707"/>
      <c r="H21" s="707"/>
      <c r="I21" s="707"/>
      <c r="J21" s="707"/>
      <c r="K21" s="707"/>
      <c r="L21" s="751" t="s">
        <v>28</v>
      </c>
      <c r="M21" s="710"/>
      <c r="N21" s="757" t="s">
        <v>88</v>
      </c>
      <c r="O21" s="745"/>
      <c r="P21" s="745"/>
      <c r="Q21" s="51" t="s">
        <v>58</v>
      </c>
      <c r="R21" s="52"/>
      <c r="S21" s="52"/>
      <c r="T21" s="42"/>
    </row>
    <row r="22" spans="1:26" s="644" customFormat="1" ht="10.4" customHeight="1" x14ac:dyDescent="0.25">
      <c r="A22" s="34"/>
      <c r="B22" s="53" t="s">
        <v>42</v>
      </c>
      <c r="C22" s="687" t="s">
        <v>98</v>
      </c>
      <c r="D22" s="696"/>
      <c r="E22" s="91" t="s">
        <v>62</v>
      </c>
      <c r="F22" s="45" t="s">
        <v>63</v>
      </c>
      <c r="G22" s="91" t="s">
        <v>64</v>
      </c>
      <c r="H22" s="45" t="s">
        <v>65</v>
      </c>
      <c r="I22" s="91" t="s">
        <v>66</v>
      </c>
      <c r="J22" s="45" t="s">
        <v>77</v>
      </c>
      <c r="K22" s="91" t="s">
        <v>142</v>
      </c>
      <c r="L22" s="751"/>
      <c r="M22" s="682"/>
      <c r="N22" s="639"/>
      <c r="O22" s="637"/>
      <c r="P22" s="637"/>
      <c r="Q22" s="51"/>
      <c r="R22" s="52"/>
      <c r="S22" s="52"/>
      <c r="T22" s="42"/>
    </row>
    <row r="23" spans="1:26" s="644" customFormat="1" ht="10.4" customHeight="1" x14ac:dyDescent="0.25">
      <c r="A23" s="128" t="e">
        <f>IF(E23="x",A6,0)+IF(F23="x",A8,0)+IF(G23="x", A10,0)+IF(H23="x",A12,0)+IF(I23="x",A14,0)+IF(J23="x",A16,0)+IF(K23="x",A18,0)</f>
        <v>#DIV/0!</v>
      </c>
      <c r="B23" s="53"/>
      <c r="C23" s="694" t="s">
        <v>104</v>
      </c>
      <c r="D23" s="701"/>
      <c r="E23" s="126" t="s">
        <v>2</v>
      </c>
      <c r="F23" s="127" t="s">
        <v>2</v>
      </c>
      <c r="G23" s="126" t="s">
        <v>2</v>
      </c>
      <c r="H23" s="127" t="s">
        <v>2</v>
      </c>
      <c r="I23" s="126" t="s">
        <v>2</v>
      </c>
      <c r="J23" s="127" t="s">
        <v>2</v>
      </c>
      <c r="K23" s="126" t="s">
        <v>2</v>
      </c>
      <c r="L23" s="768">
        <v>9.5000000000000001E-2</v>
      </c>
      <c r="M23" s="769"/>
      <c r="N23" s="54"/>
      <c r="O23" s="45" t="s">
        <v>2</v>
      </c>
      <c r="P23" s="48"/>
      <c r="Q23" s="262">
        <v>52</v>
      </c>
      <c r="R23" s="39" t="s">
        <v>3</v>
      </c>
      <c r="S23" s="41">
        <f>T19*L23</f>
        <v>0</v>
      </c>
      <c r="T23" s="58"/>
      <c r="U23" s="26"/>
      <c r="V23" s="26"/>
      <c r="W23" s="26"/>
      <c r="X23" s="26"/>
      <c r="Y23" s="26"/>
      <c r="Z23" s="26"/>
    </row>
    <row r="24" spans="1:26" s="644" customFormat="1" ht="10.4" customHeight="1" x14ac:dyDescent="0.25">
      <c r="A24" s="130"/>
      <c r="B24" s="53" t="s">
        <v>43</v>
      </c>
      <c r="C24" s="687" t="s">
        <v>99</v>
      </c>
      <c r="D24" s="696"/>
      <c r="E24" s="91" t="s">
        <v>62</v>
      </c>
      <c r="F24" s="45" t="s">
        <v>63</v>
      </c>
      <c r="G24" s="91" t="s">
        <v>64</v>
      </c>
      <c r="H24" s="45" t="s">
        <v>65</v>
      </c>
      <c r="I24" s="91" t="s">
        <v>66</v>
      </c>
      <c r="J24" s="45" t="s">
        <v>77</v>
      </c>
      <c r="K24" s="91" t="s">
        <v>142</v>
      </c>
      <c r="L24" s="739"/>
      <c r="M24" s="739"/>
      <c r="N24" s="54"/>
      <c r="O24" s="45"/>
      <c r="P24" s="48"/>
      <c r="Q24" s="263"/>
      <c r="R24" s="39"/>
      <c r="S24" s="41"/>
      <c r="T24" s="58"/>
      <c r="U24" s="26"/>
      <c r="V24" s="26"/>
      <c r="W24" s="26"/>
      <c r="X24" s="26"/>
      <c r="Y24" s="26"/>
      <c r="Z24" s="26"/>
    </row>
    <row r="25" spans="1:26" s="644" customFormat="1" ht="10.4" customHeight="1" x14ac:dyDescent="0.25">
      <c r="A25" s="128">
        <f>IF(E25="x",A6,0)+IF(F25="x",A8,0)+IF(G25="x", A10,0)+IF(H25="x",A12,0)+IF(I25="x",A14,0)+IF(J25="x",A16,0)+IF(K25="x",A18,0)</f>
        <v>0</v>
      </c>
      <c r="B25" s="53"/>
      <c r="C25" s="697" t="s">
        <v>105</v>
      </c>
      <c r="D25" s="698"/>
      <c r="E25" s="614"/>
      <c r="F25" s="613"/>
      <c r="G25" s="614"/>
      <c r="H25" s="613"/>
      <c r="I25" s="614"/>
      <c r="J25" s="613"/>
      <c r="K25" s="614"/>
      <c r="L25" s="739">
        <v>0</v>
      </c>
      <c r="M25" s="740"/>
      <c r="N25" s="54"/>
      <c r="O25" s="45" t="s">
        <v>2</v>
      </c>
      <c r="P25" s="48"/>
      <c r="Q25" s="131">
        <v>0</v>
      </c>
      <c r="R25" s="39" t="s">
        <v>3</v>
      </c>
      <c r="S25" s="41">
        <f>A25*L25*Q25</f>
        <v>0</v>
      </c>
      <c r="T25" s="58"/>
      <c r="U25" s="26"/>
      <c r="V25" s="26"/>
      <c r="W25" s="26"/>
      <c r="X25" s="26"/>
      <c r="Y25" s="26"/>
      <c r="Z25" s="26"/>
    </row>
    <row r="26" spans="1:26" s="644" customFormat="1" ht="10.4" customHeight="1" x14ac:dyDescent="0.25">
      <c r="A26" s="129"/>
      <c r="B26" s="629" t="s">
        <v>45</v>
      </c>
      <c r="C26" s="687" t="s">
        <v>100</v>
      </c>
      <c r="D26" s="696"/>
      <c r="E26" s="91" t="s">
        <v>62</v>
      </c>
      <c r="F26" s="45" t="s">
        <v>63</v>
      </c>
      <c r="G26" s="91" t="s">
        <v>64</v>
      </c>
      <c r="H26" s="45" t="s">
        <v>65</v>
      </c>
      <c r="I26" s="91" t="s">
        <v>66</v>
      </c>
      <c r="J26" s="45" t="s">
        <v>77</v>
      </c>
      <c r="K26" s="91" t="s">
        <v>142</v>
      </c>
      <c r="L26" s="739"/>
      <c r="M26" s="740"/>
      <c r="N26" s="55"/>
      <c r="O26" s="56"/>
      <c r="P26" s="48"/>
      <c r="Q26" s="263"/>
      <c r="R26" s="57"/>
      <c r="S26" s="58"/>
      <c r="T26" s="58"/>
      <c r="U26" s="27"/>
      <c r="V26" s="26"/>
      <c r="W26" s="26"/>
      <c r="X26" s="26"/>
      <c r="Y26" s="26"/>
      <c r="Z26" s="26"/>
    </row>
    <row r="27" spans="1:26" s="644" customFormat="1" ht="10.4" customHeight="1" x14ac:dyDescent="0.25">
      <c r="A27" s="128">
        <f>IF(E27="x",A6,0)+IF(F27="x",A8,0)+IF(G27="x", A10,0)+IF(H27="x",A12,0)+IF(I27="x",A14,0)+IF(J27="x",A16,0)+IF(K27="x",A18,0)</f>
        <v>0</v>
      </c>
      <c r="B27" s="629"/>
      <c r="C27" s="697" t="s">
        <v>105</v>
      </c>
      <c r="D27" s="698"/>
      <c r="E27" s="614"/>
      <c r="F27" s="613"/>
      <c r="G27" s="614"/>
      <c r="H27" s="613"/>
      <c r="I27" s="614"/>
      <c r="J27" s="613"/>
      <c r="K27" s="614"/>
      <c r="L27" s="739">
        <v>0</v>
      </c>
      <c r="M27" s="740"/>
      <c r="N27" s="54"/>
      <c r="O27" s="45" t="s">
        <v>2</v>
      </c>
      <c r="P27" s="48"/>
      <c r="Q27" s="131">
        <v>0</v>
      </c>
      <c r="R27" s="39" t="s">
        <v>3</v>
      </c>
      <c r="S27" s="41">
        <f>A27*L27*Q27</f>
        <v>0</v>
      </c>
      <c r="T27" s="58"/>
      <c r="U27" s="26"/>
      <c r="V27" s="26"/>
      <c r="W27" s="26"/>
      <c r="X27" s="26"/>
      <c r="Y27" s="26"/>
      <c r="Z27" s="26"/>
    </row>
    <row r="28" spans="1:26" s="644" customFormat="1" ht="10.4" customHeight="1" x14ac:dyDescent="0.25">
      <c r="A28" s="129"/>
      <c r="B28" s="629" t="s">
        <v>57</v>
      </c>
      <c r="C28" s="687" t="s">
        <v>101</v>
      </c>
      <c r="D28" s="734"/>
      <c r="E28" s="91" t="s">
        <v>62</v>
      </c>
      <c r="F28" s="45" t="s">
        <v>63</v>
      </c>
      <c r="G28" s="91" t="s">
        <v>64</v>
      </c>
      <c r="H28" s="45" t="s">
        <v>65</v>
      </c>
      <c r="I28" s="91" t="s">
        <v>66</v>
      </c>
      <c r="J28" s="45" t="s">
        <v>77</v>
      </c>
      <c r="K28" s="91" t="s">
        <v>142</v>
      </c>
      <c r="L28" s="741"/>
      <c r="M28" s="742"/>
      <c r="N28" s="59"/>
      <c r="O28" s="45"/>
      <c r="P28" s="48"/>
      <c r="Q28" s="264"/>
      <c r="R28" s="39"/>
      <c r="S28" s="41"/>
      <c r="T28" s="58"/>
      <c r="U28" s="27"/>
      <c r="V28" s="26"/>
      <c r="W28" s="26"/>
      <c r="X28" s="26"/>
      <c r="Y28" s="26"/>
      <c r="Z28" s="26"/>
    </row>
    <row r="29" spans="1:26" s="644" customFormat="1" ht="10.4" customHeight="1" x14ac:dyDescent="0.25">
      <c r="A29" s="128">
        <f>IF(E29="x",A6,0)+IF(F29="x",A8,0)+IF(G29="x", A10,0)+IF(H29="x",A12,0)+IF(I29="x",A14,0)+IF(J29="x",A16,0)+IF(K29="x",A18,0)</f>
        <v>0</v>
      </c>
      <c r="B29" s="628"/>
      <c r="C29" s="697" t="s">
        <v>105</v>
      </c>
      <c r="D29" s="743"/>
      <c r="E29" s="614"/>
      <c r="F29" s="613"/>
      <c r="G29" s="614"/>
      <c r="H29" s="613"/>
      <c r="I29" s="614"/>
      <c r="J29" s="613"/>
      <c r="K29" s="614"/>
      <c r="L29" s="739">
        <v>0</v>
      </c>
      <c r="M29" s="740"/>
      <c r="N29" s="60"/>
      <c r="O29" s="45" t="s">
        <v>2</v>
      </c>
      <c r="P29" s="61"/>
      <c r="Q29" s="131">
        <v>0</v>
      </c>
      <c r="R29" s="39" t="s">
        <v>3</v>
      </c>
      <c r="S29" s="41">
        <f>A29*L29*Q29</f>
        <v>0</v>
      </c>
      <c r="T29" s="58"/>
      <c r="U29" s="26"/>
      <c r="V29" s="26"/>
      <c r="W29" s="26"/>
      <c r="X29" s="26"/>
      <c r="Y29" s="26"/>
      <c r="Z29" s="26"/>
    </row>
    <row r="30" spans="1:26" s="644" customFormat="1" ht="10.9" customHeight="1" thickBot="1" x14ac:dyDescent="0.3">
      <c r="A30" s="42"/>
      <c r="B30" s="630"/>
      <c r="C30" s="657"/>
      <c r="D30" s="657"/>
      <c r="E30" s="747"/>
      <c r="F30" s="748"/>
      <c r="G30" s="748"/>
      <c r="H30" s="748"/>
      <c r="I30" s="748"/>
      <c r="J30" s="748"/>
      <c r="K30" s="748"/>
      <c r="L30" s="725"/>
      <c r="M30" s="711"/>
      <c r="N30" s="655"/>
      <c r="O30" s="46"/>
      <c r="P30" s="62"/>
      <c r="Q30" s="62"/>
      <c r="R30" s="63"/>
      <c r="S30" s="64"/>
      <c r="T30" s="87">
        <f>ROUND(SUM(S21:S29),0)</f>
        <v>0</v>
      </c>
      <c r="U30" s="27"/>
      <c r="V30" s="26"/>
      <c r="W30" s="26"/>
      <c r="X30" s="26"/>
      <c r="Y30" s="26"/>
      <c r="Z30" s="26"/>
    </row>
    <row r="31" spans="1:26" s="48" customFormat="1" ht="11.5" customHeight="1" x14ac:dyDescent="0.25">
      <c r="A31" s="145" t="s">
        <v>9</v>
      </c>
      <c r="B31" s="145"/>
      <c r="C31" s="730" t="s">
        <v>82</v>
      </c>
      <c r="D31" s="730"/>
      <c r="E31" s="730"/>
      <c r="F31" s="730"/>
      <c r="G31" s="730"/>
      <c r="H31" s="730"/>
      <c r="I31" s="730"/>
      <c r="J31" s="730"/>
      <c r="K31" s="730"/>
      <c r="L31" s="730"/>
      <c r="M31" s="730"/>
      <c r="N31" s="730"/>
      <c r="O31" s="730"/>
      <c r="P31" s="730"/>
      <c r="Q31" s="730"/>
      <c r="R31" s="730"/>
      <c r="S31" s="730"/>
      <c r="T31" s="147"/>
      <c r="U31" s="83"/>
      <c r="V31" s="83"/>
      <c r="W31" s="83"/>
      <c r="X31" s="83"/>
      <c r="Y31" s="83"/>
      <c r="Z31" s="83"/>
    </row>
    <row r="32" spans="1:26" s="644" customFormat="1" ht="10.9" customHeight="1" x14ac:dyDescent="0.25">
      <c r="A32" s="42"/>
      <c r="B32" s="42"/>
      <c r="C32" s="744" t="s">
        <v>102</v>
      </c>
      <c r="D32" s="745"/>
      <c r="E32" s="705"/>
      <c r="F32" s="707"/>
      <c r="G32" s="707"/>
      <c r="H32" s="707"/>
      <c r="I32" s="707"/>
      <c r="J32" s="707"/>
      <c r="K32" s="707"/>
      <c r="L32" s="708" t="s">
        <v>80</v>
      </c>
      <c r="M32" s="709"/>
      <c r="N32" s="709"/>
      <c r="O32" s="710"/>
      <c r="P32" s="711"/>
      <c r="Q32" s="711"/>
      <c r="R32" s="65" t="s">
        <v>3</v>
      </c>
      <c r="S32" s="66" t="s">
        <v>11</v>
      </c>
      <c r="T32" s="58"/>
      <c r="U32" s="26"/>
      <c r="V32" s="26"/>
      <c r="W32" s="26"/>
      <c r="X32" s="26"/>
      <c r="Y32" s="26"/>
      <c r="Z32" s="26"/>
    </row>
    <row r="33" spans="1:20" s="644" customFormat="1" ht="10.4" customHeight="1" x14ac:dyDescent="0.25">
      <c r="A33" s="42"/>
      <c r="B33" s="645" t="s">
        <v>38</v>
      </c>
      <c r="C33" s="690" t="s">
        <v>79</v>
      </c>
      <c r="D33" s="703"/>
      <c r="E33" s="703"/>
      <c r="F33" s="703"/>
      <c r="G33" s="703"/>
      <c r="H33" s="703"/>
      <c r="I33" s="703"/>
      <c r="J33" s="703"/>
      <c r="K33" s="704"/>
      <c r="L33" s="681"/>
      <c r="M33" s="682"/>
      <c r="N33" s="682"/>
      <c r="O33" s="682"/>
      <c r="P33" s="682"/>
      <c r="Q33" s="682"/>
      <c r="R33" s="682"/>
      <c r="S33" s="682"/>
      <c r="T33" s="58"/>
    </row>
    <row r="34" spans="1:20" s="644" customFormat="1" ht="10.4" customHeight="1" x14ac:dyDescent="0.25">
      <c r="A34" s="42"/>
      <c r="B34" s="42"/>
      <c r="C34" s="692" t="s">
        <v>78</v>
      </c>
      <c r="D34" s="746"/>
      <c r="E34" s="91" t="s">
        <v>62</v>
      </c>
      <c r="F34" s="45" t="s">
        <v>63</v>
      </c>
      <c r="G34" s="91" t="s">
        <v>64</v>
      </c>
      <c r="H34" s="45" t="s">
        <v>65</v>
      </c>
      <c r="I34" s="91" t="s">
        <v>66</v>
      </c>
      <c r="J34" s="45" t="s">
        <v>77</v>
      </c>
      <c r="K34" s="91" t="s">
        <v>142</v>
      </c>
      <c r="L34" s="681"/>
      <c r="M34" s="682"/>
      <c r="N34" s="682"/>
      <c r="O34" s="682"/>
      <c r="P34" s="682"/>
      <c r="Q34" s="682"/>
      <c r="R34" s="682"/>
      <c r="S34" s="682"/>
      <c r="T34" s="58"/>
    </row>
    <row r="35" spans="1:20" s="644" customFormat="1" ht="10.4" customHeight="1" x14ac:dyDescent="0.25">
      <c r="A35" s="42"/>
      <c r="B35" s="42"/>
      <c r="C35" s="660" t="s">
        <v>171</v>
      </c>
      <c r="D35" s="661" t="s">
        <v>172</v>
      </c>
      <c r="E35" s="614"/>
      <c r="F35" s="613"/>
      <c r="G35" s="614"/>
      <c r="H35" s="613"/>
      <c r="I35" s="614"/>
      <c r="J35" s="613"/>
      <c r="K35" s="614"/>
      <c r="L35" s="134">
        <v>0</v>
      </c>
      <c r="M35" s="44" t="s">
        <v>2</v>
      </c>
      <c r="N35" s="131">
        <v>0</v>
      </c>
      <c r="O35" s="38" t="s">
        <v>2</v>
      </c>
      <c r="P35" s="135">
        <v>0</v>
      </c>
      <c r="Q35" s="67" t="s">
        <v>3</v>
      </c>
      <c r="R35" s="41">
        <f>L35*P35*N35</f>
        <v>0</v>
      </c>
      <c r="S35" s="41"/>
      <c r="T35" s="58"/>
    </row>
    <row r="36" spans="1:20" s="644" customFormat="1" ht="10.4" customHeight="1" x14ac:dyDescent="0.25">
      <c r="A36" s="42"/>
      <c r="B36" s="42"/>
      <c r="C36" s="694" t="s">
        <v>8</v>
      </c>
      <c r="D36" s="695"/>
      <c r="E36" s="696"/>
      <c r="F36" s="696"/>
      <c r="G36" s="696"/>
      <c r="H36" s="696"/>
      <c r="I36" s="696"/>
      <c r="J36" s="696"/>
      <c r="K36" s="682"/>
      <c r="L36" s="134">
        <v>0</v>
      </c>
      <c r="M36" s="44" t="s">
        <v>2</v>
      </c>
      <c r="N36" s="131">
        <v>0</v>
      </c>
      <c r="O36" s="38" t="s">
        <v>2</v>
      </c>
      <c r="P36" s="135">
        <v>0</v>
      </c>
      <c r="Q36" s="67" t="s">
        <v>3</v>
      </c>
      <c r="R36" s="41">
        <f>L36*P36*N36</f>
        <v>0</v>
      </c>
      <c r="S36" s="41"/>
      <c r="T36" s="58"/>
    </row>
    <row r="37" spans="1:20" s="644" customFormat="1" ht="10.4" customHeight="1" x14ac:dyDescent="0.25">
      <c r="A37" s="42"/>
      <c r="B37" s="42"/>
      <c r="C37" s="694" t="s">
        <v>179</v>
      </c>
      <c r="D37" s="695"/>
      <c r="E37" s="696"/>
      <c r="F37" s="696"/>
      <c r="G37" s="696"/>
      <c r="H37" s="696"/>
      <c r="I37" s="696"/>
      <c r="J37" s="696"/>
      <c r="K37" s="682"/>
      <c r="L37" s="134">
        <v>0</v>
      </c>
      <c r="M37" s="44" t="s">
        <v>2</v>
      </c>
      <c r="N37" s="131">
        <v>0</v>
      </c>
      <c r="O37" s="38" t="s">
        <v>2</v>
      </c>
      <c r="P37" s="135">
        <v>0</v>
      </c>
      <c r="Q37" s="67" t="s">
        <v>3</v>
      </c>
      <c r="R37" s="41">
        <f>L37*P37*N37</f>
        <v>0</v>
      </c>
      <c r="S37" s="41"/>
      <c r="T37" s="58"/>
    </row>
    <row r="38" spans="1:20" s="644" customFormat="1" ht="10.4" customHeight="1" x14ac:dyDescent="0.25">
      <c r="A38" s="42"/>
      <c r="B38" s="42"/>
      <c r="C38" s="694" t="s">
        <v>36</v>
      </c>
      <c r="D38" s="695"/>
      <c r="E38" s="696"/>
      <c r="F38" s="696"/>
      <c r="G38" s="696"/>
      <c r="H38" s="696"/>
      <c r="I38" s="696"/>
      <c r="J38" s="696"/>
      <c r="K38" s="682"/>
      <c r="L38" s="662">
        <v>0</v>
      </c>
      <c r="M38" s="44" t="s">
        <v>2</v>
      </c>
      <c r="N38" s="131">
        <v>0</v>
      </c>
      <c r="O38" s="38" t="s">
        <v>2</v>
      </c>
      <c r="P38" s="136">
        <v>0</v>
      </c>
      <c r="Q38" s="67" t="s">
        <v>3</v>
      </c>
      <c r="R38" s="29">
        <f>L38*P38*N38</f>
        <v>0</v>
      </c>
      <c r="S38" s="41">
        <f>SUM(R35:R38)</f>
        <v>0</v>
      </c>
      <c r="T38" s="58"/>
    </row>
    <row r="39" spans="1:20" s="644" customFormat="1" ht="10.4" customHeight="1" x14ac:dyDescent="0.25">
      <c r="A39" s="42"/>
      <c r="B39" s="645" t="s">
        <v>39</v>
      </c>
      <c r="C39" s="690" t="s">
        <v>79</v>
      </c>
      <c r="D39" s="703"/>
      <c r="E39" s="703"/>
      <c r="F39" s="703"/>
      <c r="G39" s="703"/>
      <c r="H39" s="703"/>
      <c r="I39" s="703"/>
      <c r="J39" s="703"/>
      <c r="K39" s="704"/>
      <c r="L39" s="712"/>
      <c r="M39" s="696"/>
      <c r="N39" s="696"/>
      <c r="O39" s="696"/>
      <c r="P39" s="696"/>
      <c r="Q39" s="696"/>
      <c r="R39" s="696"/>
      <c r="S39" s="696"/>
      <c r="T39" s="58"/>
    </row>
    <row r="40" spans="1:20" s="644" customFormat="1" ht="10.4" customHeight="1" x14ac:dyDescent="0.25">
      <c r="A40" s="42"/>
      <c r="B40" s="42"/>
      <c r="C40" s="692" t="s">
        <v>78</v>
      </c>
      <c r="D40" s="691"/>
      <c r="E40" s="91" t="s">
        <v>62</v>
      </c>
      <c r="F40" s="45" t="s">
        <v>63</v>
      </c>
      <c r="G40" s="91" t="s">
        <v>64</v>
      </c>
      <c r="H40" s="45" t="s">
        <v>65</v>
      </c>
      <c r="I40" s="91" t="s">
        <v>66</v>
      </c>
      <c r="J40" s="45" t="s">
        <v>77</v>
      </c>
      <c r="K40" s="91" t="s">
        <v>142</v>
      </c>
      <c r="L40" s="712"/>
      <c r="M40" s="696"/>
      <c r="N40" s="696"/>
      <c r="O40" s="696"/>
      <c r="P40" s="696"/>
      <c r="Q40" s="696"/>
      <c r="R40" s="696"/>
      <c r="S40" s="696"/>
      <c r="T40" s="58"/>
    </row>
    <row r="41" spans="1:20" s="644" customFormat="1" ht="10.4" customHeight="1" x14ac:dyDescent="0.25">
      <c r="A41" s="42"/>
      <c r="B41" s="42"/>
      <c r="C41" s="660" t="s">
        <v>171</v>
      </c>
      <c r="D41" s="661" t="s">
        <v>172</v>
      </c>
      <c r="E41" s="614"/>
      <c r="F41" s="613"/>
      <c r="G41" s="614"/>
      <c r="H41" s="613"/>
      <c r="I41" s="614"/>
      <c r="J41" s="613"/>
      <c r="K41" s="614"/>
      <c r="L41" s="134">
        <v>0</v>
      </c>
      <c r="M41" s="44" t="s">
        <v>2</v>
      </c>
      <c r="N41" s="131">
        <v>0</v>
      </c>
      <c r="O41" s="38" t="s">
        <v>2</v>
      </c>
      <c r="P41" s="135">
        <v>0</v>
      </c>
      <c r="Q41" s="67" t="s">
        <v>3</v>
      </c>
      <c r="R41" s="41">
        <f>L41*P41*N41</f>
        <v>0</v>
      </c>
      <c r="S41" s="41"/>
      <c r="T41" s="58"/>
    </row>
    <row r="42" spans="1:20" s="644" customFormat="1" ht="10.4" customHeight="1" x14ac:dyDescent="0.25">
      <c r="A42" s="42"/>
      <c r="B42" s="42"/>
      <c r="C42" s="694" t="s">
        <v>8</v>
      </c>
      <c r="D42" s="695"/>
      <c r="E42" s="696"/>
      <c r="F42" s="696"/>
      <c r="G42" s="696"/>
      <c r="H42" s="696"/>
      <c r="I42" s="696"/>
      <c r="J42" s="696"/>
      <c r="K42" s="682"/>
      <c r="L42" s="134">
        <v>0</v>
      </c>
      <c r="M42" s="44" t="s">
        <v>2</v>
      </c>
      <c r="N42" s="131">
        <v>0</v>
      </c>
      <c r="O42" s="38" t="s">
        <v>2</v>
      </c>
      <c r="P42" s="135">
        <v>0</v>
      </c>
      <c r="Q42" s="67" t="s">
        <v>3</v>
      </c>
      <c r="R42" s="41">
        <f>L42*P42*N42</f>
        <v>0</v>
      </c>
      <c r="S42" s="41"/>
      <c r="T42" s="58"/>
    </row>
    <row r="43" spans="1:20" s="644" customFormat="1" ht="10.4" customHeight="1" x14ac:dyDescent="0.25">
      <c r="A43" s="42"/>
      <c r="B43" s="42"/>
      <c r="C43" s="694" t="s">
        <v>179</v>
      </c>
      <c r="D43" s="695"/>
      <c r="E43" s="696"/>
      <c r="F43" s="696"/>
      <c r="G43" s="696"/>
      <c r="H43" s="696"/>
      <c r="I43" s="696"/>
      <c r="J43" s="696"/>
      <c r="K43" s="682"/>
      <c r="L43" s="134">
        <v>0</v>
      </c>
      <c r="M43" s="44" t="s">
        <v>2</v>
      </c>
      <c r="N43" s="131">
        <v>0</v>
      </c>
      <c r="O43" s="38" t="s">
        <v>2</v>
      </c>
      <c r="P43" s="135">
        <v>0</v>
      </c>
      <c r="Q43" s="67" t="s">
        <v>3</v>
      </c>
      <c r="R43" s="41">
        <f>L43*P43*N43</f>
        <v>0</v>
      </c>
      <c r="S43" s="41"/>
      <c r="T43" s="58"/>
    </row>
    <row r="44" spans="1:20" s="644" customFormat="1" ht="10.4" customHeight="1" x14ac:dyDescent="0.25">
      <c r="A44" s="42"/>
      <c r="B44" s="42"/>
      <c r="C44" s="694" t="s">
        <v>36</v>
      </c>
      <c r="D44" s="695"/>
      <c r="E44" s="696"/>
      <c r="F44" s="696"/>
      <c r="G44" s="696"/>
      <c r="H44" s="696"/>
      <c r="I44" s="696"/>
      <c r="J44" s="696"/>
      <c r="K44" s="682"/>
      <c r="L44" s="662">
        <v>0</v>
      </c>
      <c r="M44" s="44" t="s">
        <v>2</v>
      </c>
      <c r="N44" s="131">
        <v>0</v>
      </c>
      <c r="O44" s="38" t="s">
        <v>2</v>
      </c>
      <c r="P44" s="136">
        <v>0</v>
      </c>
      <c r="Q44" s="67" t="s">
        <v>3</v>
      </c>
      <c r="R44" s="29">
        <f>L44*P44*N44</f>
        <v>0</v>
      </c>
      <c r="S44" s="41">
        <f>SUM(R41:R44)</f>
        <v>0</v>
      </c>
      <c r="T44" s="58"/>
    </row>
    <row r="45" spans="1:20" s="644" customFormat="1" ht="10.4" customHeight="1" x14ac:dyDescent="0.25">
      <c r="A45" s="42"/>
      <c r="B45" s="645" t="s">
        <v>40</v>
      </c>
      <c r="C45" s="690" t="s">
        <v>79</v>
      </c>
      <c r="D45" s="703"/>
      <c r="E45" s="703"/>
      <c r="F45" s="703"/>
      <c r="G45" s="703"/>
      <c r="H45" s="703"/>
      <c r="I45" s="703"/>
      <c r="J45" s="703"/>
      <c r="K45" s="704"/>
      <c r="L45" s="712"/>
      <c r="M45" s="696"/>
      <c r="N45" s="696"/>
      <c r="O45" s="696"/>
      <c r="P45" s="696"/>
      <c r="Q45" s="696"/>
      <c r="R45" s="696"/>
      <c r="S45" s="696"/>
      <c r="T45" s="58"/>
    </row>
    <row r="46" spans="1:20" s="644" customFormat="1" ht="10.4" customHeight="1" x14ac:dyDescent="0.25">
      <c r="A46" s="42"/>
      <c r="B46" s="42"/>
      <c r="C46" s="692" t="s">
        <v>78</v>
      </c>
      <c r="D46" s="691"/>
      <c r="E46" s="91" t="s">
        <v>62</v>
      </c>
      <c r="F46" s="45" t="s">
        <v>63</v>
      </c>
      <c r="G46" s="91" t="s">
        <v>64</v>
      </c>
      <c r="H46" s="45" t="s">
        <v>65</v>
      </c>
      <c r="I46" s="91" t="s">
        <v>66</v>
      </c>
      <c r="J46" s="45" t="s">
        <v>77</v>
      </c>
      <c r="K46" s="91" t="s">
        <v>142</v>
      </c>
      <c r="L46" s="712"/>
      <c r="M46" s="696"/>
      <c r="N46" s="696"/>
      <c r="O46" s="696"/>
      <c r="P46" s="696"/>
      <c r="Q46" s="696"/>
      <c r="R46" s="696"/>
      <c r="S46" s="696"/>
      <c r="T46" s="58"/>
    </row>
    <row r="47" spans="1:20" s="644" customFormat="1" ht="10.4" customHeight="1" x14ac:dyDescent="0.25">
      <c r="A47" s="42"/>
      <c r="B47" s="42"/>
      <c r="C47" s="660" t="s">
        <v>171</v>
      </c>
      <c r="D47" s="661" t="s">
        <v>172</v>
      </c>
      <c r="E47" s="614"/>
      <c r="F47" s="613"/>
      <c r="G47" s="614"/>
      <c r="H47" s="613"/>
      <c r="I47" s="614"/>
      <c r="J47" s="613"/>
      <c r="K47" s="614"/>
      <c r="L47" s="134">
        <v>0</v>
      </c>
      <c r="M47" s="44" t="s">
        <v>2</v>
      </c>
      <c r="N47" s="131">
        <v>0</v>
      </c>
      <c r="O47" s="38" t="s">
        <v>2</v>
      </c>
      <c r="P47" s="135">
        <v>0</v>
      </c>
      <c r="Q47" s="67" t="s">
        <v>3</v>
      </c>
      <c r="R47" s="41">
        <f>L47*P47*N47</f>
        <v>0</v>
      </c>
      <c r="S47" s="41"/>
      <c r="T47" s="58"/>
    </row>
    <row r="48" spans="1:20" s="644" customFormat="1" ht="10.4" customHeight="1" x14ac:dyDescent="0.25">
      <c r="A48" s="42"/>
      <c r="B48" s="42"/>
      <c r="C48" s="694" t="s">
        <v>8</v>
      </c>
      <c r="D48" s="695"/>
      <c r="E48" s="696"/>
      <c r="F48" s="696"/>
      <c r="G48" s="696"/>
      <c r="H48" s="696"/>
      <c r="I48" s="696"/>
      <c r="J48" s="696"/>
      <c r="K48" s="682"/>
      <c r="L48" s="134">
        <v>0</v>
      </c>
      <c r="M48" s="44" t="s">
        <v>2</v>
      </c>
      <c r="N48" s="131">
        <v>0</v>
      </c>
      <c r="O48" s="38" t="s">
        <v>2</v>
      </c>
      <c r="P48" s="135">
        <v>0</v>
      </c>
      <c r="Q48" s="67" t="s">
        <v>3</v>
      </c>
      <c r="R48" s="41">
        <f>L48*P48*N48</f>
        <v>0</v>
      </c>
      <c r="S48" s="41"/>
      <c r="T48" s="58"/>
    </row>
    <row r="49" spans="1:20" s="644" customFormat="1" ht="10.4" customHeight="1" x14ac:dyDescent="0.25">
      <c r="A49" s="42"/>
      <c r="B49" s="42"/>
      <c r="C49" s="694" t="s">
        <v>179</v>
      </c>
      <c r="D49" s="695"/>
      <c r="E49" s="696"/>
      <c r="F49" s="696"/>
      <c r="G49" s="696"/>
      <c r="H49" s="696"/>
      <c r="I49" s="696"/>
      <c r="J49" s="696"/>
      <c r="K49" s="682"/>
      <c r="L49" s="134">
        <v>0</v>
      </c>
      <c r="M49" s="44" t="s">
        <v>2</v>
      </c>
      <c r="N49" s="131">
        <v>0</v>
      </c>
      <c r="O49" s="38" t="s">
        <v>2</v>
      </c>
      <c r="P49" s="135">
        <v>0</v>
      </c>
      <c r="Q49" s="67" t="s">
        <v>3</v>
      </c>
      <c r="R49" s="41">
        <f>L49*P49*N49</f>
        <v>0</v>
      </c>
      <c r="S49" s="41"/>
      <c r="T49" s="58"/>
    </row>
    <row r="50" spans="1:20" s="644" customFormat="1" ht="10.4" customHeight="1" x14ac:dyDescent="0.25">
      <c r="A50" s="42"/>
      <c r="B50" s="42"/>
      <c r="C50" s="694" t="s">
        <v>36</v>
      </c>
      <c r="D50" s="695"/>
      <c r="E50" s="696"/>
      <c r="F50" s="696"/>
      <c r="G50" s="696"/>
      <c r="H50" s="696"/>
      <c r="I50" s="696"/>
      <c r="J50" s="696"/>
      <c r="K50" s="682"/>
      <c r="L50" s="662">
        <v>0</v>
      </c>
      <c r="M50" s="44" t="s">
        <v>2</v>
      </c>
      <c r="N50" s="131">
        <v>0</v>
      </c>
      <c r="O50" s="38" t="s">
        <v>2</v>
      </c>
      <c r="P50" s="136">
        <v>0</v>
      </c>
      <c r="Q50" s="67" t="s">
        <v>3</v>
      </c>
      <c r="R50" s="29">
        <f>L50*P50*N50</f>
        <v>0</v>
      </c>
      <c r="S50" s="41">
        <f>SUM(R47:R50)</f>
        <v>0</v>
      </c>
      <c r="T50" s="58"/>
    </row>
    <row r="51" spans="1:20" s="644" customFormat="1" ht="10.4" customHeight="1" x14ac:dyDescent="0.25">
      <c r="A51" s="42"/>
      <c r="B51" s="627" t="s">
        <v>41</v>
      </c>
      <c r="C51" s="690" t="s">
        <v>79</v>
      </c>
      <c r="D51" s="703"/>
      <c r="E51" s="703"/>
      <c r="F51" s="703"/>
      <c r="G51" s="703"/>
      <c r="H51" s="703"/>
      <c r="I51" s="703"/>
      <c r="J51" s="703"/>
      <c r="K51" s="704"/>
      <c r="L51" s="712"/>
      <c r="M51" s="696"/>
      <c r="N51" s="696"/>
      <c r="O51" s="696"/>
      <c r="P51" s="696"/>
      <c r="Q51" s="696"/>
      <c r="R51" s="696"/>
      <c r="S51" s="696"/>
      <c r="T51" s="58"/>
    </row>
    <row r="52" spans="1:20" s="644" customFormat="1" ht="10.4" customHeight="1" x14ac:dyDescent="0.25">
      <c r="A52" s="42"/>
      <c r="B52" s="624"/>
      <c r="C52" s="692" t="s">
        <v>78</v>
      </c>
      <c r="D52" s="691"/>
      <c r="E52" s="91" t="s">
        <v>62</v>
      </c>
      <c r="F52" s="45" t="s">
        <v>63</v>
      </c>
      <c r="G52" s="91" t="s">
        <v>64</v>
      </c>
      <c r="H52" s="45" t="s">
        <v>65</v>
      </c>
      <c r="I52" s="91" t="s">
        <v>66</v>
      </c>
      <c r="J52" s="45" t="s">
        <v>77</v>
      </c>
      <c r="K52" s="91" t="s">
        <v>142</v>
      </c>
      <c r="L52" s="712"/>
      <c r="M52" s="696"/>
      <c r="N52" s="696"/>
      <c r="O52" s="696"/>
      <c r="P52" s="696"/>
      <c r="Q52" s="696"/>
      <c r="R52" s="696"/>
      <c r="S52" s="696"/>
      <c r="T52" s="58"/>
    </row>
    <row r="53" spans="1:20" s="644" customFormat="1" ht="10.4" customHeight="1" x14ac:dyDescent="0.25">
      <c r="A53" s="42"/>
      <c r="B53" s="624"/>
      <c r="C53" s="660" t="s">
        <v>171</v>
      </c>
      <c r="D53" s="661" t="s">
        <v>172</v>
      </c>
      <c r="E53" s="614"/>
      <c r="F53" s="613"/>
      <c r="G53" s="614"/>
      <c r="H53" s="613"/>
      <c r="I53" s="614"/>
      <c r="J53" s="613"/>
      <c r="K53" s="614"/>
      <c r="L53" s="134">
        <v>0</v>
      </c>
      <c r="M53" s="44" t="s">
        <v>2</v>
      </c>
      <c r="N53" s="131">
        <v>0</v>
      </c>
      <c r="O53" s="38" t="s">
        <v>2</v>
      </c>
      <c r="P53" s="135">
        <v>0</v>
      </c>
      <c r="Q53" s="67" t="s">
        <v>3</v>
      </c>
      <c r="R53" s="41">
        <f>L53*P53*N53</f>
        <v>0</v>
      </c>
      <c r="S53" s="41"/>
      <c r="T53" s="58"/>
    </row>
    <row r="54" spans="1:20" s="644" customFormat="1" ht="10.4" customHeight="1" x14ac:dyDescent="0.25">
      <c r="A54" s="42"/>
      <c r="B54" s="624"/>
      <c r="C54" s="694" t="s">
        <v>8</v>
      </c>
      <c r="D54" s="695"/>
      <c r="E54" s="696"/>
      <c r="F54" s="696"/>
      <c r="G54" s="696"/>
      <c r="H54" s="696"/>
      <c r="I54" s="696"/>
      <c r="J54" s="696"/>
      <c r="K54" s="682"/>
      <c r="L54" s="134">
        <v>0</v>
      </c>
      <c r="M54" s="44" t="s">
        <v>2</v>
      </c>
      <c r="N54" s="131">
        <v>0</v>
      </c>
      <c r="O54" s="38" t="s">
        <v>2</v>
      </c>
      <c r="P54" s="135">
        <v>0</v>
      </c>
      <c r="Q54" s="67" t="s">
        <v>3</v>
      </c>
      <c r="R54" s="41">
        <f>L54*P54*N54</f>
        <v>0</v>
      </c>
      <c r="S54" s="41"/>
      <c r="T54" s="58"/>
    </row>
    <row r="55" spans="1:20" s="644" customFormat="1" ht="10.4" customHeight="1" x14ac:dyDescent="0.25">
      <c r="A55" s="42"/>
      <c r="B55" s="624"/>
      <c r="C55" s="694" t="s">
        <v>179</v>
      </c>
      <c r="D55" s="695"/>
      <c r="E55" s="696"/>
      <c r="F55" s="696"/>
      <c r="G55" s="696"/>
      <c r="H55" s="696"/>
      <c r="I55" s="696"/>
      <c r="J55" s="696"/>
      <c r="K55" s="682"/>
      <c r="L55" s="134">
        <v>0</v>
      </c>
      <c r="M55" s="44" t="s">
        <v>2</v>
      </c>
      <c r="N55" s="131">
        <v>0</v>
      </c>
      <c r="O55" s="38" t="s">
        <v>2</v>
      </c>
      <c r="P55" s="135">
        <v>0</v>
      </c>
      <c r="Q55" s="67" t="s">
        <v>3</v>
      </c>
      <c r="R55" s="41">
        <f>L55*P55*N55</f>
        <v>0</v>
      </c>
      <c r="S55" s="41"/>
      <c r="T55" s="58"/>
    </row>
    <row r="56" spans="1:20" s="644" customFormat="1" ht="10.4" customHeight="1" x14ac:dyDescent="0.25">
      <c r="A56" s="42"/>
      <c r="B56" s="624"/>
      <c r="C56" s="694" t="s">
        <v>36</v>
      </c>
      <c r="D56" s="695"/>
      <c r="E56" s="696"/>
      <c r="F56" s="696"/>
      <c r="G56" s="696"/>
      <c r="H56" s="696"/>
      <c r="I56" s="696"/>
      <c r="J56" s="696"/>
      <c r="K56" s="682"/>
      <c r="L56" s="662">
        <v>0</v>
      </c>
      <c r="M56" s="44" t="s">
        <v>2</v>
      </c>
      <c r="N56" s="131">
        <v>0</v>
      </c>
      <c r="O56" s="38" t="s">
        <v>2</v>
      </c>
      <c r="P56" s="136">
        <v>0</v>
      </c>
      <c r="Q56" s="67" t="s">
        <v>3</v>
      </c>
      <c r="R56" s="29">
        <f>L56*P56*N56</f>
        <v>0</v>
      </c>
      <c r="S56" s="41">
        <f>SUM(R53:R56)</f>
        <v>0</v>
      </c>
      <c r="T56" s="58"/>
    </row>
    <row r="57" spans="1:20" s="644" customFormat="1" ht="10.4" customHeight="1" x14ac:dyDescent="0.25">
      <c r="A57" s="42"/>
      <c r="B57" s="378" t="s">
        <v>44</v>
      </c>
      <c r="C57" s="690" t="s">
        <v>79</v>
      </c>
      <c r="D57" s="703"/>
      <c r="E57" s="703"/>
      <c r="F57" s="703"/>
      <c r="G57" s="703"/>
      <c r="H57" s="703"/>
      <c r="I57" s="703"/>
      <c r="J57" s="703"/>
      <c r="K57" s="704"/>
      <c r="L57" s="712"/>
      <c r="M57" s="696"/>
      <c r="N57" s="696"/>
      <c r="O57" s="696"/>
      <c r="P57" s="696"/>
      <c r="Q57" s="696"/>
      <c r="R57" s="696"/>
      <c r="S57" s="696"/>
      <c r="T57" s="58"/>
    </row>
    <row r="58" spans="1:20" s="644" customFormat="1" ht="10.4" customHeight="1" x14ac:dyDescent="0.25">
      <c r="A58" s="42"/>
      <c r="B58" s="630"/>
      <c r="C58" s="692" t="s">
        <v>78</v>
      </c>
      <c r="D58" s="691"/>
      <c r="E58" s="91" t="s">
        <v>62</v>
      </c>
      <c r="F58" s="45" t="s">
        <v>63</v>
      </c>
      <c r="G58" s="91" t="s">
        <v>64</v>
      </c>
      <c r="H58" s="45" t="s">
        <v>65</v>
      </c>
      <c r="I58" s="91" t="s">
        <v>66</v>
      </c>
      <c r="J58" s="45" t="s">
        <v>77</v>
      </c>
      <c r="K58" s="91" t="s">
        <v>142</v>
      </c>
      <c r="L58" s="712"/>
      <c r="M58" s="696"/>
      <c r="N58" s="696"/>
      <c r="O58" s="696"/>
      <c r="P58" s="696"/>
      <c r="Q58" s="696"/>
      <c r="R58" s="696"/>
      <c r="S58" s="696"/>
      <c r="T58" s="58"/>
    </row>
    <row r="59" spans="1:20" s="644" customFormat="1" ht="10.4" customHeight="1" x14ac:dyDescent="0.25">
      <c r="A59" s="42"/>
      <c r="B59" s="630"/>
      <c r="C59" s="660" t="s">
        <v>171</v>
      </c>
      <c r="D59" s="661" t="s">
        <v>172</v>
      </c>
      <c r="E59" s="614"/>
      <c r="F59" s="613"/>
      <c r="G59" s="614"/>
      <c r="H59" s="613"/>
      <c r="I59" s="614"/>
      <c r="J59" s="613"/>
      <c r="K59" s="614"/>
      <c r="L59" s="134">
        <v>0</v>
      </c>
      <c r="M59" s="379" t="s">
        <v>2</v>
      </c>
      <c r="N59" s="131">
        <v>0</v>
      </c>
      <c r="O59" s="380" t="s">
        <v>2</v>
      </c>
      <c r="P59" s="135">
        <v>0</v>
      </c>
      <c r="Q59" s="67" t="s">
        <v>3</v>
      </c>
      <c r="R59" s="381">
        <f>L59*P59*N59</f>
        <v>0</v>
      </c>
      <c r="S59" s="47"/>
      <c r="T59" s="58"/>
    </row>
    <row r="60" spans="1:20" s="644" customFormat="1" ht="10.4" customHeight="1" x14ac:dyDescent="0.25">
      <c r="A60" s="42"/>
      <c r="B60" s="630"/>
      <c r="C60" s="694" t="s">
        <v>8</v>
      </c>
      <c r="D60" s="695"/>
      <c r="E60" s="734"/>
      <c r="F60" s="734"/>
      <c r="G60" s="734"/>
      <c r="H60" s="734"/>
      <c r="I60" s="734"/>
      <c r="J60" s="734"/>
      <c r="K60" s="682"/>
      <c r="L60" s="134">
        <v>0</v>
      </c>
      <c r="M60" s="379" t="s">
        <v>2</v>
      </c>
      <c r="N60" s="131">
        <v>0</v>
      </c>
      <c r="O60" s="380" t="s">
        <v>2</v>
      </c>
      <c r="P60" s="135">
        <v>0</v>
      </c>
      <c r="Q60" s="67" t="s">
        <v>3</v>
      </c>
      <c r="R60" s="381">
        <f>L60*P60*N60</f>
        <v>0</v>
      </c>
      <c r="S60" s="47"/>
      <c r="T60" s="58"/>
    </row>
    <row r="61" spans="1:20" s="644" customFormat="1" ht="10.4" customHeight="1" x14ac:dyDescent="0.25">
      <c r="A61" s="42"/>
      <c r="B61" s="630"/>
      <c r="C61" s="694" t="s">
        <v>179</v>
      </c>
      <c r="D61" s="695"/>
      <c r="E61" s="696"/>
      <c r="F61" s="696"/>
      <c r="G61" s="696"/>
      <c r="H61" s="696"/>
      <c r="I61" s="696"/>
      <c r="J61" s="696"/>
      <c r="K61" s="682"/>
      <c r="L61" s="134">
        <v>0</v>
      </c>
      <c r="M61" s="379" t="s">
        <v>2</v>
      </c>
      <c r="N61" s="131">
        <v>0</v>
      </c>
      <c r="O61" s="380" t="s">
        <v>2</v>
      </c>
      <c r="P61" s="135">
        <v>0</v>
      </c>
      <c r="Q61" s="67" t="s">
        <v>3</v>
      </c>
      <c r="R61" s="381">
        <f>L61*P61*N61</f>
        <v>0</v>
      </c>
      <c r="S61" s="47"/>
      <c r="T61" s="58"/>
    </row>
    <row r="62" spans="1:20" s="644" customFormat="1" ht="10.4" customHeight="1" x14ac:dyDescent="0.25">
      <c r="A62" s="42"/>
      <c r="B62" s="630"/>
      <c r="C62" s="694" t="s">
        <v>36</v>
      </c>
      <c r="D62" s="695"/>
      <c r="E62" s="734"/>
      <c r="F62" s="734"/>
      <c r="G62" s="734"/>
      <c r="H62" s="734"/>
      <c r="I62" s="734"/>
      <c r="J62" s="734"/>
      <c r="K62" s="682"/>
      <c r="L62" s="662">
        <v>0</v>
      </c>
      <c r="M62" s="379" t="s">
        <v>2</v>
      </c>
      <c r="N62" s="131">
        <v>0</v>
      </c>
      <c r="O62" s="380" t="s">
        <v>2</v>
      </c>
      <c r="P62" s="136">
        <v>0</v>
      </c>
      <c r="Q62" s="67" t="s">
        <v>3</v>
      </c>
      <c r="R62" s="382">
        <f>L62*P62*N62</f>
        <v>0</v>
      </c>
      <c r="S62" s="381">
        <f>SUM(R59:R62)</f>
        <v>0</v>
      </c>
      <c r="T62" s="58"/>
    </row>
    <row r="63" spans="1:20" s="644" customFormat="1" ht="10.9" hidden="1" customHeight="1" x14ac:dyDescent="0.25">
      <c r="A63" s="42"/>
      <c r="B63" s="627" t="s">
        <v>76</v>
      </c>
      <c r="C63" s="690" t="s">
        <v>79</v>
      </c>
      <c r="D63" s="703"/>
      <c r="E63" s="703"/>
      <c r="F63" s="703"/>
      <c r="G63" s="703"/>
      <c r="H63" s="703"/>
      <c r="I63" s="703"/>
      <c r="J63" s="703"/>
      <c r="K63" s="738"/>
      <c r="L63" s="712"/>
      <c r="M63" s="696"/>
      <c r="N63" s="696"/>
      <c r="O63" s="696"/>
      <c r="P63" s="696"/>
      <c r="Q63" s="696"/>
      <c r="R63" s="696"/>
      <c r="S63" s="696"/>
      <c r="T63" s="58"/>
    </row>
    <row r="64" spans="1:20" s="644" customFormat="1" ht="10.9" hidden="1" customHeight="1" x14ac:dyDescent="0.25">
      <c r="A64" s="42"/>
      <c r="B64" s="624"/>
      <c r="C64" s="692" t="s">
        <v>78</v>
      </c>
      <c r="D64" s="691"/>
      <c r="E64" s="91" t="s">
        <v>62</v>
      </c>
      <c r="F64" s="45" t="s">
        <v>63</v>
      </c>
      <c r="G64" s="91" t="s">
        <v>64</v>
      </c>
      <c r="H64" s="45" t="s">
        <v>65</v>
      </c>
      <c r="I64" s="91" t="s">
        <v>66</v>
      </c>
      <c r="J64" s="45" t="s">
        <v>77</v>
      </c>
      <c r="K64" s="91" t="s">
        <v>142</v>
      </c>
      <c r="L64" s="712"/>
      <c r="M64" s="696"/>
      <c r="N64" s="696"/>
      <c r="O64" s="696"/>
      <c r="P64" s="696"/>
      <c r="Q64" s="696"/>
      <c r="R64" s="696"/>
      <c r="S64" s="696"/>
      <c r="T64" s="58"/>
    </row>
    <row r="65" spans="1:26" s="644" customFormat="1" ht="10.9" hidden="1" customHeight="1" x14ac:dyDescent="0.25">
      <c r="A65" s="42"/>
      <c r="B65" s="630"/>
      <c r="C65" s="660" t="s">
        <v>171</v>
      </c>
      <c r="D65" s="661" t="s">
        <v>172</v>
      </c>
      <c r="E65" s="614"/>
      <c r="F65" s="613"/>
      <c r="G65" s="614"/>
      <c r="H65" s="613"/>
      <c r="I65" s="614"/>
      <c r="J65" s="613"/>
      <c r="K65" s="614"/>
      <c r="L65" s="134">
        <v>0</v>
      </c>
      <c r="M65" s="44" t="s">
        <v>2</v>
      </c>
      <c r="N65" s="131">
        <v>0</v>
      </c>
      <c r="O65" s="38" t="s">
        <v>2</v>
      </c>
      <c r="P65" s="135">
        <v>0</v>
      </c>
      <c r="Q65" s="67" t="s">
        <v>3</v>
      </c>
      <c r="R65" s="41">
        <f>L65*P65*N65</f>
        <v>0</v>
      </c>
      <c r="S65" s="41"/>
      <c r="T65" s="58"/>
    </row>
    <row r="66" spans="1:26" s="644" customFormat="1" ht="10.9" hidden="1" customHeight="1" x14ac:dyDescent="0.25">
      <c r="A66" s="42"/>
      <c r="B66" s="630"/>
      <c r="C66" s="694" t="s">
        <v>8</v>
      </c>
      <c r="D66" s="695"/>
      <c r="E66" s="734"/>
      <c r="F66" s="734"/>
      <c r="G66" s="734"/>
      <c r="H66" s="734"/>
      <c r="I66" s="734"/>
      <c r="J66" s="734"/>
      <c r="K66" s="682"/>
      <c r="L66" s="134">
        <v>0</v>
      </c>
      <c r="M66" s="44" t="s">
        <v>2</v>
      </c>
      <c r="N66" s="131">
        <v>0</v>
      </c>
      <c r="O66" s="38" t="s">
        <v>2</v>
      </c>
      <c r="P66" s="135">
        <v>0</v>
      </c>
      <c r="Q66" s="67" t="s">
        <v>3</v>
      </c>
      <c r="R66" s="41">
        <f>L66*P66*N66</f>
        <v>0</v>
      </c>
      <c r="S66" s="41"/>
      <c r="T66" s="58"/>
    </row>
    <row r="67" spans="1:26" s="644" customFormat="1" ht="10.9" hidden="1" customHeight="1" x14ac:dyDescent="0.25">
      <c r="A67" s="42"/>
      <c r="B67" s="630"/>
      <c r="C67" s="694" t="s">
        <v>179</v>
      </c>
      <c r="D67" s="695"/>
      <c r="E67" s="734"/>
      <c r="F67" s="734"/>
      <c r="G67" s="734"/>
      <c r="H67" s="734"/>
      <c r="I67" s="734"/>
      <c r="J67" s="734"/>
      <c r="K67" s="682"/>
      <c r="L67" s="134">
        <v>0</v>
      </c>
      <c r="M67" s="44" t="s">
        <v>2</v>
      </c>
      <c r="N67" s="131">
        <v>0</v>
      </c>
      <c r="O67" s="38" t="s">
        <v>2</v>
      </c>
      <c r="P67" s="135">
        <v>0</v>
      </c>
      <c r="Q67" s="67" t="s">
        <v>3</v>
      </c>
      <c r="R67" s="41">
        <f>L67*P67*N67</f>
        <v>0</v>
      </c>
      <c r="S67" s="41"/>
      <c r="T67" s="58"/>
    </row>
    <row r="68" spans="1:26" s="644" customFormat="1" ht="10.9" hidden="1" customHeight="1" x14ac:dyDescent="0.25">
      <c r="A68" s="42"/>
      <c r="B68" s="630"/>
      <c r="C68" s="694" t="s">
        <v>36</v>
      </c>
      <c r="D68" s="694"/>
      <c r="E68" s="694"/>
      <c r="F68" s="694"/>
      <c r="G68" s="694"/>
      <c r="H68" s="694"/>
      <c r="I68" s="694"/>
      <c r="J68" s="694"/>
      <c r="K68" s="682"/>
      <c r="L68" s="662">
        <v>0</v>
      </c>
      <c r="M68" s="44" t="s">
        <v>2</v>
      </c>
      <c r="N68" s="131">
        <v>0</v>
      </c>
      <c r="O68" s="38" t="s">
        <v>2</v>
      </c>
      <c r="P68" s="136">
        <v>0</v>
      </c>
      <c r="Q68" s="67" t="s">
        <v>3</v>
      </c>
      <c r="R68" s="29">
        <f>L68*P68*N68</f>
        <v>0</v>
      </c>
      <c r="S68" s="41">
        <f>SUM(R65:R68)</f>
        <v>0</v>
      </c>
      <c r="T68" s="58"/>
    </row>
    <row r="69" spans="1:26" s="644" customFormat="1" ht="10.9" hidden="1" customHeight="1" x14ac:dyDescent="0.25">
      <c r="A69" s="42"/>
      <c r="B69" s="627" t="s">
        <v>143</v>
      </c>
      <c r="C69" s="690" t="s">
        <v>79</v>
      </c>
      <c r="D69" s="703"/>
      <c r="E69" s="703"/>
      <c r="F69" s="703"/>
      <c r="G69" s="703"/>
      <c r="H69" s="703"/>
      <c r="I69" s="703"/>
      <c r="J69" s="703"/>
      <c r="K69" s="738"/>
      <c r="L69" s="712"/>
      <c r="M69" s="696"/>
      <c r="N69" s="696"/>
      <c r="O69" s="696"/>
      <c r="P69" s="696"/>
      <c r="Q69" s="696"/>
      <c r="R69" s="696"/>
      <c r="S69" s="696"/>
      <c r="T69" s="58"/>
    </row>
    <row r="70" spans="1:26" s="644" customFormat="1" ht="10.9" hidden="1" customHeight="1" x14ac:dyDescent="0.25">
      <c r="A70" s="42"/>
      <c r="B70" s="624"/>
      <c r="C70" s="692" t="s">
        <v>78</v>
      </c>
      <c r="D70" s="691"/>
      <c r="E70" s="91" t="s">
        <v>62</v>
      </c>
      <c r="F70" s="45" t="s">
        <v>63</v>
      </c>
      <c r="G70" s="91" t="s">
        <v>64</v>
      </c>
      <c r="H70" s="45" t="s">
        <v>65</v>
      </c>
      <c r="I70" s="91" t="s">
        <v>66</v>
      </c>
      <c r="J70" s="45" t="s">
        <v>77</v>
      </c>
      <c r="K70" s="91" t="s">
        <v>142</v>
      </c>
      <c r="L70" s="712"/>
      <c r="M70" s="696"/>
      <c r="N70" s="696"/>
      <c r="O70" s="696"/>
      <c r="P70" s="696"/>
      <c r="Q70" s="696"/>
      <c r="R70" s="696"/>
      <c r="S70" s="696"/>
      <c r="T70" s="58"/>
    </row>
    <row r="71" spans="1:26" s="644" customFormat="1" ht="10.9" hidden="1" customHeight="1" x14ac:dyDescent="0.25">
      <c r="A71" s="42"/>
      <c r="B71" s="630"/>
      <c r="C71" s="660" t="s">
        <v>171</v>
      </c>
      <c r="D71" s="661" t="s">
        <v>172</v>
      </c>
      <c r="E71" s="614"/>
      <c r="F71" s="613"/>
      <c r="G71" s="614"/>
      <c r="H71" s="613"/>
      <c r="I71" s="614"/>
      <c r="J71" s="613"/>
      <c r="K71" s="614"/>
      <c r="L71" s="134">
        <v>0</v>
      </c>
      <c r="M71" s="44" t="s">
        <v>2</v>
      </c>
      <c r="N71" s="131">
        <v>0</v>
      </c>
      <c r="O71" s="38" t="s">
        <v>2</v>
      </c>
      <c r="P71" s="135">
        <v>0</v>
      </c>
      <c r="Q71" s="67" t="s">
        <v>3</v>
      </c>
      <c r="R71" s="41">
        <f>L71*P71*N71</f>
        <v>0</v>
      </c>
      <c r="S71" s="41"/>
      <c r="T71" s="58"/>
    </row>
    <row r="72" spans="1:26" s="644" customFormat="1" ht="10.9" hidden="1" customHeight="1" x14ac:dyDescent="0.25">
      <c r="A72" s="42"/>
      <c r="B72" s="630"/>
      <c r="C72" s="694" t="s">
        <v>8</v>
      </c>
      <c r="D72" s="695"/>
      <c r="E72" s="734"/>
      <c r="F72" s="734"/>
      <c r="G72" s="734"/>
      <c r="H72" s="734"/>
      <c r="I72" s="734"/>
      <c r="J72" s="734"/>
      <c r="K72" s="682"/>
      <c r="L72" s="134">
        <v>0</v>
      </c>
      <c r="M72" s="44" t="s">
        <v>2</v>
      </c>
      <c r="N72" s="131">
        <v>0</v>
      </c>
      <c r="O72" s="38" t="s">
        <v>2</v>
      </c>
      <c r="P72" s="135">
        <v>0</v>
      </c>
      <c r="Q72" s="67" t="s">
        <v>3</v>
      </c>
      <c r="R72" s="41">
        <f>L72*P72*N72</f>
        <v>0</v>
      </c>
      <c r="S72" s="41"/>
      <c r="T72" s="58"/>
    </row>
    <row r="73" spans="1:26" s="644" customFormat="1" ht="10.9" hidden="1" customHeight="1" x14ac:dyDescent="0.25">
      <c r="A73" s="42"/>
      <c r="B73" s="630"/>
      <c r="C73" s="694" t="s">
        <v>179</v>
      </c>
      <c r="D73" s="695"/>
      <c r="E73" s="734"/>
      <c r="F73" s="734"/>
      <c r="G73" s="734"/>
      <c r="H73" s="734"/>
      <c r="I73" s="734"/>
      <c r="J73" s="734"/>
      <c r="K73" s="682"/>
      <c r="L73" s="134">
        <v>0</v>
      </c>
      <c r="M73" s="44" t="s">
        <v>2</v>
      </c>
      <c r="N73" s="131">
        <v>0</v>
      </c>
      <c r="O73" s="38" t="s">
        <v>2</v>
      </c>
      <c r="P73" s="135">
        <v>0</v>
      </c>
      <c r="Q73" s="67" t="s">
        <v>3</v>
      </c>
      <c r="R73" s="41">
        <f>L73*P73*N73</f>
        <v>0</v>
      </c>
      <c r="S73" s="41"/>
      <c r="T73" s="58"/>
    </row>
    <row r="74" spans="1:26" s="644" customFormat="1" ht="10.9" hidden="1" customHeight="1" x14ac:dyDescent="0.25">
      <c r="A74" s="42"/>
      <c r="B74" s="630"/>
      <c r="C74" s="694" t="s">
        <v>36</v>
      </c>
      <c r="D74" s="694"/>
      <c r="E74" s="694"/>
      <c r="F74" s="694"/>
      <c r="G74" s="694"/>
      <c r="H74" s="694"/>
      <c r="I74" s="694"/>
      <c r="J74" s="694"/>
      <c r="K74" s="682"/>
      <c r="L74" s="662">
        <v>0</v>
      </c>
      <c r="M74" s="44" t="s">
        <v>2</v>
      </c>
      <c r="N74" s="131">
        <v>0</v>
      </c>
      <c r="O74" s="38" t="s">
        <v>2</v>
      </c>
      <c r="P74" s="136">
        <v>0</v>
      </c>
      <c r="Q74" s="67" t="s">
        <v>3</v>
      </c>
      <c r="R74" s="29">
        <f>L74*P74*N74</f>
        <v>0</v>
      </c>
      <c r="S74" s="41">
        <f>SUM(R71:R74)</f>
        <v>0</v>
      </c>
      <c r="T74" s="58"/>
    </row>
    <row r="75" spans="1:26" s="644" customFormat="1" ht="10.9" customHeight="1" thickBot="1" x14ac:dyDescent="0.3">
      <c r="A75" s="154"/>
      <c r="B75" s="154"/>
      <c r="C75" s="735"/>
      <c r="D75" s="715"/>
      <c r="E75" s="715"/>
      <c r="F75" s="715"/>
      <c r="G75" s="715"/>
      <c r="H75" s="715"/>
      <c r="I75" s="715"/>
      <c r="J75" s="715"/>
      <c r="K75" s="715"/>
      <c r="L75" s="736"/>
      <c r="M75" s="737"/>
      <c r="N75" s="737"/>
      <c r="O75" s="737"/>
      <c r="P75" s="737"/>
      <c r="Q75" s="737"/>
      <c r="R75" s="737"/>
      <c r="S75" s="737"/>
      <c r="T75" s="155">
        <f>ROUND(SUM(S33:S68),0)</f>
        <v>0</v>
      </c>
    </row>
    <row r="76" spans="1:26" s="48" customFormat="1" ht="11.5" customHeight="1" x14ac:dyDescent="0.25">
      <c r="A76" s="148" t="s">
        <v>35</v>
      </c>
      <c r="B76" s="148"/>
      <c r="C76" s="730" t="s">
        <v>81</v>
      </c>
      <c r="D76" s="731"/>
      <c r="E76" s="731"/>
      <c r="F76" s="731"/>
      <c r="G76" s="731"/>
      <c r="H76" s="731"/>
      <c r="I76" s="731"/>
      <c r="J76" s="731"/>
      <c r="K76" s="731"/>
      <c r="L76" s="731"/>
      <c r="M76" s="731"/>
      <c r="N76" s="731"/>
      <c r="O76" s="731"/>
      <c r="P76" s="731"/>
      <c r="Q76" s="731"/>
      <c r="R76" s="731"/>
      <c r="S76" s="731"/>
      <c r="T76" s="147"/>
      <c r="U76" s="83"/>
      <c r="V76" s="83"/>
      <c r="W76" s="83"/>
      <c r="X76" s="83"/>
      <c r="Y76" s="83"/>
      <c r="Z76" s="83"/>
    </row>
    <row r="77" spans="1:26" s="644" customFormat="1" ht="10.9" customHeight="1" x14ac:dyDescent="0.25">
      <c r="A77" s="68"/>
      <c r="B77" s="68"/>
      <c r="C77" s="624"/>
      <c r="D77" s="732" t="s">
        <v>180</v>
      </c>
      <c r="E77" s="732"/>
      <c r="F77" s="732"/>
      <c r="G77" s="732"/>
      <c r="H77" s="732"/>
      <c r="I77" s="732"/>
      <c r="J77" s="732"/>
      <c r="K77" s="732"/>
      <c r="L77" s="765"/>
      <c r="M77" s="765"/>
      <c r="N77" s="713" t="s">
        <v>87</v>
      </c>
      <c r="O77" s="720"/>
      <c r="P77" s="720"/>
      <c r="Q77" s="720"/>
      <c r="R77" s="720"/>
      <c r="S77" s="50"/>
      <c r="T77" s="58"/>
      <c r="U77" s="26"/>
      <c r="V77" s="26"/>
      <c r="W77" s="26"/>
      <c r="X77" s="26"/>
      <c r="Y77" s="26"/>
      <c r="Z77" s="26"/>
    </row>
    <row r="78" spans="1:26" s="28" customFormat="1" ht="10.9" customHeight="1" x14ac:dyDescent="0.25">
      <c r="A78" s="630"/>
      <c r="B78" s="53" t="s">
        <v>42</v>
      </c>
      <c r="C78" s="137" t="s">
        <v>69</v>
      </c>
      <c r="D78" s="692" t="s">
        <v>68</v>
      </c>
      <c r="E78" s="692"/>
      <c r="F78" s="692"/>
      <c r="G78" s="692"/>
      <c r="H78" s="692"/>
      <c r="I78" s="692"/>
      <c r="J78" s="692"/>
      <c r="K78" s="692"/>
      <c r="L78" s="693"/>
      <c r="M78" s="693"/>
      <c r="N78" s="134">
        <v>0</v>
      </c>
      <c r="O78" s="134" t="s">
        <v>31</v>
      </c>
      <c r="P78" s="69" t="s">
        <v>2</v>
      </c>
      <c r="Q78" s="138">
        <v>0</v>
      </c>
      <c r="R78" s="654" t="s">
        <v>3</v>
      </c>
      <c r="S78" s="70">
        <f t="shared" ref="S78:S79" si="0">N78*Q78</f>
        <v>0</v>
      </c>
      <c r="T78" s="47"/>
      <c r="U78" s="30"/>
      <c r="V78" s="30"/>
      <c r="W78" s="30"/>
      <c r="X78" s="30"/>
      <c r="Y78" s="30"/>
      <c r="Z78" s="30"/>
    </row>
    <row r="79" spans="1:26" s="28" customFormat="1" ht="10.9" customHeight="1" x14ac:dyDescent="0.25">
      <c r="A79" s="630"/>
      <c r="B79" s="629" t="s">
        <v>43</v>
      </c>
      <c r="C79" s="137" t="s">
        <v>30</v>
      </c>
      <c r="D79" s="692" t="s">
        <v>68</v>
      </c>
      <c r="E79" s="692"/>
      <c r="F79" s="692"/>
      <c r="G79" s="692"/>
      <c r="H79" s="692"/>
      <c r="I79" s="692"/>
      <c r="J79" s="692"/>
      <c r="K79" s="692"/>
      <c r="L79" s="693"/>
      <c r="M79" s="693"/>
      <c r="N79" s="134">
        <v>0</v>
      </c>
      <c r="O79" s="134" t="s">
        <v>31</v>
      </c>
      <c r="P79" s="69" t="s">
        <v>2</v>
      </c>
      <c r="Q79" s="138">
        <v>0</v>
      </c>
      <c r="R79" s="654" t="s">
        <v>3</v>
      </c>
      <c r="S79" s="70">
        <f t="shared" si="0"/>
        <v>0</v>
      </c>
      <c r="T79" s="47"/>
      <c r="U79" s="30"/>
      <c r="V79" s="30"/>
      <c r="W79" s="30"/>
      <c r="X79" s="30"/>
      <c r="Y79" s="30"/>
      <c r="Z79" s="30"/>
    </row>
    <row r="80" spans="1:26" s="644" customFormat="1" ht="10.9" customHeight="1" x14ac:dyDescent="0.25">
      <c r="A80" s="42"/>
      <c r="B80" s="42"/>
      <c r="C80" s="694"/>
      <c r="D80" s="729"/>
      <c r="E80" s="729"/>
      <c r="F80" s="729"/>
      <c r="G80" s="729"/>
      <c r="H80" s="729"/>
      <c r="I80" s="729"/>
      <c r="J80" s="729"/>
      <c r="K80" s="729"/>
      <c r="L80" s="729"/>
      <c r="M80" s="729"/>
      <c r="N80" s="729"/>
      <c r="O80" s="729"/>
      <c r="P80" s="71"/>
      <c r="Q80" s="71"/>
      <c r="R80" s="57"/>
      <c r="S80" s="72"/>
      <c r="T80" s="50">
        <f>ROUND(SUM(S78:S79),0)</f>
        <v>0</v>
      </c>
      <c r="U80" s="26"/>
      <c r="V80" s="26"/>
      <c r="W80" s="26"/>
      <c r="X80" s="26"/>
      <c r="Y80" s="26"/>
      <c r="Z80" s="26"/>
    </row>
    <row r="81" spans="1:26" s="48" customFormat="1" ht="10.4" customHeight="1" thickBot="1" x14ac:dyDescent="0.3">
      <c r="A81" s="376"/>
      <c r="B81" s="376"/>
      <c r="C81" s="714"/>
      <c r="D81" s="714"/>
      <c r="E81" s="714"/>
      <c r="F81" s="714"/>
      <c r="G81" s="714"/>
      <c r="H81" s="714"/>
      <c r="I81" s="714"/>
      <c r="J81" s="714"/>
      <c r="K81" s="714"/>
      <c r="L81" s="714"/>
      <c r="M81" s="714"/>
      <c r="N81" s="714"/>
      <c r="O81" s="714"/>
      <c r="P81" s="714"/>
      <c r="Q81" s="714"/>
      <c r="R81" s="714"/>
      <c r="S81" s="714"/>
      <c r="T81" s="377"/>
      <c r="U81" s="83"/>
      <c r="V81" s="83"/>
      <c r="W81" s="83"/>
      <c r="X81" s="83"/>
      <c r="Y81" s="83"/>
      <c r="Z81" s="83"/>
    </row>
    <row r="82" spans="1:26" s="48" customFormat="1" ht="11.5" customHeight="1" x14ac:dyDescent="0.25">
      <c r="A82" s="148" t="s">
        <v>4</v>
      </c>
      <c r="B82" s="148"/>
      <c r="C82" s="730" t="s">
        <v>106</v>
      </c>
      <c r="D82" s="731"/>
      <c r="E82" s="731"/>
      <c r="F82" s="731"/>
      <c r="G82" s="731"/>
      <c r="H82" s="731"/>
      <c r="I82" s="731"/>
      <c r="J82" s="731"/>
      <c r="K82" s="731"/>
      <c r="L82" s="731"/>
      <c r="M82" s="731"/>
      <c r="N82" s="731"/>
      <c r="O82" s="731"/>
      <c r="P82" s="731"/>
      <c r="Q82" s="731"/>
      <c r="R82" s="731"/>
      <c r="S82" s="731"/>
      <c r="T82" s="147"/>
      <c r="U82" s="83"/>
      <c r="V82" s="83"/>
      <c r="W82" s="83"/>
      <c r="X82" s="83"/>
      <c r="Y82" s="83"/>
      <c r="Z82" s="83"/>
    </row>
    <row r="83" spans="1:26" s="644" customFormat="1" ht="10.9" customHeight="1" x14ac:dyDescent="0.25">
      <c r="A83" s="73"/>
      <c r="B83" s="73"/>
      <c r="C83" s="640"/>
      <c r="D83" s="732" t="s">
        <v>180</v>
      </c>
      <c r="E83" s="732"/>
      <c r="F83" s="732"/>
      <c r="G83" s="732"/>
      <c r="H83" s="732"/>
      <c r="I83" s="732"/>
      <c r="J83" s="732"/>
      <c r="K83" s="732"/>
      <c r="L83" s="733"/>
      <c r="M83" s="711"/>
      <c r="N83" s="713" t="s">
        <v>87</v>
      </c>
      <c r="O83" s="720"/>
      <c r="P83" s="720"/>
      <c r="Q83" s="720"/>
      <c r="R83" s="720"/>
      <c r="S83" s="50"/>
      <c r="T83" s="58"/>
      <c r="U83" s="26"/>
      <c r="V83" s="26"/>
      <c r="W83" s="26"/>
      <c r="X83" s="26"/>
      <c r="Y83" s="26"/>
      <c r="Z83" s="26"/>
    </row>
    <row r="84" spans="1:26" s="644" customFormat="1" ht="10.9" customHeight="1" x14ac:dyDescent="0.25">
      <c r="A84" s="42"/>
      <c r="B84" s="74" t="s">
        <v>47</v>
      </c>
      <c r="C84" s="137" t="s">
        <v>69</v>
      </c>
      <c r="D84" s="692" t="s">
        <v>68</v>
      </c>
      <c r="E84" s="692"/>
      <c r="F84" s="692"/>
      <c r="G84" s="692"/>
      <c r="H84" s="692"/>
      <c r="I84" s="692"/>
      <c r="J84" s="692"/>
      <c r="K84" s="692"/>
      <c r="L84" s="693"/>
      <c r="M84" s="693"/>
      <c r="N84" s="134">
        <v>0</v>
      </c>
      <c r="O84" s="134" t="s">
        <v>31</v>
      </c>
      <c r="P84" s="69" t="s">
        <v>2</v>
      </c>
      <c r="Q84" s="138">
        <v>0</v>
      </c>
      <c r="R84" s="39" t="s">
        <v>3</v>
      </c>
      <c r="S84" s="70">
        <f t="shared" ref="S84:S93" si="1">N84*Q84</f>
        <v>0</v>
      </c>
      <c r="T84" s="58"/>
      <c r="U84" s="26"/>
      <c r="V84" s="26"/>
      <c r="W84" s="26"/>
      <c r="X84" s="26"/>
      <c r="Y84" s="26"/>
      <c r="Z84" s="26"/>
    </row>
    <row r="85" spans="1:26" s="644" customFormat="1" ht="10.9" customHeight="1" x14ac:dyDescent="0.25">
      <c r="A85" s="42"/>
      <c r="B85" s="74" t="s">
        <v>48</v>
      </c>
      <c r="C85" s="137" t="s">
        <v>69</v>
      </c>
      <c r="D85" s="692" t="s">
        <v>68</v>
      </c>
      <c r="E85" s="692"/>
      <c r="F85" s="692"/>
      <c r="G85" s="692"/>
      <c r="H85" s="692"/>
      <c r="I85" s="692"/>
      <c r="J85" s="692"/>
      <c r="K85" s="692"/>
      <c r="L85" s="693"/>
      <c r="M85" s="693"/>
      <c r="N85" s="134">
        <v>0</v>
      </c>
      <c r="O85" s="134" t="s">
        <v>31</v>
      </c>
      <c r="P85" s="69" t="s">
        <v>2</v>
      </c>
      <c r="Q85" s="138">
        <v>0</v>
      </c>
      <c r="R85" s="39" t="s">
        <v>3</v>
      </c>
      <c r="S85" s="70">
        <f t="shared" si="1"/>
        <v>0</v>
      </c>
      <c r="T85" s="58"/>
      <c r="U85" s="26"/>
      <c r="V85" s="26"/>
      <c r="W85" s="26"/>
      <c r="X85" s="26"/>
      <c r="Y85" s="26"/>
      <c r="Z85" s="26"/>
    </row>
    <row r="86" spans="1:26" s="644" customFormat="1" ht="10.9" customHeight="1" x14ac:dyDescent="0.25">
      <c r="A86" s="42"/>
      <c r="B86" s="74" t="s">
        <v>49</v>
      </c>
      <c r="C86" s="137" t="s">
        <v>69</v>
      </c>
      <c r="D86" s="692" t="s">
        <v>68</v>
      </c>
      <c r="E86" s="692"/>
      <c r="F86" s="692"/>
      <c r="G86" s="692"/>
      <c r="H86" s="692"/>
      <c r="I86" s="692"/>
      <c r="J86" s="692"/>
      <c r="K86" s="692"/>
      <c r="L86" s="693"/>
      <c r="M86" s="693"/>
      <c r="N86" s="134">
        <v>0</v>
      </c>
      <c r="O86" s="134" t="s">
        <v>31</v>
      </c>
      <c r="P86" s="69" t="s">
        <v>2</v>
      </c>
      <c r="Q86" s="138">
        <v>0</v>
      </c>
      <c r="R86" s="39" t="s">
        <v>3</v>
      </c>
      <c r="S86" s="70">
        <f t="shared" si="1"/>
        <v>0</v>
      </c>
      <c r="T86" s="58"/>
      <c r="U86" s="26"/>
      <c r="V86" s="26"/>
      <c r="W86" s="26"/>
      <c r="X86" s="26"/>
      <c r="Y86" s="26"/>
      <c r="Z86" s="26"/>
    </row>
    <row r="87" spans="1:26" s="25" customFormat="1" ht="10.9" customHeight="1" x14ac:dyDescent="0.25">
      <c r="A87" s="85"/>
      <c r="B87" s="74" t="s">
        <v>50</v>
      </c>
      <c r="C87" s="137" t="s">
        <v>69</v>
      </c>
      <c r="D87" s="692" t="s">
        <v>68</v>
      </c>
      <c r="E87" s="692"/>
      <c r="F87" s="692"/>
      <c r="G87" s="692"/>
      <c r="H87" s="692"/>
      <c r="I87" s="692"/>
      <c r="J87" s="692"/>
      <c r="K87" s="692"/>
      <c r="L87" s="693"/>
      <c r="M87" s="693"/>
      <c r="N87" s="134">
        <v>0</v>
      </c>
      <c r="O87" s="134" t="s">
        <v>31</v>
      </c>
      <c r="P87" s="69" t="s">
        <v>2</v>
      </c>
      <c r="Q87" s="138">
        <v>0</v>
      </c>
      <c r="R87" s="39" t="s">
        <v>3</v>
      </c>
      <c r="S87" s="70">
        <f t="shared" si="1"/>
        <v>0</v>
      </c>
      <c r="T87" s="49"/>
      <c r="U87" s="31"/>
      <c r="V87" s="31"/>
      <c r="W87" s="31"/>
      <c r="X87" s="31"/>
      <c r="Y87" s="31"/>
      <c r="Z87" s="31"/>
    </row>
    <row r="88" spans="1:26" s="25" customFormat="1" ht="10.9" customHeight="1" x14ac:dyDescent="0.25">
      <c r="A88" s="85"/>
      <c r="B88" s="74" t="s">
        <v>51</v>
      </c>
      <c r="C88" s="137" t="s">
        <v>69</v>
      </c>
      <c r="D88" s="692" t="s">
        <v>68</v>
      </c>
      <c r="E88" s="692"/>
      <c r="F88" s="692"/>
      <c r="G88" s="692"/>
      <c r="H88" s="692"/>
      <c r="I88" s="692"/>
      <c r="J88" s="692"/>
      <c r="K88" s="692"/>
      <c r="L88" s="693"/>
      <c r="M88" s="693"/>
      <c r="N88" s="134">
        <v>0</v>
      </c>
      <c r="O88" s="134" t="s">
        <v>31</v>
      </c>
      <c r="P88" s="69" t="s">
        <v>2</v>
      </c>
      <c r="Q88" s="138">
        <v>0</v>
      </c>
      <c r="R88" s="39" t="s">
        <v>3</v>
      </c>
      <c r="S88" s="70">
        <f t="shared" si="1"/>
        <v>0</v>
      </c>
      <c r="T88" s="49"/>
      <c r="U88" s="31"/>
      <c r="V88" s="31"/>
      <c r="W88" s="31"/>
      <c r="X88" s="31"/>
      <c r="Y88" s="31"/>
      <c r="Z88" s="31"/>
    </row>
    <row r="89" spans="1:26" s="25" customFormat="1" ht="10.9" customHeight="1" x14ac:dyDescent="0.25">
      <c r="A89" s="85"/>
      <c r="B89" s="74" t="s">
        <v>52</v>
      </c>
      <c r="C89" s="137" t="s">
        <v>69</v>
      </c>
      <c r="D89" s="692" t="s">
        <v>68</v>
      </c>
      <c r="E89" s="692"/>
      <c r="F89" s="692"/>
      <c r="G89" s="692"/>
      <c r="H89" s="692"/>
      <c r="I89" s="692"/>
      <c r="J89" s="692"/>
      <c r="K89" s="692"/>
      <c r="L89" s="693"/>
      <c r="M89" s="693"/>
      <c r="N89" s="134">
        <v>0</v>
      </c>
      <c r="O89" s="134" t="s">
        <v>31</v>
      </c>
      <c r="P89" s="69" t="s">
        <v>2</v>
      </c>
      <c r="Q89" s="138">
        <v>0</v>
      </c>
      <c r="R89" s="39" t="s">
        <v>3</v>
      </c>
      <c r="S89" s="70">
        <f t="shared" si="1"/>
        <v>0</v>
      </c>
      <c r="T89" s="49"/>
      <c r="U89" s="31"/>
      <c r="V89" s="31"/>
      <c r="W89" s="31"/>
      <c r="X89" s="31"/>
      <c r="Y89" s="31"/>
      <c r="Z89" s="31"/>
    </row>
    <row r="90" spans="1:26" s="25" customFormat="1" ht="10.9" customHeight="1" x14ac:dyDescent="0.25">
      <c r="A90" s="85"/>
      <c r="B90" s="74" t="s">
        <v>53</v>
      </c>
      <c r="C90" s="137" t="s">
        <v>69</v>
      </c>
      <c r="D90" s="692" t="s">
        <v>68</v>
      </c>
      <c r="E90" s="692"/>
      <c r="F90" s="692"/>
      <c r="G90" s="692"/>
      <c r="H90" s="692"/>
      <c r="I90" s="692"/>
      <c r="J90" s="692"/>
      <c r="K90" s="692"/>
      <c r="L90" s="693"/>
      <c r="M90" s="693"/>
      <c r="N90" s="134">
        <v>0</v>
      </c>
      <c r="O90" s="134" t="s">
        <v>31</v>
      </c>
      <c r="P90" s="69" t="s">
        <v>2</v>
      </c>
      <c r="Q90" s="138">
        <v>0</v>
      </c>
      <c r="R90" s="39" t="s">
        <v>3</v>
      </c>
      <c r="S90" s="70">
        <f t="shared" si="1"/>
        <v>0</v>
      </c>
      <c r="T90" s="49"/>
      <c r="U90" s="31"/>
      <c r="V90" s="31"/>
      <c r="W90" s="31"/>
      <c r="X90" s="31"/>
      <c r="Y90" s="31"/>
      <c r="Z90" s="31"/>
    </row>
    <row r="91" spans="1:26" s="25" customFormat="1" ht="10.9" customHeight="1" x14ac:dyDescent="0.25">
      <c r="A91" s="85"/>
      <c r="B91" s="74" t="s">
        <v>54</v>
      </c>
      <c r="C91" s="137" t="s">
        <v>69</v>
      </c>
      <c r="D91" s="692" t="s">
        <v>68</v>
      </c>
      <c r="E91" s="692"/>
      <c r="F91" s="692"/>
      <c r="G91" s="692"/>
      <c r="H91" s="692"/>
      <c r="I91" s="692"/>
      <c r="J91" s="692"/>
      <c r="K91" s="692"/>
      <c r="L91" s="693"/>
      <c r="M91" s="693"/>
      <c r="N91" s="134">
        <v>0</v>
      </c>
      <c r="O91" s="134" t="s">
        <v>31</v>
      </c>
      <c r="P91" s="69" t="s">
        <v>2</v>
      </c>
      <c r="Q91" s="138">
        <v>0</v>
      </c>
      <c r="R91" s="39" t="s">
        <v>3</v>
      </c>
      <c r="S91" s="70">
        <f t="shared" si="1"/>
        <v>0</v>
      </c>
      <c r="T91" s="49"/>
      <c r="U91" s="31"/>
      <c r="V91" s="31"/>
      <c r="W91" s="31"/>
      <c r="X91" s="31"/>
      <c r="Y91" s="31"/>
      <c r="Z91" s="31"/>
    </row>
    <row r="92" spans="1:26" s="25" customFormat="1" ht="10.9" customHeight="1" x14ac:dyDescent="0.25">
      <c r="A92" s="85"/>
      <c r="B92" s="74" t="s">
        <v>55</v>
      </c>
      <c r="C92" s="137" t="s">
        <v>30</v>
      </c>
      <c r="D92" s="692" t="s">
        <v>68</v>
      </c>
      <c r="E92" s="692"/>
      <c r="F92" s="692"/>
      <c r="G92" s="692"/>
      <c r="H92" s="692"/>
      <c r="I92" s="692"/>
      <c r="J92" s="692"/>
      <c r="K92" s="692"/>
      <c r="L92" s="693"/>
      <c r="M92" s="693"/>
      <c r="N92" s="134">
        <v>0</v>
      </c>
      <c r="O92" s="383" t="s">
        <v>31</v>
      </c>
      <c r="P92" s="38" t="s">
        <v>2</v>
      </c>
      <c r="Q92" s="384">
        <v>0</v>
      </c>
      <c r="R92" s="39" t="s">
        <v>3</v>
      </c>
      <c r="S92" s="70">
        <f t="shared" si="1"/>
        <v>0</v>
      </c>
      <c r="T92" s="49"/>
      <c r="U92" s="31"/>
      <c r="V92" s="31"/>
      <c r="W92" s="31"/>
      <c r="X92" s="31"/>
      <c r="Y92" s="31"/>
      <c r="Z92" s="31"/>
    </row>
    <row r="93" spans="1:26" s="25" customFormat="1" ht="10.9" customHeight="1" x14ac:dyDescent="0.25">
      <c r="A93" s="85"/>
      <c r="B93" s="74" t="s">
        <v>56</v>
      </c>
      <c r="C93" s="137" t="s">
        <v>30</v>
      </c>
      <c r="D93" s="692" t="s">
        <v>68</v>
      </c>
      <c r="E93" s="692"/>
      <c r="F93" s="692"/>
      <c r="G93" s="692"/>
      <c r="H93" s="692"/>
      <c r="I93" s="692"/>
      <c r="J93" s="692"/>
      <c r="K93" s="692"/>
      <c r="L93" s="693"/>
      <c r="M93" s="693"/>
      <c r="N93" s="134">
        <v>0</v>
      </c>
      <c r="O93" s="383" t="s">
        <v>31</v>
      </c>
      <c r="P93" s="38" t="s">
        <v>2</v>
      </c>
      <c r="Q93" s="384">
        <v>0</v>
      </c>
      <c r="R93" s="39" t="s">
        <v>3</v>
      </c>
      <c r="S93" s="70">
        <f t="shared" si="1"/>
        <v>0</v>
      </c>
      <c r="T93" s="49"/>
      <c r="U93" s="31"/>
      <c r="V93" s="31"/>
      <c r="W93" s="31"/>
      <c r="X93" s="31"/>
      <c r="Y93" s="31"/>
      <c r="Z93" s="31"/>
    </row>
    <row r="94" spans="1:26" s="644" customFormat="1" ht="10.9" customHeight="1" thickBot="1" x14ac:dyDescent="0.3">
      <c r="A94" s="42"/>
      <c r="B94" s="42"/>
      <c r="C94" s="640"/>
      <c r="D94" s="715"/>
      <c r="E94" s="715"/>
      <c r="F94" s="715"/>
      <c r="G94" s="715"/>
      <c r="H94" s="715"/>
      <c r="I94" s="715"/>
      <c r="J94" s="715"/>
      <c r="K94" s="715"/>
      <c r="L94" s="715"/>
      <c r="M94" s="715"/>
      <c r="N94" s="635"/>
      <c r="O94" s="635"/>
      <c r="P94" s="53"/>
      <c r="Q94" s="53"/>
      <c r="R94" s="56"/>
      <c r="S94" s="58"/>
      <c r="T94" s="79">
        <f>ROUND(SUM(S84:S93),0)</f>
        <v>0</v>
      </c>
      <c r="U94" s="26"/>
      <c r="V94" s="26"/>
      <c r="W94" s="26"/>
      <c r="X94" s="26"/>
      <c r="Y94" s="26"/>
      <c r="Z94" s="26"/>
    </row>
    <row r="95" spans="1:26" s="48" customFormat="1" ht="11.5" customHeight="1" x14ac:dyDescent="0.25">
      <c r="A95" s="148" t="s">
        <v>27</v>
      </c>
      <c r="B95" s="148"/>
      <c r="C95" s="730" t="s">
        <v>107</v>
      </c>
      <c r="D95" s="731"/>
      <c r="E95" s="731"/>
      <c r="F95" s="731"/>
      <c r="G95" s="731"/>
      <c r="H95" s="731"/>
      <c r="I95" s="731"/>
      <c r="J95" s="731"/>
      <c r="K95" s="731"/>
      <c r="L95" s="731"/>
      <c r="M95" s="731"/>
      <c r="N95" s="731"/>
      <c r="O95" s="731"/>
      <c r="P95" s="731"/>
      <c r="Q95" s="731"/>
      <c r="R95" s="731"/>
      <c r="S95" s="731"/>
      <c r="T95" s="147"/>
      <c r="U95" s="83"/>
      <c r="V95" s="83"/>
      <c r="W95" s="83"/>
      <c r="X95" s="83"/>
      <c r="Y95" s="83"/>
      <c r="Z95" s="83"/>
    </row>
    <row r="96" spans="1:26" s="644" customFormat="1" ht="10.9" customHeight="1" x14ac:dyDescent="0.25">
      <c r="A96" s="68"/>
      <c r="B96" s="68"/>
      <c r="C96" s="640"/>
      <c r="D96" s="713" t="s">
        <v>180</v>
      </c>
      <c r="E96" s="713"/>
      <c r="F96" s="713"/>
      <c r="G96" s="713"/>
      <c r="H96" s="713"/>
      <c r="I96" s="713"/>
      <c r="J96" s="713"/>
      <c r="K96" s="713"/>
      <c r="L96" s="709"/>
      <c r="M96" s="709"/>
      <c r="N96" s="713" t="s">
        <v>87</v>
      </c>
      <c r="O96" s="720"/>
      <c r="P96" s="720"/>
      <c r="Q96" s="720"/>
      <c r="R96" s="720"/>
      <c r="S96" s="50"/>
      <c r="T96" s="58"/>
      <c r="U96" s="26"/>
      <c r="V96" s="26"/>
      <c r="W96" s="26"/>
      <c r="X96" s="26"/>
      <c r="Y96" s="26"/>
      <c r="Z96" s="26"/>
    </row>
    <row r="97" spans="1:26" s="28" customFormat="1" ht="10.9" customHeight="1" x14ac:dyDescent="0.25">
      <c r="A97" s="630"/>
      <c r="B97" s="627" t="s">
        <v>38</v>
      </c>
      <c r="C97" s="139" t="s">
        <v>70</v>
      </c>
      <c r="D97" s="679" t="s">
        <v>85</v>
      </c>
      <c r="E97" s="679"/>
      <c r="F97" s="679"/>
      <c r="G97" s="679"/>
      <c r="H97" s="679"/>
      <c r="I97" s="679"/>
      <c r="J97" s="679"/>
      <c r="K97" s="679"/>
      <c r="L97" s="680"/>
      <c r="M97" s="680"/>
      <c r="N97" s="134">
        <v>0</v>
      </c>
      <c r="O97" s="134" t="s">
        <v>31</v>
      </c>
      <c r="P97" s="69" t="s">
        <v>2</v>
      </c>
      <c r="Q97" s="138">
        <v>0</v>
      </c>
      <c r="R97" s="39" t="s">
        <v>3</v>
      </c>
      <c r="S97" s="70">
        <f>N97*Q97</f>
        <v>0</v>
      </c>
      <c r="T97" s="47"/>
      <c r="U97" s="30"/>
      <c r="V97" s="30"/>
      <c r="W97" s="30"/>
      <c r="X97" s="30"/>
      <c r="Y97" s="30"/>
      <c r="Z97" s="30"/>
    </row>
    <row r="98" spans="1:26" s="28" customFormat="1" ht="10.9" customHeight="1" x14ac:dyDescent="0.25">
      <c r="A98" s="630"/>
      <c r="B98" s="627" t="s">
        <v>39</v>
      </c>
      <c r="C98" s="139" t="s">
        <v>70</v>
      </c>
      <c r="D98" s="679" t="s">
        <v>85</v>
      </c>
      <c r="E98" s="679"/>
      <c r="F98" s="679"/>
      <c r="G98" s="679"/>
      <c r="H98" s="679"/>
      <c r="I98" s="679"/>
      <c r="J98" s="679"/>
      <c r="K98" s="679"/>
      <c r="L98" s="680"/>
      <c r="M98" s="680"/>
      <c r="N98" s="134">
        <v>0</v>
      </c>
      <c r="O98" s="134" t="s">
        <v>31</v>
      </c>
      <c r="P98" s="69" t="s">
        <v>2</v>
      </c>
      <c r="Q98" s="138">
        <v>0</v>
      </c>
      <c r="R98" s="39" t="s">
        <v>3</v>
      </c>
      <c r="S98" s="70">
        <f>N98*Q98</f>
        <v>0</v>
      </c>
      <c r="T98" s="47"/>
      <c r="U98" s="30"/>
      <c r="V98" s="30"/>
      <c r="W98" s="30"/>
      <c r="X98" s="30"/>
      <c r="Y98" s="30"/>
      <c r="Z98" s="30"/>
    </row>
    <row r="99" spans="1:26" s="28" customFormat="1" ht="10.9" customHeight="1" x14ac:dyDescent="0.25">
      <c r="A99" s="630"/>
      <c r="B99" s="627" t="s">
        <v>40</v>
      </c>
      <c r="C99" s="139" t="s">
        <v>70</v>
      </c>
      <c r="D99" s="679" t="s">
        <v>85</v>
      </c>
      <c r="E99" s="679"/>
      <c r="F99" s="679"/>
      <c r="G99" s="679"/>
      <c r="H99" s="679"/>
      <c r="I99" s="679"/>
      <c r="J99" s="679"/>
      <c r="K99" s="679"/>
      <c r="L99" s="680"/>
      <c r="M99" s="680"/>
      <c r="N99" s="134">
        <v>0</v>
      </c>
      <c r="O99" s="134" t="s">
        <v>31</v>
      </c>
      <c r="P99" s="69" t="s">
        <v>2</v>
      </c>
      <c r="Q99" s="138">
        <v>0</v>
      </c>
      <c r="R99" s="39" t="s">
        <v>3</v>
      </c>
      <c r="S99" s="70">
        <f>N99*Q99</f>
        <v>0</v>
      </c>
      <c r="T99" s="47"/>
      <c r="U99" s="30"/>
      <c r="V99" s="30"/>
      <c r="W99" s="30"/>
      <c r="X99" s="30"/>
      <c r="Y99" s="30"/>
      <c r="Z99" s="30"/>
    </row>
    <row r="100" spans="1:26" s="28" customFormat="1" ht="10.9" hidden="1" customHeight="1" x14ac:dyDescent="0.25">
      <c r="A100" s="630"/>
      <c r="B100" s="627" t="s">
        <v>41</v>
      </c>
      <c r="C100" s="139" t="s">
        <v>70</v>
      </c>
      <c r="D100" s="679" t="s">
        <v>85</v>
      </c>
      <c r="E100" s="679"/>
      <c r="F100" s="679"/>
      <c r="G100" s="679"/>
      <c r="H100" s="679"/>
      <c r="I100" s="679"/>
      <c r="J100" s="679"/>
      <c r="K100" s="679"/>
      <c r="L100" s="680"/>
      <c r="M100" s="680"/>
      <c r="N100" s="317">
        <v>0</v>
      </c>
      <c r="O100" s="386" t="s">
        <v>34</v>
      </c>
      <c r="P100" s="385" t="s">
        <v>2</v>
      </c>
      <c r="Q100" s="135">
        <v>0</v>
      </c>
      <c r="R100" s="39" t="s">
        <v>3</v>
      </c>
      <c r="S100" s="70">
        <f>N100*Q100</f>
        <v>0</v>
      </c>
      <c r="T100" s="47"/>
      <c r="U100" s="30"/>
      <c r="V100" s="30"/>
      <c r="W100" s="30"/>
      <c r="X100" s="30"/>
      <c r="Y100" s="30"/>
      <c r="Z100" s="30"/>
    </row>
    <row r="101" spans="1:26" s="644" customFormat="1" ht="10.9" customHeight="1" thickBot="1" x14ac:dyDescent="0.3">
      <c r="A101" s="42"/>
      <c r="B101" s="42"/>
      <c r="C101" s="640"/>
      <c r="D101" s="716"/>
      <c r="E101" s="715"/>
      <c r="F101" s="715"/>
      <c r="G101" s="715"/>
      <c r="H101" s="715"/>
      <c r="I101" s="715"/>
      <c r="J101" s="715"/>
      <c r="K101" s="715"/>
      <c r="L101" s="715"/>
      <c r="M101" s="715"/>
      <c r="N101" s="641"/>
      <c r="O101" s="641"/>
      <c r="P101" s="71"/>
      <c r="Q101" s="71"/>
      <c r="R101" s="57"/>
      <c r="S101" s="72"/>
      <c r="T101" s="50">
        <f>ROUND(SUM(S97:S100),0)</f>
        <v>0</v>
      </c>
      <c r="U101" s="26"/>
      <c r="V101" s="26"/>
      <c r="W101" s="26"/>
      <c r="X101" s="26"/>
      <c r="Y101" s="26"/>
      <c r="Z101" s="26"/>
    </row>
    <row r="102" spans="1:26" s="48" customFormat="1" ht="11.5" customHeight="1" x14ac:dyDescent="0.25">
      <c r="A102" s="148" t="s">
        <v>5</v>
      </c>
      <c r="B102" s="148"/>
      <c r="C102" s="730" t="s">
        <v>84</v>
      </c>
      <c r="D102" s="731"/>
      <c r="E102" s="731"/>
      <c r="F102" s="731"/>
      <c r="G102" s="731"/>
      <c r="H102" s="731"/>
      <c r="I102" s="731"/>
      <c r="J102" s="731"/>
      <c r="K102" s="731"/>
      <c r="L102" s="731"/>
      <c r="M102" s="731"/>
      <c r="N102" s="731"/>
      <c r="O102" s="731"/>
      <c r="P102" s="731"/>
      <c r="Q102" s="731"/>
      <c r="R102" s="731"/>
      <c r="S102" s="731"/>
      <c r="T102" s="147"/>
      <c r="U102" s="83"/>
      <c r="V102" s="83"/>
      <c r="W102" s="83"/>
      <c r="X102" s="83"/>
      <c r="Y102" s="83"/>
      <c r="Z102" s="83"/>
    </row>
    <row r="103" spans="1:26" s="644" customFormat="1" ht="10.9" customHeight="1" x14ac:dyDescent="0.25">
      <c r="A103" s="42"/>
      <c r="B103" s="774" t="s">
        <v>125</v>
      </c>
      <c r="C103" s="775"/>
      <c r="D103" s="713" t="s">
        <v>180</v>
      </c>
      <c r="E103" s="713"/>
      <c r="F103" s="713"/>
      <c r="G103" s="713"/>
      <c r="H103" s="713"/>
      <c r="I103" s="713"/>
      <c r="J103" s="713"/>
      <c r="K103" s="713"/>
      <c r="L103" s="709"/>
      <c r="M103" s="709"/>
      <c r="N103" s="713" t="s">
        <v>87</v>
      </c>
      <c r="O103" s="720"/>
      <c r="P103" s="720"/>
      <c r="Q103" s="720"/>
      <c r="R103" s="720"/>
      <c r="S103" s="50"/>
      <c r="T103" s="79"/>
      <c r="U103" s="26"/>
      <c r="V103" s="26"/>
      <c r="W103" s="26"/>
      <c r="X103" s="26"/>
      <c r="Y103" s="26"/>
      <c r="Z103" s="26"/>
    </row>
    <row r="104" spans="1:26" s="644" customFormat="1" ht="10.9" customHeight="1" x14ac:dyDescent="0.25">
      <c r="A104" s="42"/>
      <c r="B104" s="74" t="s">
        <v>47</v>
      </c>
      <c r="C104" s="626" t="s">
        <v>71</v>
      </c>
      <c r="D104" s="679" t="s">
        <v>86</v>
      </c>
      <c r="E104" s="679"/>
      <c r="F104" s="679"/>
      <c r="G104" s="679"/>
      <c r="H104" s="679"/>
      <c r="I104" s="679"/>
      <c r="J104" s="679"/>
      <c r="K104" s="679"/>
      <c r="L104" s="680"/>
      <c r="M104" s="680"/>
      <c r="N104" s="134">
        <v>0</v>
      </c>
      <c r="O104" s="134" t="s">
        <v>31</v>
      </c>
      <c r="P104" s="69" t="s">
        <v>2</v>
      </c>
      <c r="Q104" s="138">
        <v>0</v>
      </c>
      <c r="R104" s="39" t="s">
        <v>3</v>
      </c>
      <c r="S104" s="70">
        <f t="shared" ref="S104:S122" si="2">N104*Q104</f>
        <v>0</v>
      </c>
      <c r="T104" s="79"/>
      <c r="U104" s="26"/>
      <c r="V104" s="26"/>
      <c r="W104" s="26"/>
      <c r="X104" s="26"/>
      <c r="Y104" s="26"/>
      <c r="Z104" s="26"/>
    </row>
    <row r="105" spans="1:26" s="644" customFormat="1" ht="10.9" customHeight="1" x14ac:dyDescent="0.25">
      <c r="A105" s="42"/>
      <c r="B105" s="74" t="s">
        <v>48</v>
      </c>
      <c r="C105" s="626" t="s">
        <v>71</v>
      </c>
      <c r="D105" s="679" t="s">
        <v>86</v>
      </c>
      <c r="E105" s="679"/>
      <c r="F105" s="679"/>
      <c r="G105" s="679"/>
      <c r="H105" s="679"/>
      <c r="I105" s="679"/>
      <c r="J105" s="679"/>
      <c r="K105" s="679"/>
      <c r="L105" s="680"/>
      <c r="M105" s="680"/>
      <c r="N105" s="134">
        <v>0</v>
      </c>
      <c r="O105" s="134" t="s">
        <v>31</v>
      </c>
      <c r="P105" s="69" t="s">
        <v>2</v>
      </c>
      <c r="Q105" s="138">
        <v>0</v>
      </c>
      <c r="R105" s="39" t="s">
        <v>3</v>
      </c>
      <c r="S105" s="70">
        <f t="shared" si="2"/>
        <v>0</v>
      </c>
      <c r="T105" s="79"/>
      <c r="U105" s="26"/>
      <c r="V105" s="26"/>
      <c r="W105" s="26"/>
      <c r="X105" s="26"/>
      <c r="Y105" s="26"/>
      <c r="Z105" s="26"/>
    </row>
    <row r="106" spans="1:26" s="644" customFormat="1" ht="10.9" customHeight="1" x14ac:dyDescent="0.25">
      <c r="A106" s="42"/>
      <c r="B106" s="74" t="s">
        <v>49</v>
      </c>
      <c r="C106" s="626" t="s">
        <v>71</v>
      </c>
      <c r="D106" s="679" t="s">
        <v>86</v>
      </c>
      <c r="E106" s="679"/>
      <c r="F106" s="679"/>
      <c r="G106" s="679"/>
      <c r="H106" s="679"/>
      <c r="I106" s="679"/>
      <c r="J106" s="679"/>
      <c r="K106" s="679"/>
      <c r="L106" s="680"/>
      <c r="M106" s="680"/>
      <c r="N106" s="134">
        <v>0</v>
      </c>
      <c r="O106" s="134" t="s">
        <v>31</v>
      </c>
      <c r="P106" s="69" t="s">
        <v>2</v>
      </c>
      <c r="Q106" s="138">
        <v>0</v>
      </c>
      <c r="R106" s="39" t="s">
        <v>3</v>
      </c>
      <c r="S106" s="70">
        <f t="shared" si="2"/>
        <v>0</v>
      </c>
      <c r="T106" s="79"/>
      <c r="U106" s="26"/>
      <c r="V106" s="26"/>
      <c r="W106" s="26"/>
      <c r="X106" s="26"/>
      <c r="Y106" s="26"/>
      <c r="Z106" s="26"/>
    </row>
    <row r="107" spans="1:26" s="644" customFormat="1" ht="10.9" customHeight="1" x14ac:dyDescent="0.25">
      <c r="A107" s="68"/>
      <c r="B107" s="74" t="s">
        <v>50</v>
      </c>
      <c r="C107" s="626" t="s">
        <v>71</v>
      </c>
      <c r="D107" s="679" t="s">
        <v>86</v>
      </c>
      <c r="E107" s="679"/>
      <c r="F107" s="679"/>
      <c r="G107" s="679"/>
      <c r="H107" s="679"/>
      <c r="I107" s="679"/>
      <c r="J107" s="679"/>
      <c r="K107" s="679"/>
      <c r="L107" s="680"/>
      <c r="M107" s="680"/>
      <c r="N107" s="134">
        <v>0</v>
      </c>
      <c r="O107" s="134" t="s">
        <v>31</v>
      </c>
      <c r="P107" s="69" t="s">
        <v>2</v>
      </c>
      <c r="Q107" s="138">
        <v>0</v>
      </c>
      <c r="R107" s="39" t="s">
        <v>3</v>
      </c>
      <c r="S107" s="70">
        <f t="shared" si="2"/>
        <v>0</v>
      </c>
      <c r="T107" s="79"/>
      <c r="U107" s="26"/>
      <c r="V107" s="26"/>
      <c r="W107" s="26"/>
      <c r="X107" s="26"/>
      <c r="Y107" s="26"/>
      <c r="Z107" s="26"/>
    </row>
    <row r="108" spans="1:26" s="644" customFormat="1" ht="10.9" customHeight="1" x14ac:dyDescent="0.25">
      <c r="A108" s="68"/>
      <c r="B108" s="74" t="s">
        <v>51</v>
      </c>
      <c r="C108" s="626" t="s">
        <v>71</v>
      </c>
      <c r="D108" s="679" t="s">
        <v>86</v>
      </c>
      <c r="E108" s="679"/>
      <c r="F108" s="679"/>
      <c r="G108" s="679"/>
      <c r="H108" s="679"/>
      <c r="I108" s="679"/>
      <c r="J108" s="679"/>
      <c r="K108" s="679"/>
      <c r="L108" s="680"/>
      <c r="M108" s="680"/>
      <c r="N108" s="134">
        <v>0</v>
      </c>
      <c r="O108" s="134" t="s">
        <v>31</v>
      </c>
      <c r="P108" s="69" t="s">
        <v>2</v>
      </c>
      <c r="Q108" s="138">
        <v>0</v>
      </c>
      <c r="R108" s="39" t="s">
        <v>3</v>
      </c>
      <c r="S108" s="70">
        <f t="shared" si="2"/>
        <v>0</v>
      </c>
      <c r="T108" s="79"/>
      <c r="U108" s="26"/>
      <c r="V108" s="26"/>
      <c r="W108" s="26"/>
      <c r="X108" s="26"/>
      <c r="Y108" s="26"/>
      <c r="Z108" s="26"/>
    </row>
    <row r="109" spans="1:26" s="644" customFormat="1" ht="10.9" customHeight="1" x14ac:dyDescent="0.25">
      <c r="A109" s="68"/>
      <c r="B109" s="74" t="s">
        <v>52</v>
      </c>
      <c r="C109" s="626" t="s">
        <v>71</v>
      </c>
      <c r="D109" s="679" t="s">
        <v>86</v>
      </c>
      <c r="E109" s="679"/>
      <c r="F109" s="679"/>
      <c r="G109" s="679"/>
      <c r="H109" s="679"/>
      <c r="I109" s="679"/>
      <c r="J109" s="679"/>
      <c r="K109" s="679"/>
      <c r="L109" s="680"/>
      <c r="M109" s="680"/>
      <c r="N109" s="134">
        <v>0</v>
      </c>
      <c r="O109" s="134" t="s">
        <v>31</v>
      </c>
      <c r="P109" s="69" t="s">
        <v>2</v>
      </c>
      <c r="Q109" s="138">
        <v>0</v>
      </c>
      <c r="R109" s="39" t="s">
        <v>3</v>
      </c>
      <c r="S109" s="70">
        <f t="shared" si="2"/>
        <v>0</v>
      </c>
      <c r="T109" s="79"/>
      <c r="U109" s="26"/>
      <c r="V109" s="26"/>
      <c r="W109" s="26"/>
      <c r="X109" s="26"/>
      <c r="Y109" s="26"/>
      <c r="Z109" s="26"/>
    </row>
    <row r="110" spans="1:26" s="25" customFormat="1" ht="10.9" customHeight="1" x14ac:dyDescent="0.25">
      <c r="A110" s="85"/>
      <c r="B110" s="74" t="s">
        <v>53</v>
      </c>
      <c r="C110" s="626" t="s">
        <v>71</v>
      </c>
      <c r="D110" s="679" t="s">
        <v>86</v>
      </c>
      <c r="E110" s="679"/>
      <c r="F110" s="679"/>
      <c r="G110" s="679"/>
      <c r="H110" s="679"/>
      <c r="I110" s="679"/>
      <c r="J110" s="679"/>
      <c r="K110" s="679"/>
      <c r="L110" s="680"/>
      <c r="M110" s="680"/>
      <c r="N110" s="134">
        <v>0</v>
      </c>
      <c r="O110" s="134" t="s">
        <v>31</v>
      </c>
      <c r="P110" s="69" t="s">
        <v>2</v>
      </c>
      <c r="Q110" s="138">
        <v>0</v>
      </c>
      <c r="R110" s="39" t="s">
        <v>3</v>
      </c>
      <c r="S110" s="70">
        <f t="shared" si="2"/>
        <v>0</v>
      </c>
      <c r="T110" s="88"/>
      <c r="U110" s="31"/>
      <c r="V110" s="31"/>
      <c r="W110" s="31"/>
      <c r="X110" s="31"/>
      <c r="Y110" s="31"/>
      <c r="Z110" s="31"/>
    </row>
    <row r="111" spans="1:26" s="644" customFormat="1" ht="10.9" customHeight="1" x14ac:dyDescent="0.25">
      <c r="A111" s="68"/>
      <c r="B111" s="74" t="s">
        <v>54</v>
      </c>
      <c r="C111" s="626" t="s">
        <v>71</v>
      </c>
      <c r="D111" s="679" t="s">
        <v>86</v>
      </c>
      <c r="E111" s="679"/>
      <c r="F111" s="679"/>
      <c r="G111" s="679"/>
      <c r="H111" s="679"/>
      <c r="I111" s="679"/>
      <c r="J111" s="679"/>
      <c r="K111" s="679"/>
      <c r="L111" s="680"/>
      <c r="M111" s="680"/>
      <c r="N111" s="134">
        <v>0</v>
      </c>
      <c r="O111" s="134" t="s">
        <v>31</v>
      </c>
      <c r="P111" s="69" t="s">
        <v>2</v>
      </c>
      <c r="Q111" s="138">
        <v>0</v>
      </c>
      <c r="R111" s="39" t="s">
        <v>3</v>
      </c>
      <c r="S111" s="70">
        <f t="shared" si="2"/>
        <v>0</v>
      </c>
      <c r="T111" s="79"/>
      <c r="U111" s="26"/>
      <c r="V111" s="26"/>
      <c r="W111" s="26"/>
      <c r="X111" s="26"/>
      <c r="Y111" s="26"/>
      <c r="Z111" s="26"/>
    </row>
    <row r="112" spans="1:26" s="644" customFormat="1" ht="10.9" customHeight="1" x14ac:dyDescent="0.25">
      <c r="A112" s="68"/>
      <c r="B112" s="74" t="s">
        <v>55</v>
      </c>
      <c r="C112" s="626" t="s">
        <v>71</v>
      </c>
      <c r="D112" s="679" t="s">
        <v>86</v>
      </c>
      <c r="E112" s="679"/>
      <c r="F112" s="679"/>
      <c r="G112" s="679"/>
      <c r="H112" s="679"/>
      <c r="I112" s="679"/>
      <c r="J112" s="679"/>
      <c r="K112" s="679"/>
      <c r="L112" s="680"/>
      <c r="M112" s="680"/>
      <c r="N112" s="317">
        <v>0</v>
      </c>
      <c r="O112" s="318" t="s">
        <v>31</v>
      </c>
      <c r="P112" s="385" t="s">
        <v>2</v>
      </c>
      <c r="Q112" s="319">
        <v>0</v>
      </c>
      <c r="R112" s="39" t="s">
        <v>3</v>
      </c>
      <c r="S112" s="70">
        <f t="shared" si="2"/>
        <v>0</v>
      </c>
      <c r="T112" s="79"/>
      <c r="U112" s="26"/>
      <c r="V112" s="26"/>
      <c r="W112" s="26"/>
      <c r="X112" s="26"/>
      <c r="Y112" s="26"/>
      <c r="Z112" s="26"/>
    </row>
    <row r="113" spans="1:26" s="25" customFormat="1" ht="10.9" customHeight="1" x14ac:dyDescent="0.25">
      <c r="A113" s="85"/>
      <c r="B113" s="74" t="s">
        <v>56</v>
      </c>
      <c r="C113" s="626" t="s">
        <v>71</v>
      </c>
      <c r="D113" s="679" t="s">
        <v>86</v>
      </c>
      <c r="E113" s="679"/>
      <c r="F113" s="679"/>
      <c r="G113" s="679"/>
      <c r="H113" s="679"/>
      <c r="I113" s="679"/>
      <c r="J113" s="679"/>
      <c r="K113" s="679"/>
      <c r="L113" s="680"/>
      <c r="M113" s="680"/>
      <c r="N113" s="317">
        <v>0</v>
      </c>
      <c r="O113" s="318" t="s">
        <v>31</v>
      </c>
      <c r="P113" s="385" t="s">
        <v>2</v>
      </c>
      <c r="Q113" s="319">
        <v>0</v>
      </c>
      <c r="R113" s="39" t="s">
        <v>3</v>
      </c>
      <c r="S113" s="70">
        <f t="shared" si="2"/>
        <v>0</v>
      </c>
      <c r="T113" s="88"/>
      <c r="U113" s="31"/>
      <c r="V113" s="31"/>
      <c r="W113" s="31"/>
      <c r="X113" s="31"/>
      <c r="Y113" s="31"/>
      <c r="Z113" s="31"/>
    </row>
    <row r="114" spans="1:26" s="25" customFormat="1" ht="10.9" customHeight="1" x14ac:dyDescent="0.25">
      <c r="A114" s="85"/>
      <c r="B114" s="683" t="s">
        <v>124</v>
      </c>
      <c r="C114" s="684"/>
      <c r="D114" s="684"/>
      <c r="E114" s="798">
        <f>SUM(S104:S113)</f>
        <v>0</v>
      </c>
      <c r="F114" s="798"/>
      <c r="G114" s="798"/>
      <c r="H114" s="798"/>
      <c r="I114" s="798"/>
      <c r="J114" s="798"/>
      <c r="K114" s="707"/>
      <c r="L114" s="682"/>
      <c r="M114" s="682"/>
      <c r="N114" s="75"/>
      <c r="O114" s="76"/>
      <c r="P114" s="77"/>
      <c r="Q114" s="77"/>
      <c r="R114" s="39"/>
      <c r="S114" s="70"/>
      <c r="T114" s="88"/>
      <c r="U114" s="31"/>
      <c r="V114" s="31"/>
      <c r="W114" s="31"/>
      <c r="X114" s="31"/>
      <c r="Y114" s="31"/>
      <c r="Z114" s="31"/>
    </row>
    <row r="115" spans="1:26" s="25" customFormat="1" ht="10.9" customHeight="1" x14ac:dyDescent="0.25">
      <c r="A115" s="85"/>
      <c r="B115" s="687" t="s">
        <v>46</v>
      </c>
      <c r="C115" s="682"/>
      <c r="D115" s="682"/>
      <c r="E115" s="682"/>
      <c r="F115" s="682"/>
      <c r="G115" s="682"/>
      <c r="H115" s="682"/>
      <c r="I115" s="682"/>
      <c r="J115" s="682"/>
      <c r="K115" s="682"/>
      <c r="L115" s="682"/>
      <c r="M115" s="682"/>
      <c r="N115" s="75"/>
      <c r="O115" s="76"/>
      <c r="P115" s="77"/>
      <c r="Q115" s="77"/>
      <c r="R115" s="39"/>
      <c r="S115" s="70"/>
      <c r="T115" s="88"/>
      <c r="U115" s="31"/>
      <c r="V115" s="31"/>
      <c r="W115" s="31"/>
      <c r="X115" s="31"/>
      <c r="Y115" s="31"/>
      <c r="Z115" s="31"/>
    </row>
    <row r="116" spans="1:26" s="25" customFormat="1" ht="10.4" customHeight="1" x14ac:dyDescent="0.25">
      <c r="A116" s="85"/>
      <c r="B116" s="627" t="s">
        <v>38</v>
      </c>
      <c r="C116" s="685" t="str">
        <f t="shared" ref="C116" si="3">$C$33</f>
        <v>Training or Conference Title</v>
      </c>
      <c r="D116" s="686"/>
      <c r="E116" s="686"/>
      <c r="F116" s="686"/>
      <c r="G116" s="686"/>
      <c r="H116" s="686"/>
      <c r="I116" s="686"/>
      <c r="J116" s="686"/>
      <c r="K116" s="686"/>
      <c r="L116" s="686"/>
      <c r="M116" s="686"/>
      <c r="N116" s="134">
        <v>0</v>
      </c>
      <c r="O116" s="265" t="s">
        <v>33</v>
      </c>
      <c r="P116" s="69" t="s">
        <v>2</v>
      </c>
      <c r="Q116" s="138">
        <v>0</v>
      </c>
      <c r="R116" s="39" t="s">
        <v>3</v>
      </c>
      <c r="S116" s="70">
        <f t="shared" ref="S116:S119" si="4">N116*Q116</f>
        <v>0</v>
      </c>
      <c r="T116" s="88"/>
      <c r="U116" s="31"/>
      <c r="V116" s="31"/>
      <c r="W116" s="31"/>
      <c r="X116" s="31"/>
      <c r="Y116" s="31"/>
      <c r="Z116" s="31"/>
    </row>
    <row r="117" spans="1:26" s="25" customFormat="1" ht="10.4" customHeight="1" x14ac:dyDescent="0.25">
      <c r="A117" s="85"/>
      <c r="B117" s="627" t="s">
        <v>39</v>
      </c>
      <c r="C117" s="685" t="str">
        <f t="shared" ref="C117" si="5">$C$39</f>
        <v>Training or Conference Title</v>
      </c>
      <c r="D117" s="686"/>
      <c r="E117" s="686"/>
      <c r="F117" s="686"/>
      <c r="G117" s="686"/>
      <c r="H117" s="686"/>
      <c r="I117" s="686"/>
      <c r="J117" s="686"/>
      <c r="K117" s="686"/>
      <c r="L117" s="686"/>
      <c r="M117" s="686"/>
      <c r="N117" s="134">
        <v>0</v>
      </c>
      <c r="O117" s="265" t="s">
        <v>33</v>
      </c>
      <c r="P117" s="69" t="s">
        <v>2</v>
      </c>
      <c r="Q117" s="138">
        <v>0</v>
      </c>
      <c r="R117" s="39" t="s">
        <v>3</v>
      </c>
      <c r="S117" s="70">
        <f t="shared" si="4"/>
        <v>0</v>
      </c>
      <c r="T117" s="88"/>
      <c r="U117" s="31"/>
      <c r="V117" s="31"/>
      <c r="W117" s="31"/>
      <c r="X117" s="31"/>
      <c r="Y117" s="31"/>
      <c r="Z117" s="31"/>
    </row>
    <row r="118" spans="1:26" s="25" customFormat="1" ht="10.4" customHeight="1" x14ac:dyDescent="0.25">
      <c r="A118" s="85"/>
      <c r="B118" s="627" t="s">
        <v>40</v>
      </c>
      <c r="C118" s="685" t="str">
        <f t="shared" ref="C118" si="6">$C$45</f>
        <v>Training or Conference Title</v>
      </c>
      <c r="D118" s="686"/>
      <c r="E118" s="686"/>
      <c r="F118" s="686"/>
      <c r="G118" s="686"/>
      <c r="H118" s="686"/>
      <c r="I118" s="686"/>
      <c r="J118" s="686"/>
      <c r="K118" s="686"/>
      <c r="L118" s="686"/>
      <c r="M118" s="686"/>
      <c r="N118" s="134">
        <v>0</v>
      </c>
      <c r="O118" s="265" t="s">
        <v>33</v>
      </c>
      <c r="P118" s="69" t="s">
        <v>2</v>
      </c>
      <c r="Q118" s="138">
        <v>0</v>
      </c>
      <c r="R118" s="39" t="s">
        <v>3</v>
      </c>
      <c r="S118" s="70">
        <f t="shared" si="4"/>
        <v>0</v>
      </c>
      <c r="T118" s="88"/>
      <c r="U118" s="31"/>
      <c r="V118" s="31"/>
      <c r="W118" s="31"/>
      <c r="X118" s="31"/>
      <c r="Y118" s="31"/>
      <c r="Z118" s="31"/>
    </row>
    <row r="119" spans="1:26" s="25" customFormat="1" ht="10.4" customHeight="1" x14ac:dyDescent="0.25">
      <c r="A119" s="85"/>
      <c r="B119" s="627" t="s">
        <v>41</v>
      </c>
      <c r="C119" s="685" t="str">
        <f t="shared" ref="C119" si="7">$C$51</f>
        <v>Training or Conference Title</v>
      </c>
      <c r="D119" s="686"/>
      <c r="E119" s="686"/>
      <c r="F119" s="686"/>
      <c r="G119" s="686"/>
      <c r="H119" s="686"/>
      <c r="I119" s="686"/>
      <c r="J119" s="686"/>
      <c r="K119" s="686"/>
      <c r="L119" s="686"/>
      <c r="M119" s="686"/>
      <c r="N119" s="134">
        <v>0</v>
      </c>
      <c r="O119" s="265" t="s">
        <v>33</v>
      </c>
      <c r="P119" s="69" t="s">
        <v>2</v>
      </c>
      <c r="Q119" s="138">
        <v>0</v>
      </c>
      <c r="R119" s="39" t="s">
        <v>3</v>
      </c>
      <c r="S119" s="70">
        <f t="shared" si="4"/>
        <v>0</v>
      </c>
      <c r="T119" s="88"/>
      <c r="U119" s="31"/>
      <c r="V119" s="31"/>
      <c r="W119" s="31"/>
      <c r="X119" s="31"/>
      <c r="Y119" s="31"/>
      <c r="Z119" s="31"/>
    </row>
    <row r="120" spans="1:26" s="25" customFormat="1" ht="10.4" customHeight="1" x14ac:dyDescent="0.25">
      <c r="A120" s="85"/>
      <c r="B120" s="627" t="s">
        <v>44</v>
      </c>
      <c r="C120" s="685" t="str">
        <f t="shared" ref="C120" si="8">$C$57</f>
        <v>Training or Conference Title</v>
      </c>
      <c r="D120" s="686"/>
      <c r="E120" s="686"/>
      <c r="F120" s="686"/>
      <c r="G120" s="686"/>
      <c r="H120" s="686"/>
      <c r="I120" s="686"/>
      <c r="J120" s="686"/>
      <c r="K120" s="686"/>
      <c r="L120" s="686"/>
      <c r="M120" s="686"/>
      <c r="N120" s="317">
        <v>0</v>
      </c>
      <c r="O120" s="265" t="s">
        <v>33</v>
      </c>
      <c r="P120" s="385" t="s">
        <v>2</v>
      </c>
      <c r="Q120" s="319">
        <v>0</v>
      </c>
      <c r="R120" s="39" t="s">
        <v>3</v>
      </c>
      <c r="S120" s="70">
        <f t="shared" si="2"/>
        <v>0</v>
      </c>
      <c r="T120" s="88"/>
      <c r="U120" s="31"/>
      <c r="V120" s="31"/>
      <c r="W120" s="31"/>
      <c r="X120" s="31"/>
      <c r="Y120" s="31"/>
      <c r="Z120" s="31"/>
    </row>
    <row r="121" spans="1:26" s="25" customFormat="1" ht="10.9" hidden="1" customHeight="1" x14ac:dyDescent="0.25">
      <c r="A121" s="85"/>
      <c r="B121" s="627" t="s">
        <v>76</v>
      </c>
      <c r="C121" s="685" t="str">
        <f t="shared" ref="C121" si="9">$C$63</f>
        <v>Training or Conference Title</v>
      </c>
      <c r="D121" s="686"/>
      <c r="E121" s="686"/>
      <c r="F121" s="686"/>
      <c r="G121" s="686"/>
      <c r="H121" s="686"/>
      <c r="I121" s="686"/>
      <c r="J121" s="686"/>
      <c r="K121" s="686"/>
      <c r="L121" s="686"/>
      <c r="M121" s="686"/>
      <c r="N121" s="317">
        <v>0</v>
      </c>
      <c r="O121" s="265" t="s">
        <v>33</v>
      </c>
      <c r="P121" s="385" t="s">
        <v>2</v>
      </c>
      <c r="Q121" s="319">
        <v>0</v>
      </c>
      <c r="R121" s="39" t="s">
        <v>3</v>
      </c>
      <c r="S121" s="70">
        <f t="shared" si="2"/>
        <v>0</v>
      </c>
      <c r="T121" s="88"/>
      <c r="U121" s="31"/>
      <c r="V121" s="31"/>
      <c r="W121" s="31"/>
      <c r="X121" s="31"/>
      <c r="Y121" s="31"/>
      <c r="Z121" s="31"/>
    </row>
    <row r="122" spans="1:26" s="25" customFormat="1" ht="10.9" hidden="1" customHeight="1" x14ac:dyDescent="0.25">
      <c r="A122" s="85"/>
      <c r="B122" s="627" t="s">
        <v>143</v>
      </c>
      <c r="C122" s="685" t="str">
        <f t="shared" ref="C122" si="10">$C$69</f>
        <v>Training or Conference Title</v>
      </c>
      <c r="D122" s="686"/>
      <c r="E122" s="686"/>
      <c r="F122" s="686"/>
      <c r="G122" s="686"/>
      <c r="H122" s="686"/>
      <c r="I122" s="686"/>
      <c r="J122" s="686"/>
      <c r="K122" s="686"/>
      <c r="L122" s="686"/>
      <c r="M122" s="686"/>
      <c r="N122" s="317">
        <v>0</v>
      </c>
      <c r="O122" s="265" t="s">
        <v>33</v>
      </c>
      <c r="P122" s="385" t="s">
        <v>2</v>
      </c>
      <c r="Q122" s="319">
        <v>0</v>
      </c>
      <c r="R122" s="39" t="s">
        <v>3</v>
      </c>
      <c r="S122" s="70">
        <f t="shared" si="2"/>
        <v>0</v>
      </c>
      <c r="T122" s="88"/>
      <c r="U122" s="31"/>
      <c r="V122" s="31"/>
      <c r="W122" s="31"/>
      <c r="X122" s="31"/>
      <c r="Y122" s="31"/>
      <c r="Z122" s="31"/>
    </row>
    <row r="123" spans="1:26" s="25" customFormat="1" ht="10.9" customHeight="1" x14ac:dyDescent="0.25">
      <c r="A123" s="85"/>
      <c r="B123" s="683" t="s">
        <v>123</v>
      </c>
      <c r="C123" s="684"/>
      <c r="D123" s="684"/>
      <c r="E123" s="798">
        <f>SUM(S116:S121)</f>
        <v>0</v>
      </c>
      <c r="F123" s="798"/>
      <c r="G123" s="798"/>
      <c r="H123" s="798"/>
      <c r="I123" s="798"/>
      <c r="J123" s="798"/>
      <c r="K123" s="707"/>
      <c r="L123" s="682"/>
      <c r="M123" s="682"/>
      <c r="N123" s="75"/>
      <c r="O123" s="76"/>
      <c r="P123" s="77"/>
      <c r="Q123" s="77"/>
      <c r="R123" s="39"/>
      <c r="S123" s="70"/>
      <c r="T123" s="88"/>
      <c r="U123" s="31"/>
      <c r="V123" s="31"/>
      <c r="W123" s="31"/>
      <c r="X123" s="31"/>
      <c r="Y123" s="31"/>
      <c r="Z123" s="31"/>
    </row>
    <row r="124" spans="1:26" s="25" customFormat="1" ht="10.9" customHeight="1" x14ac:dyDescent="0.25">
      <c r="A124" s="85"/>
      <c r="B124" s="687" t="s">
        <v>121</v>
      </c>
      <c r="C124" s="682"/>
      <c r="D124" s="682"/>
      <c r="E124" s="682"/>
      <c r="F124" s="682"/>
      <c r="G124" s="682"/>
      <c r="H124" s="682"/>
      <c r="I124" s="682"/>
      <c r="J124" s="682"/>
      <c r="K124" s="682"/>
      <c r="L124" s="682"/>
      <c r="M124" s="682"/>
      <c r="N124" s="75"/>
      <c r="O124" s="76"/>
      <c r="P124" s="77"/>
      <c r="Q124" s="77"/>
      <c r="R124" s="39"/>
      <c r="S124" s="70"/>
      <c r="T124" s="88"/>
      <c r="U124" s="31"/>
      <c r="V124" s="31"/>
      <c r="W124" s="31"/>
      <c r="X124" s="31"/>
      <c r="Y124" s="31"/>
      <c r="Z124" s="31"/>
    </row>
    <row r="125" spans="1:26" s="25" customFormat="1" ht="10.9" customHeight="1" x14ac:dyDescent="0.25">
      <c r="A125" s="85"/>
      <c r="B125" s="355" t="s">
        <v>42</v>
      </c>
      <c r="C125" s="659" t="s">
        <v>71</v>
      </c>
      <c r="D125" s="688" t="s">
        <v>120</v>
      </c>
      <c r="E125" s="688"/>
      <c r="F125" s="688"/>
      <c r="G125" s="688"/>
      <c r="H125" s="688"/>
      <c r="I125" s="688"/>
      <c r="J125" s="688"/>
      <c r="K125" s="688"/>
      <c r="L125" s="689"/>
      <c r="M125" s="689"/>
      <c r="N125" s="353">
        <v>0</v>
      </c>
      <c r="O125" s="353" t="s">
        <v>31</v>
      </c>
      <c r="P125" s="350" t="s">
        <v>2</v>
      </c>
      <c r="Q125" s="354">
        <v>0</v>
      </c>
      <c r="R125" s="343" t="s">
        <v>3</v>
      </c>
      <c r="S125" s="351">
        <f t="shared" ref="S125:S127" si="11">N125*Q125</f>
        <v>0</v>
      </c>
      <c r="T125" s="88"/>
      <c r="U125" s="31"/>
      <c r="V125" s="31"/>
      <c r="W125" s="31"/>
      <c r="X125" s="31"/>
      <c r="Y125" s="31"/>
      <c r="Z125" s="31"/>
    </row>
    <row r="126" spans="1:26" s="25" customFormat="1" ht="10.9" customHeight="1" x14ac:dyDescent="0.25">
      <c r="A126" s="85"/>
      <c r="B126" s="355" t="s">
        <v>43</v>
      </c>
      <c r="C126" s="659" t="s">
        <v>71</v>
      </c>
      <c r="D126" s="688" t="s">
        <v>120</v>
      </c>
      <c r="E126" s="688"/>
      <c r="F126" s="688"/>
      <c r="G126" s="688"/>
      <c r="H126" s="688"/>
      <c r="I126" s="688"/>
      <c r="J126" s="688"/>
      <c r="K126" s="688"/>
      <c r="L126" s="689"/>
      <c r="M126" s="689"/>
      <c r="N126" s="353">
        <v>0</v>
      </c>
      <c r="O126" s="353" t="s">
        <v>31</v>
      </c>
      <c r="P126" s="350" t="s">
        <v>2</v>
      </c>
      <c r="Q126" s="354">
        <v>0</v>
      </c>
      <c r="R126" s="343" t="s">
        <v>3</v>
      </c>
      <c r="S126" s="351">
        <f t="shared" si="11"/>
        <v>0</v>
      </c>
      <c r="T126" s="88"/>
      <c r="U126" s="31"/>
      <c r="V126" s="31"/>
      <c r="W126" s="31"/>
      <c r="X126" s="31"/>
      <c r="Y126" s="31"/>
      <c r="Z126" s="31"/>
    </row>
    <row r="127" spans="1:26" s="25" customFormat="1" ht="10.9" customHeight="1" x14ac:dyDescent="0.25">
      <c r="A127" s="85"/>
      <c r="B127" s="355" t="s">
        <v>45</v>
      </c>
      <c r="C127" s="659" t="s">
        <v>71</v>
      </c>
      <c r="D127" s="688" t="s">
        <v>120</v>
      </c>
      <c r="E127" s="688"/>
      <c r="F127" s="688"/>
      <c r="G127" s="688"/>
      <c r="H127" s="688"/>
      <c r="I127" s="688"/>
      <c r="J127" s="688"/>
      <c r="K127" s="688"/>
      <c r="L127" s="689"/>
      <c r="M127" s="689"/>
      <c r="N127" s="353">
        <v>0</v>
      </c>
      <c r="O127" s="353" t="s">
        <v>31</v>
      </c>
      <c r="P127" s="350" t="s">
        <v>2</v>
      </c>
      <c r="Q127" s="354">
        <v>0</v>
      </c>
      <c r="R127" s="343" t="s">
        <v>3</v>
      </c>
      <c r="S127" s="351">
        <f t="shared" si="11"/>
        <v>0</v>
      </c>
      <c r="T127" s="88"/>
      <c r="U127" s="31"/>
      <c r="V127" s="31"/>
      <c r="W127" s="31"/>
      <c r="X127" s="31"/>
      <c r="Y127" s="31"/>
      <c r="Z127" s="31"/>
    </row>
    <row r="128" spans="1:26" s="25" customFormat="1" ht="10.9" customHeight="1" x14ac:dyDescent="0.25">
      <c r="A128" s="85"/>
      <c r="B128" s="687" t="s">
        <v>115</v>
      </c>
      <c r="C128" s="682"/>
      <c r="D128" s="682"/>
      <c r="E128" s="682"/>
      <c r="F128" s="682"/>
      <c r="G128" s="682"/>
      <c r="H128" s="682"/>
      <c r="I128" s="682"/>
      <c r="J128" s="682"/>
      <c r="K128" s="682"/>
      <c r="L128" s="708" t="s">
        <v>80</v>
      </c>
      <c r="M128" s="709"/>
      <c r="N128" s="709"/>
      <c r="O128" s="710"/>
      <c r="P128" s="711"/>
      <c r="Q128" s="711"/>
      <c r="R128" s="65" t="s">
        <v>3</v>
      </c>
      <c r="S128" s="66" t="s">
        <v>11</v>
      </c>
      <c r="T128" s="352"/>
      <c r="U128" s="31"/>
      <c r="V128" s="31"/>
      <c r="W128" s="31"/>
      <c r="X128" s="31"/>
      <c r="Y128" s="31"/>
      <c r="Z128" s="31"/>
    </row>
    <row r="129" spans="1:26" s="644" customFormat="1" ht="10.4" customHeight="1" x14ac:dyDescent="0.25">
      <c r="A129" s="42"/>
      <c r="B129" s="645" t="s">
        <v>116</v>
      </c>
      <c r="C129" s="690" t="s">
        <v>79</v>
      </c>
      <c r="D129" s="703"/>
      <c r="E129" s="703"/>
      <c r="F129" s="703"/>
      <c r="G129" s="703"/>
      <c r="H129" s="703"/>
      <c r="I129" s="703"/>
      <c r="J129" s="703"/>
      <c r="K129" s="704"/>
      <c r="L129" s="681"/>
      <c r="M129" s="682"/>
      <c r="N129" s="625"/>
      <c r="O129" s="625"/>
      <c r="P129" s="625"/>
      <c r="Q129" s="625"/>
      <c r="R129" s="625"/>
      <c r="S129" s="625"/>
      <c r="T129" s="58"/>
    </row>
    <row r="130" spans="1:26" s="644" customFormat="1" ht="10.4" customHeight="1" x14ac:dyDescent="0.25">
      <c r="A130" s="42"/>
      <c r="B130" s="42"/>
      <c r="C130" s="692" t="s">
        <v>78</v>
      </c>
      <c r="D130" s="746"/>
      <c r="E130" s="705"/>
      <c r="F130" s="706"/>
      <c r="G130" s="706"/>
      <c r="H130" s="706"/>
      <c r="I130" s="706"/>
      <c r="J130" s="706"/>
      <c r="K130" s="707"/>
      <c r="L130" s="681"/>
      <c r="M130" s="682"/>
      <c r="N130" s="682"/>
      <c r="O130" s="682"/>
      <c r="P130" s="682"/>
      <c r="Q130" s="682"/>
      <c r="R130" s="682"/>
      <c r="S130" s="682"/>
      <c r="T130" s="58"/>
    </row>
    <row r="131" spans="1:26" s="644" customFormat="1" ht="10.4" customHeight="1" x14ac:dyDescent="0.25">
      <c r="A131" s="42"/>
      <c r="B131" s="42"/>
      <c r="C131" s="694" t="s">
        <v>119</v>
      </c>
      <c r="D131" s="702"/>
      <c r="E131" s="682"/>
      <c r="F131" s="682"/>
      <c r="G131" s="682"/>
      <c r="H131" s="682"/>
      <c r="I131" s="682"/>
      <c r="J131" s="682"/>
      <c r="K131" s="682"/>
      <c r="L131" s="134">
        <v>0</v>
      </c>
      <c r="M131" s="44" t="s">
        <v>2</v>
      </c>
      <c r="N131" s="131">
        <v>0</v>
      </c>
      <c r="O131" s="38" t="s">
        <v>2</v>
      </c>
      <c r="P131" s="135">
        <v>0</v>
      </c>
      <c r="Q131" s="67" t="s">
        <v>3</v>
      </c>
      <c r="R131" s="41">
        <f>L131*P131*N131</f>
        <v>0</v>
      </c>
      <c r="S131" s="41"/>
      <c r="T131" s="58"/>
    </row>
    <row r="132" spans="1:26" s="644" customFormat="1" ht="10.4" customHeight="1" x14ac:dyDescent="0.25">
      <c r="A132" s="42"/>
      <c r="B132" s="42"/>
      <c r="C132" s="694" t="s">
        <v>8</v>
      </c>
      <c r="D132" s="695"/>
      <c r="E132" s="696"/>
      <c r="F132" s="696"/>
      <c r="G132" s="696"/>
      <c r="H132" s="696"/>
      <c r="I132" s="696"/>
      <c r="J132" s="696"/>
      <c r="K132" s="682"/>
      <c r="L132" s="134">
        <v>0</v>
      </c>
      <c r="M132" s="44" t="s">
        <v>2</v>
      </c>
      <c r="N132" s="131">
        <v>0</v>
      </c>
      <c r="O132" s="38" t="s">
        <v>2</v>
      </c>
      <c r="P132" s="135">
        <v>0</v>
      </c>
      <c r="Q132" s="67" t="s">
        <v>3</v>
      </c>
      <c r="R132" s="41">
        <f>L132*P132*N132</f>
        <v>0</v>
      </c>
      <c r="S132" s="41"/>
      <c r="T132" s="58"/>
    </row>
    <row r="133" spans="1:26" s="644" customFormat="1" ht="10.4" customHeight="1" x14ac:dyDescent="0.25">
      <c r="A133" s="42"/>
      <c r="B133" s="42"/>
      <c r="C133" s="694" t="s">
        <v>179</v>
      </c>
      <c r="D133" s="695"/>
      <c r="E133" s="696"/>
      <c r="F133" s="696"/>
      <c r="G133" s="696"/>
      <c r="H133" s="696"/>
      <c r="I133" s="696"/>
      <c r="J133" s="696"/>
      <c r="K133" s="682"/>
      <c r="L133" s="134">
        <v>0</v>
      </c>
      <c r="M133" s="44" t="s">
        <v>2</v>
      </c>
      <c r="N133" s="131">
        <v>0</v>
      </c>
      <c r="O133" s="38" t="s">
        <v>2</v>
      </c>
      <c r="P133" s="135">
        <v>0</v>
      </c>
      <c r="Q133" s="67" t="s">
        <v>3</v>
      </c>
      <c r="R133" s="41">
        <f>L133*P133*N133</f>
        <v>0</v>
      </c>
      <c r="S133" s="41"/>
      <c r="T133" s="58"/>
    </row>
    <row r="134" spans="1:26" s="644" customFormat="1" ht="10.4" customHeight="1" x14ac:dyDescent="0.25">
      <c r="A134" s="42"/>
      <c r="B134" s="42"/>
      <c r="C134" s="694" t="s">
        <v>36</v>
      </c>
      <c r="D134" s="695"/>
      <c r="E134" s="696"/>
      <c r="F134" s="696"/>
      <c r="G134" s="696"/>
      <c r="H134" s="696"/>
      <c r="I134" s="696"/>
      <c r="J134" s="696"/>
      <c r="K134" s="682"/>
      <c r="L134" s="134">
        <v>0</v>
      </c>
      <c r="M134" s="44" t="s">
        <v>2</v>
      </c>
      <c r="N134" s="131">
        <v>0</v>
      </c>
      <c r="O134" s="38" t="s">
        <v>2</v>
      </c>
      <c r="P134" s="136">
        <v>0</v>
      </c>
      <c r="Q134" s="67" t="s">
        <v>3</v>
      </c>
      <c r="R134" s="29">
        <f>L134*P134*N134</f>
        <v>0</v>
      </c>
      <c r="S134" s="41">
        <f>SUM(R131:R134)</f>
        <v>0</v>
      </c>
      <c r="T134" s="58"/>
    </row>
    <row r="135" spans="1:26" s="644" customFormat="1" ht="10.4" customHeight="1" x14ac:dyDescent="0.25">
      <c r="A135" s="42"/>
      <c r="B135" s="645" t="s">
        <v>118</v>
      </c>
      <c r="C135" s="690" t="s">
        <v>79</v>
      </c>
      <c r="D135" s="703"/>
      <c r="E135" s="703"/>
      <c r="F135" s="703"/>
      <c r="G135" s="703"/>
      <c r="H135" s="703"/>
      <c r="I135" s="703"/>
      <c r="J135" s="703"/>
      <c r="K135" s="704"/>
      <c r="L135" s="681"/>
      <c r="M135" s="682"/>
      <c r="N135" s="625"/>
      <c r="O135" s="625"/>
      <c r="P135" s="625"/>
      <c r="Q135" s="625"/>
      <c r="R135" s="625"/>
      <c r="S135" s="625"/>
      <c r="T135" s="58"/>
    </row>
    <row r="136" spans="1:26" s="644" customFormat="1" ht="10.4" customHeight="1" x14ac:dyDescent="0.25">
      <c r="A136" s="42"/>
      <c r="B136" s="42"/>
      <c r="C136" s="692" t="s">
        <v>78</v>
      </c>
      <c r="D136" s="746"/>
      <c r="E136" s="705"/>
      <c r="F136" s="706"/>
      <c r="G136" s="706"/>
      <c r="H136" s="706"/>
      <c r="I136" s="706"/>
      <c r="J136" s="706"/>
      <c r="K136" s="707"/>
      <c r="L136" s="681"/>
      <c r="M136" s="682"/>
      <c r="N136" s="682"/>
      <c r="O136" s="682"/>
      <c r="P136" s="682"/>
      <c r="Q136" s="682"/>
      <c r="R136" s="682"/>
      <c r="S136" s="682"/>
      <c r="T136" s="58"/>
    </row>
    <row r="137" spans="1:26" s="644" customFormat="1" ht="10.4" customHeight="1" x14ac:dyDescent="0.25">
      <c r="A137" s="42"/>
      <c r="B137" s="42"/>
      <c r="C137" s="694" t="s">
        <v>119</v>
      </c>
      <c r="D137" s="702"/>
      <c r="E137" s="682"/>
      <c r="F137" s="682"/>
      <c r="G137" s="682"/>
      <c r="H137" s="682"/>
      <c r="I137" s="682"/>
      <c r="J137" s="682"/>
      <c r="K137" s="682"/>
      <c r="L137" s="134">
        <v>0</v>
      </c>
      <c r="M137" s="44" t="s">
        <v>2</v>
      </c>
      <c r="N137" s="131">
        <v>0</v>
      </c>
      <c r="O137" s="38" t="s">
        <v>2</v>
      </c>
      <c r="P137" s="135">
        <v>0</v>
      </c>
      <c r="Q137" s="67" t="s">
        <v>3</v>
      </c>
      <c r="R137" s="41">
        <f>L137*P137*N137</f>
        <v>0</v>
      </c>
      <c r="S137" s="41"/>
      <c r="T137" s="58"/>
    </row>
    <row r="138" spans="1:26" s="644" customFormat="1" ht="10.4" customHeight="1" x14ac:dyDescent="0.25">
      <c r="A138" s="42"/>
      <c r="B138" s="42"/>
      <c r="C138" s="694" t="s">
        <v>8</v>
      </c>
      <c r="D138" s="695"/>
      <c r="E138" s="696"/>
      <c r="F138" s="696"/>
      <c r="G138" s="696"/>
      <c r="H138" s="696"/>
      <c r="I138" s="696"/>
      <c r="J138" s="696"/>
      <c r="K138" s="682"/>
      <c r="L138" s="134">
        <v>0</v>
      </c>
      <c r="M138" s="44" t="s">
        <v>2</v>
      </c>
      <c r="N138" s="131">
        <v>0</v>
      </c>
      <c r="O138" s="38" t="s">
        <v>2</v>
      </c>
      <c r="P138" s="135">
        <v>0</v>
      </c>
      <c r="Q138" s="67" t="s">
        <v>3</v>
      </c>
      <c r="R138" s="41">
        <f>L138*P138*N138</f>
        <v>0</v>
      </c>
      <c r="S138" s="41"/>
      <c r="T138" s="58"/>
    </row>
    <row r="139" spans="1:26" s="644" customFormat="1" ht="10.4" customHeight="1" x14ac:dyDescent="0.25">
      <c r="A139" s="42"/>
      <c r="B139" s="42"/>
      <c r="C139" s="694" t="s">
        <v>179</v>
      </c>
      <c r="D139" s="695"/>
      <c r="E139" s="696"/>
      <c r="F139" s="696"/>
      <c r="G139" s="696"/>
      <c r="H139" s="696"/>
      <c r="I139" s="696"/>
      <c r="J139" s="696"/>
      <c r="K139" s="682"/>
      <c r="L139" s="134">
        <v>0</v>
      </c>
      <c r="M139" s="44" t="s">
        <v>2</v>
      </c>
      <c r="N139" s="131">
        <v>0</v>
      </c>
      <c r="O139" s="38" t="s">
        <v>2</v>
      </c>
      <c r="P139" s="135">
        <v>0</v>
      </c>
      <c r="Q139" s="67" t="s">
        <v>3</v>
      </c>
      <c r="R139" s="41">
        <f>L139*P139*N139</f>
        <v>0</v>
      </c>
      <c r="S139" s="41"/>
      <c r="T139" s="58"/>
    </row>
    <row r="140" spans="1:26" s="644" customFormat="1" ht="10.4" customHeight="1" x14ac:dyDescent="0.25">
      <c r="A140" s="42"/>
      <c r="B140" s="42"/>
      <c r="C140" s="694" t="s">
        <v>36</v>
      </c>
      <c r="D140" s="695"/>
      <c r="E140" s="696"/>
      <c r="F140" s="696"/>
      <c r="G140" s="696"/>
      <c r="H140" s="696"/>
      <c r="I140" s="696"/>
      <c r="J140" s="696"/>
      <c r="K140" s="682"/>
      <c r="L140" s="134">
        <v>0</v>
      </c>
      <c r="M140" s="44" t="s">
        <v>2</v>
      </c>
      <c r="N140" s="131">
        <v>0</v>
      </c>
      <c r="O140" s="38" t="s">
        <v>2</v>
      </c>
      <c r="P140" s="136">
        <v>0</v>
      </c>
      <c r="Q140" s="67" t="s">
        <v>3</v>
      </c>
      <c r="R140" s="29">
        <f>L140*P140*N140</f>
        <v>0</v>
      </c>
      <c r="S140" s="41">
        <f>SUM(R137:R140)</f>
        <v>0</v>
      </c>
      <c r="T140" s="58"/>
    </row>
    <row r="141" spans="1:26" s="25" customFormat="1" ht="10.9" customHeight="1" x14ac:dyDescent="0.25">
      <c r="A141" s="85"/>
      <c r="B141" s="683" t="s">
        <v>122</v>
      </c>
      <c r="C141" s="684"/>
      <c r="D141" s="684"/>
      <c r="E141" s="798">
        <f>SUM(S125:S126)+SUM(S134:S140)</f>
        <v>0</v>
      </c>
      <c r="F141" s="798"/>
      <c r="G141" s="798"/>
      <c r="H141" s="798"/>
      <c r="I141" s="798"/>
      <c r="J141" s="798"/>
      <c r="K141" s="707"/>
      <c r="L141" s="682"/>
      <c r="M141" s="682"/>
      <c r="N141" s="75"/>
      <c r="O141" s="76"/>
      <c r="P141" s="77"/>
      <c r="Q141" s="77"/>
      <c r="R141" s="39"/>
      <c r="S141" s="70"/>
      <c r="T141" s="88"/>
      <c r="U141" s="31"/>
      <c r="V141" s="31"/>
      <c r="W141" s="31"/>
      <c r="X141" s="31"/>
      <c r="Y141" s="31"/>
      <c r="Z141" s="31"/>
    </row>
    <row r="142" spans="1:26" s="644" customFormat="1" ht="10.9" customHeight="1" thickBot="1" x14ac:dyDescent="0.3">
      <c r="A142" s="42"/>
      <c r="B142" s="42"/>
      <c r="C142" s="640"/>
      <c r="D142" s="735"/>
      <c r="E142" s="715"/>
      <c r="F142" s="715"/>
      <c r="G142" s="715"/>
      <c r="H142" s="715"/>
      <c r="I142" s="715"/>
      <c r="J142" s="715"/>
      <c r="K142" s="715"/>
      <c r="L142" s="715"/>
      <c r="M142" s="715"/>
      <c r="N142" s="635"/>
      <c r="O142" s="635"/>
      <c r="P142" s="71"/>
      <c r="Q142" s="71"/>
      <c r="R142" s="56"/>
      <c r="S142" s="79"/>
      <c r="T142" s="50">
        <f>ROUND(SUM(S104:S139),0)</f>
        <v>0</v>
      </c>
      <c r="U142" s="26"/>
      <c r="V142" s="26"/>
      <c r="W142" s="26"/>
      <c r="X142" s="26"/>
      <c r="Y142" s="26"/>
      <c r="Z142" s="26"/>
    </row>
    <row r="143" spans="1:26" s="48" customFormat="1" ht="11.5" customHeight="1" x14ac:dyDescent="0.25">
      <c r="A143" s="149" t="s">
        <v>7</v>
      </c>
      <c r="B143" s="149"/>
      <c r="C143" s="794" t="s">
        <v>72</v>
      </c>
      <c r="D143" s="795"/>
      <c r="E143" s="795"/>
      <c r="F143" s="795"/>
      <c r="G143" s="795"/>
      <c r="H143" s="795"/>
      <c r="I143" s="795"/>
      <c r="J143" s="795"/>
      <c r="K143" s="795"/>
      <c r="L143" s="795"/>
      <c r="M143" s="795"/>
      <c r="N143" s="795"/>
      <c r="O143" s="795"/>
      <c r="P143" s="795"/>
      <c r="Q143" s="795"/>
      <c r="R143" s="795"/>
      <c r="S143" s="796"/>
      <c r="T143" s="150"/>
      <c r="U143" s="83"/>
      <c r="V143" s="83"/>
      <c r="W143" s="83"/>
      <c r="X143" s="83"/>
      <c r="Y143" s="83"/>
      <c r="Z143" s="83"/>
    </row>
    <row r="144" spans="1:26" s="48" customFormat="1" ht="11.5" customHeight="1" x14ac:dyDescent="0.25">
      <c r="A144" s="341"/>
      <c r="B144" s="341"/>
      <c r="C144" s="342" t="s">
        <v>110</v>
      </c>
      <c r="D144" s="612">
        <f>SUM(T19:T142)</f>
        <v>0</v>
      </c>
      <c r="E144" s="643" t="s">
        <v>32</v>
      </c>
      <c r="F144" s="763" t="s">
        <v>111</v>
      </c>
      <c r="G144" s="764"/>
      <c r="H144" s="764"/>
      <c r="I144" s="764"/>
      <c r="J144" s="764"/>
      <c r="K144" s="764"/>
      <c r="L144" s="764"/>
      <c r="M144" s="764"/>
      <c r="N144" s="764"/>
      <c r="O144" s="764"/>
      <c r="P144" s="763">
        <f>T80+T101+E141</f>
        <v>0</v>
      </c>
      <c r="Q144" s="763" t="e">
        <f t="shared" ref="Q144" si="12">F144-N144</f>
        <v>#VALUE!</v>
      </c>
      <c r="R144" s="343" t="s">
        <v>3</v>
      </c>
      <c r="S144" s="611">
        <f>D144-P144</f>
        <v>0</v>
      </c>
      <c r="T144" s="345"/>
      <c r="U144" s="83"/>
      <c r="V144" s="83"/>
      <c r="W144" s="83"/>
      <c r="X144" s="83"/>
      <c r="Y144" s="83"/>
      <c r="Z144" s="83"/>
    </row>
    <row r="145" spans="1:26" s="644" customFormat="1" ht="10.9" customHeight="1" x14ac:dyDescent="0.25">
      <c r="A145" s="80"/>
      <c r="B145" s="346" t="s">
        <v>131</v>
      </c>
      <c r="C145" s="347" t="s">
        <v>128</v>
      </c>
      <c r="D145" s="389">
        <v>0</v>
      </c>
      <c r="E145" s="348" t="s">
        <v>2</v>
      </c>
      <c r="F145" s="780">
        <f>S144</f>
        <v>0</v>
      </c>
      <c r="G145" s="764"/>
      <c r="H145" s="764"/>
      <c r="I145" s="764"/>
      <c r="J145" s="764"/>
      <c r="K145" s="764"/>
      <c r="L145" s="781"/>
      <c r="M145" s="682"/>
      <c r="N145" s="784"/>
      <c r="O145" s="682"/>
      <c r="P145" s="682"/>
      <c r="Q145" s="682"/>
      <c r="R145" s="349" t="s">
        <v>3</v>
      </c>
      <c r="S145" s="344">
        <f>(D145*F145)</f>
        <v>0</v>
      </c>
      <c r="T145" s="41"/>
      <c r="U145" s="26"/>
      <c r="V145" s="26"/>
      <c r="W145" s="26"/>
      <c r="X145" s="26"/>
      <c r="Y145" s="26"/>
      <c r="Z145" s="26"/>
    </row>
    <row r="146" spans="1:26" s="644" customFormat="1" ht="10.9" customHeight="1" x14ac:dyDescent="0.25">
      <c r="A146" s="80"/>
      <c r="B146" s="387" t="s">
        <v>43</v>
      </c>
      <c r="C146" s="388" t="s">
        <v>127</v>
      </c>
      <c r="D146" s="389">
        <v>0</v>
      </c>
      <c r="E146" s="348" t="s">
        <v>2</v>
      </c>
      <c r="F146" s="780">
        <f>P144</f>
        <v>0</v>
      </c>
      <c r="G146" s="782"/>
      <c r="H146" s="782"/>
      <c r="I146" s="782"/>
      <c r="J146" s="782"/>
      <c r="K146" s="782"/>
      <c r="L146" s="783"/>
      <c r="M146" s="686"/>
      <c r="N146" s="785"/>
      <c r="O146" s="786"/>
      <c r="P146" s="786"/>
      <c r="Q146" s="786"/>
      <c r="R146" s="390" t="s">
        <v>3</v>
      </c>
      <c r="S146" s="344">
        <f>(D146*F146)</f>
        <v>0</v>
      </c>
      <c r="T146" s="41"/>
      <c r="U146" s="26"/>
      <c r="V146" s="26"/>
      <c r="W146" s="26"/>
      <c r="X146" s="26"/>
      <c r="Y146" s="26"/>
      <c r="Z146" s="26"/>
    </row>
    <row r="147" spans="1:26" s="644" customFormat="1" ht="10.9" hidden="1" customHeight="1" x14ac:dyDescent="0.25">
      <c r="A147" s="341"/>
      <c r="B147" s="367"/>
      <c r="C147" s="372"/>
      <c r="D147" s="373" t="s">
        <v>112</v>
      </c>
      <c r="E147" s="776" t="s">
        <v>133</v>
      </c>
      <c r="F147" s="777"/>
      <c r="G147" s="777"/>
      <c r="H147" s="777"/>
      <c r="I147" s="777"/>
      <c r="J147" s="777"/>
      <c r="K147" s="777"/>
      <c r="L147" s="777"/>
      <c r="M147" s="777"/>
      <c r="N147" s="778" t="s">
        <v>113</v>
      </c>
      <c r="O147" s="779"/>
      <c r="P147" s="779"/>
      <c r="Q147" s="779"/>
      <c r="R147" s="374"/>
      <c r="S147" s="371"/>
      <c r="T147" s="345"/>
      <c r="U147" s="26"/>
      <c r="V147" s="26"/>
      <c r="W147" s="26"/>
      <c r="X147" s="26"/>
      <c r="Y147" s="26"/>
      <c r="Z147" s="26"/>
    </row>
    <row r="148" spans="1:26" s="644" customFormat="1" ht="10.9" hidden="1" customHeight="1" x14ac:dyDescent="0.25">
      <c r="A148" s="80"/>
      <c r="B148" s="367" t="s">
        <v>117</v>
      </c>
      <c r="C148" s="368" t="s">
        <v>130</v>
      </c>
      <c r="D148" s="369">
        <v>0</v>
      </c>
      <c r="E148" s="646" t="s">
        <v>2</v>
      </c>
      <c r="F148" s="787">
        <f>(S144*N148)+P148</f>
        <v>0</v>
      </c>
      <c r="G148" s="777"/>
      <c r="H148" s="777"/>
      <c r="I148" s="777"/>
      <c r="J148" s="777"/>
      <c r="K148" s="777"/>
      <c r="L148" s="779"/>
      <c r="M148" s="786"/>
      <c r="N148" s="647">
        <v>0.25</v>
      </c>
      <c r="O148" s="375" t="s">
        <v>114</v>
      </c>
      <c r="P148" s="788">
        <v>0</v>
      </c>
      <c r="Q148" s="786"/>
      <c r="R148" s="370" t="s">
        <v>3</v>
      </c>
      <c r="S148" s="371">
        <f>(D148*F148)</f>
        <v>0</v>
      </c>
      <c r="T148" s="41"/>
      <c r="U148" s="26"/>
      <c r="V148" s="26"/>
      <c r="W148" s="26"/>
      <c r="X148" s="26"/>
      <c r="Y148" s="26"/>
      <c r="Z148" s="26"/>
    </row>
    <row r="149" spans="1:26" s="644" customFormat="1" ht="10.9" hidden="1" customHeight="1" x14ac:dyDescent="0.25">
      <c r="A149" s="80"/>
      <c r="B149" s="367" t="s">
        <v>132</v>
      </c>
      <c r="C149" s="368" t="s">
        <v>129</v>
      </c>
      <c r="D149" s="369">
        <v>0</v>
      </c>
      <c r="E149" s="646" t="s">
        <v>2</v>
      </c>
      <c r="F149" s="787">
        <f>(S144*N149)+P149</f>
        <v>0</v>
      </c>
      <c r="G149" s="777"/>
      <c r="H149" s="777"/>
      <c r="I149" s="777"/>
      <c r="J149" s="777"/>
      <c r="K149" s="777"/>
      <c r="L149" s="779"/>
      <c r="M149" s="786"/>
      <c r="N149" s="647">
        <v>0.75</v>
      </c>
      <c r="O149" s="375" t="s">
        <v>114</v>
      </c>
      <c r="P149" s="788">
        <v>0</v>
      </c>
      <c r="Q149" s="786"/>
      <c r="R149" s="370" t="s">
        <v>3</v>
      </c>
      <c r="S149" s="371">
        <f>(D149*F149)</f>
        <v>0</v>
      </c>
      <c r="T149" s="41"/>
      <c r="U149" s="26"/>
      <c r="V149" s="26"/>
      <c r="W149" s="26"/>
      <c r="X149" s="26"/>
      <c r="Y149" s="26"/>
      <c r="Z149" s="26"/>
    </row>
    <row r="150" spans="1:26" s="644" customFormat="1" ht="10.9" customHeight="1" thickBot="1" x14ac:dyDescent="0.3">
      <c r="A150" s="80"/>
      <c r="B150" s="80"/>
      <c r="C150" s="81"/>
      <c r="D150" s="266"/>
      <c r="E150" s="797" t="s">
        <v>97</v>
      </c>
      <c r="F150" s="737"/>
      <c r="G150" s="737"/>
      <c r="H150" s="737"/>
      <c r="I150" s="737"/>
      <c r="J150" s="737"/>
      <c r="K150" s="737"/>
      <c r="L150" s="737"/>
      <c r="M150" s="737"/>
      <c r="N150" s="737"/>
      <c r="O150" s="737"/>
      <c r="P150" s="737"/>
      <c r="Q150" s="737"/>
      <c r="R150" s="632"/>
      <c r="S150" s="41"/>
      <c r="T150" s="89">
        <f>ROUND(SUM(S145:S149),0)</f>
        <v>0</v>
      </c>
      <c r="U150" s="26"/>
      <c r="V150" s="26"/>
      <c r="W150" s="26"/>
      <c r="X150" s="26"/>
      <c r="Y150" s="26"/>
      <c r="Z150" s="26"/>
    </row>
    <row r="151" spans="1:26" s="48" customFormat="1" ht="17" customHeight="1" x14ac:dyDescent="0.25">
      <c r="A151" s="148" t="s">
        <v>6</v>
      </c>
      <c r="B151" s="792" t="s">
        <v>141</v>
      </c>
      <c r="C151" s="793"/>
      <c r="D151" s="582">
        <v>134000</v>
      </c>
      <c r="E151" s="407" t="s">
        <v>134</v>
      </c>
      <c r="F151" s="789" t="s">
        <v>135</v>
      </c>
      <c r="G151" s="789"/>
      <c r="H151" s="789"/>
      <c r="I151" s="789"/>
      <c r="J151" s="789"/>
      <c r="K151" s="789"/>
      <c r="L151" s="789"/>
      <c r="M151" s="408" t="s">
        <v>138</v>
      </c>
      <c r="N151" s="409">
        <v>0</v>
      </c>
      <c r="O151" s="583" t="s">
        <v>3</v>
      </c>
      <c r="P151" s="406" t="s">
        <v>140</v>
      </c>
      <c r="Q151" s="790" t="s">
        <v>136</v>
      </c>
      <c r="R151" s="791"/>
      <c r="S151" s="791"/>
      <c r="T151" s="402">
        <f>SUM(T19:T150)</f>
        <v>0</v>
      </c>
      <c r="U151" s="83"/>
      <c r="V151" s="83"/>
      <c r="W151" s="83"/>
      <c r="X151" s="83"/>
      <c r="Y151" s="83"/>
      <c r="Z151" s="83"/>
    </row>
    <row r="152" spans="1:26" s="644" customFormat="1" ht="14" customHeight="1" x14ac:dyDescent="0.3">
      <c r="A152" s="581" t="s">
        <v>192</v>
      </c>
      <c r="B152" s="766" t="s">
        <v>158</v>
      </c>
      <c r="C152" s="767"/>
      <c r="D152" s="580" t="s">
        <v>159</v>
      </c>
      <c r="E152" s="372"/>
      <c r="F152" s="771" t="s">
        <v>139</v>
      </c>
      <c r="G152" s="772"/>
      <c r="H152" s="772"/>
      <c r="I152" s="772"/>
      <c r="J152" s="772"/>
      <c r="K152" s="772"/>
      <c r="L152" s="772"/>
      <c r="M152" s="410" t="s">
        <v>138</v>
      </c>
      <c r="N152" s="773"/>
      <c r="O152" s="682"/>
      <c r="P152" s="682"/>
      <c r="Q152" s="770" t="s">
        <v>137</v>
      </c>
      <c r="R152" s="706"/>
      <c r="S152" s="706"/>
      <c r="T152" s="403">
        <f>(D151+N151)-T151</f>
        <v>134000</v>
      </c>
      <c r="U152" s="26"/>
      <c r="V152" s="26"/>
      <c r="W152" s="26"/>
      <c r="X152" s="26"/>
      <c r="Y152" s="26"/>
      <c r="Z152" s="26"/>
    </row>
    <row r="153" spans="1:26" s="32" customFormat="1" ht="10.4" customHeight="1" x14ac:dyDescent="0.25">
      <c r="A153" s="634"/>
      <c r="B153" s="721"/>
      <c r="C153" s="722"/>
      <c r="D153" s="722"/>
      <c r="E153" s="722"/>
      <c r="F153" s="722"/>
      <c r="G153" s="722"/>
      <c r="H153" s="722"/>
      <c r="I153" s="722"/>
      <c r="J153" s="722"/>
      <c r="K153" s="722"/>
      <c r="L153" s="722"/>
      <c r="M153" s="722"/>
      <c r="N153" s="722"/>
      <c r="O153" s="722"/>
      <c r="P153" s="722"/>
      <c r="Q153" s="722"/>
      <c r="R153" s="722"/>
      <c r="S153" s="722"/>
      <c r="T153" s="405"/>
      <c r="U153" s="33"/>
      <c r="V153" s="33"/>
      <c r="W153" s="33"/>
      <c r="X153" s="33"/>
      <c r="Y153" s="33"/>
      <c r="Z153" s="33"/>
    </row>
  </sheetData>
  <sheetProtection algorithmName="SHA-512" hashValue="vxspgG+5zJF7HK0/XG3jl7DAkLYUP5sFE+RqaeZ4p4RMXYqiP5S4bW4SahKwjsgwht+shWKjLmNT6DuldFr0xw==" saltValue="NgqCwKetwXYooSOCH/A0sg==" spinCount="100000" sheet="1" insertRows="0" deleteRows="0"/>
  <mergeCells count="212">
    <mergeCell ref="B1:S1"/>
    <mergeCell ref="B2:G2"/>
    <mergeCell ref="H2:I2"/>
    <mergeCell ref="J2:M2"/>
    <mergeCell ref="N2:S2"/>
    <mergeCell ref="B3:D3"/>
    <mergeCell ref="E3:J3"/>
    <mergeCell ref="L3:M3"/>
    <mergeCell ref="N3:S3"/>
    <mergeCell ref="C10:J10"/>
    <mergeCell ref="C11:J11"/>
    <mergeCell ref="C12:K12"/>
    <mergeCell ref="C13:K13"/>
    <mergeCell ref="C14:J14"/>
    <mergeCell ref="C15:J15"/>
    <mergeCell ref="C4:S4"/>
    <mergeCell ref="C5:K5"/>
    <mergeCell ref="C6:J6"/>
    <mergeCell ref="C7:J7"/>
    <mergeCell ref="C8:K8"/>
    <mergeCell ref="C9:K9"/>
    <mergeCell ref="C22:D22"/>
    <mergeCell ref="L22:M22"/>
    <mergeCell ref="C23:D23"/>
    <mergeCell ref="L23:M23"/>
    <mergeCell ref="C24:D24"/>
    <mergeCell ref="L24:M24"/>
    <mergeCell ref="C16:K16"/>
    <mergeCell ref="C17:K17"/>
    <mergeCell ref="C18:J18"/>
    <mergeCell ref="C19:J19"/>
    <mergeCell ref="C20:S20"/>
    <mergeCell ref="C21:D21"/>
    <mergeCell ref="E21:K21"/>
    <mergeCell ref="L21:M21"/>
    <mergeCell ref="N21:P21"/>
    <mergeCell ref="C28:D28"/>
    <mergeCell ref="L28:M28"/>
    <mergeCell ref="C29:D29"/>
    <mergeCell ref="L29:M29"/>
    <mergeCell ref="E30:K30"/>
    <mergeCell ref="L30:M30"/>
    <mergeCell ref="C25:D25"/>
    <mergeCell ref="L25:M25"/>
    <mergeCell ref="C26:D26"/>
    <mergeCell ref="L26:M26"/>
    <mergeCell ref="C27:D27"/>
    <mergeCell ref="L27:M27"/>
    <mergeCell ref="C34:D34"/>
    <mergeCell ref="L34:S34"/>
    <mergeCell ref="C36:K36"/>
    <mergeCell ref="C37:K37"/>
    <mergeCell ref="C38:K38"/>
    <mergeCell ref="C39:K39"/>
    <mergeCell ref="L39:S39"/>
    <mergeCell ref="C31:S31"/>
    <mergeCell ref="C32:D32"/>
    <mergeCell ref="E32:K32"/>
    <mergeCell ref="L32:Q32"/>
    <mergeCell ref="C33:K33"/>
    <mergeCell ref="L33:S33"/>
    <mergeCell ref="C46:D46"/>
    <mergeCell ref="L46:S46"/>
    <mergeCell ref="C48:K48"/>
    <mergeCell ref="C49:K49"/>
    <mergeCell ref="C50:K50"/>
    <mergeCell ref="C51:K51"/>
    <mergeCell ref="L51:S51"/>
    <mergeCell ref="C40:D40"/>
    <mergeCell ref="L40:S40"/>
    <mergeCell ref="C42:K42"/>
    <mergeCell ref="C43:K43"/>
    <mergeCell ref="C44:K44"/>
    <mergeCell ref="C45:K45"/>
    <mergeCell ref="L45:S45"/>
    <mergeCell ref="C58:D58"/>
    <mergeCell ref="L58:S58"/>
    <mergeCell ref="C60:K60"/>
    <mergeCell ref="C61:K61"/>
    <mergeCell ref="C62:K62"/>
    <mergeCell ref="C63:K63"/>
    <mergeCell ref="L63:S63"/>
    <mergeCell ref="C52:D52"/>
    <mergeCell ref="L52:S52"/>
    <mergeCell ref="C54:K54"/>
    <mergeCell ref="C55:K55"/>
    <mergeCell ref="C56:K56"/>
    <mergeCell ref="C57:K57"/>
    <mergeCell ref="L57:S57"/>
    <mergeCell ref="C70:D70"/>
    <mergeCell ref="L70:S70"/>
    <mergeCell ref="C72:K72"/>
    <mergeCell ref="C73:K73"/>
    <mergeCell ref="C74:K74"/>
    <mergeCell ref="C75:K75"/>
    <mergeCell ref="L75:S75"/>
    <mergeCell ref="C64:D64"/>
    <mergeCell ref="L64:S64"/>
    <mergeCell ref="C66:K66"/>
    <mergeCell ref="C67:K67"/>
    <mergeCell ref="C68:K68"/>
    <mergeCell ref="C69:K69"/>
    <mergeCell ref="L69:S69"/>
    <mergeCell ref="C81:S81"/>
    <mergeCell ref="C82:S82"/>
    <mergeCell ref="D83:M83"/>
    <mergeCell ref="N83:R83"/>
    <mergeCell ref="D84:M84"/>
    <mergeCell ref="D85:M85"/>
    <mergeCell ref="C76:S76"/>
    <mergeCell ref="D77:M77"/>
    <mergeCell ref="N77:R77"/>
    <mergeCell ref="D78:M78"/>
    <mergeCell ref="D79:M79"/>
    <mergeCell ref="C80:O80"/>
    <mergeCell ref="D92:M92"/>
    <mergeCell ref="D93:M93"/>
    <mergeCell ref="D94:M94"/>
    <mergeCell ref="C95:S95"/>
    <mergeCell ref="D96:M96"/>
    <mergeCell ref="N96:R96"/>
    <mergeCell ref="D86:M86"/>
    <mergeCell ref="D87:M87"/>
    <mergeCell ref="D88:M88"/>
    <mergeCell ref="D89:M89"/>
    <mergeCell ref="D90:M90"/>
    <mergeCell ref="D91:M91"/>
    <mergeCell ref="B103:C103"/>
    <mergeCell ref="D103:M103"/>
    <mergeCell ref="N103:R103"/>
    <mergeCell ref="D104:M104"/>
    <mergeCell ref="D105:M105"/>
    <mergeCell ref="D106:M106"/>
    <mergeCell ref="D97:M97"/>
    <mergeCell ref="D98:M98"/>
    <mergeCell ref="D99:M99"/>
    <mergeCell ref="D100:M100"/>
    <mergeCell ref="D101:M101"/>
    <mergeCell ref="C102:S102"/>
    <mergeCell ref="D113:M113"/>
    <mergeCell ref="B114:D114"/>
    <mergeCell ref="E114:K114"/>
    <mergeCell ref="L114:M114"/>
    <mergeCell ref="B115:K115"/>
    <mergeCell ref="L115:M115"/>
    <mergeCell ref="D107:M107"/>
    <mergeCell ref="D108:M108"/>
    <mergeCell ref="D109:M109"/>
    <mergeCell ref="D110:M110"/>
    <mergeCell ref="D111:M111"/>
    <mergeCell ref="D112:M112"/>
    <mergeCell ref="C122:M122"/>
    <mergeCell ref="B123:D123"/>
    <mergeCell ref="E123:K123"/>
    <mergeCell ref="L123:M123"/>
    <mergeCell ref="B124:K124"/>
    <mergeCell ref="L124:M124"/>
    <mergeCell ref="C116:M116"/>
    <mergeCell ref="C117:M117"/>
    <mergeCell ref="C118:M118"/>
    <mergeCell ref="C119:M119"/>
    <mergeCell ref="C120:M120"/>
    <mergeCell ref="C121:M121"/>
    <mergeCell ref="C130:D130"/>
    <mergeCell ref="E130:K130"/>
    <mergeCell ref="L130:S130"/>
    <mergeCell ref="C131:K131"/>
    <mergeCell ref="C132:K132"/>
    <mergeCell ref="C133:K133"/>
    <mergeCell ref="D125:M125"/>
    <mergeCell ref="D126:M126"/>
    <mergeCell ref="D127:M127"/>
    <mergeCell ref="B128:K128"/>
    <mergeCell ref="L128:Q128"/>
    <mergeCell ref="C129:K129"/>
    <mergeCell ref="L129:M129"/>
    <mergeCell ref="C137:K137"/>
    <mergeCell ref="C138:K138"/>
    <mergeCell ref="C139:K139"/>
    <mergeCell ref="C140:K140"/>
    <mergeCell ref="B141:D141"/>
    <mergeCell ref="E141:K141"/>
    <mergeCell ref="C134:K134"/>
    <mergeCell ref="C135:K135"/>
    <mergeCell ref="L135:M135"/>
    <mergeCell ref="C136:D136"/>
    <mergeCell ref="E136:K136"/>
    <mergeCell ref="L136:S136"/>
    <mergeCell ref="F146:M146"/>
    <mergeCell ref="N146:Q146"/>
    <mergeCell ref="E147:M147"/>
    <mergeCell ref="N147:Q147"/>
    <mergeCell ref="F148:M148"/>
    <mergeCell ref="P148:Q148"/>
    <mergeCell ref="L141:M141"/>
    <mergeCell ref="D142:M142"/>
    <mergeCell ref="C143:S143"/>
    <mergeCell ref="F144:O144"/>
    <mergeCell ref="P144:Q144"/>
    <mergeCell ref="F145:M145"/>
    <mergeCell ref="N145:Q145"/>
    <mergeCell ref="B152:C152"/>
    <mergeCell ref="F152:L152"/>
    <mergeCell ref="N152:P152"/>
    <mergeCell ref="Q152:S152"/>
    <mergeCell ref="B153:S153"/>
    <mergeCell ref="F149:M149"/>
    <mergeCell ref="P149:Q149"/>
    <mergeCell ref="E150:Q150"/>
    <mergeCell ref="B151:C151"/>
    <mergeCell ref="F151:L151"/>
    <mergeCell ref="Q151:S151"/>
  </mergeCells>
  <printOptions horizontalCentered="1"/>
  <pageMargins left="0.5" right="0.5" top="0.5" bottom="0.5" header="0" footer="0"/>
  <pageSetup fitToWidth="0" fitToHeight="0" orientation="portrait" r:id="rId1"/>
  <headerFooter>
    <oddHeader xml:space="preserve">&amp;C </oddHeader>
    <oddFooter xml:space="preserve">&amp;C </oddFooter>
  </headerFooter>
  <ignoredErrors>
    <ignoredError sqref="A6:A19 A23" evalError="1"/>
    <ignoredError sqref="B84:B93 B104:B113" numberStoredAsText="1"/>
    <ignoredError sqref="B1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C47B6-13A5-4107-8DA1-3819DD7087D6}">
  <dimension ref="A1:Z153"/>
  <sheetViews>
    <sheetView view="pageLayout" zoomScaleNormal="80" workbookViewId="0">
      <selection activeCell="L3" sqref="L3:M3"/>
    </sheetView>
  </sheetViews>
  <sheetFormatPr defaultColWidth="9" defaultRowHeight="15.5" x14ac:dyDescent="0.35"/>
  <cols>
    <col min="1" max="1" width="6.90625" style="86" customWidth="1"/>
    <col min="2" max="2" width="1.81640625" style="1" customWidth="1"/>
    <col min="3" max="3" width="15.90625" customWidth="1"/>
    <col min="4" max="4" width="14" style="1" customWidth="1"/>
    <col min="5" max="11" width="1.36328125" style="1" customWidth="1"/>
    <col min="12" max="12" width="5.36328125" style="1" customWidth="1"/>
    <col min="13" max="13" width="2.7265625" style="1" customWidth="1"/>
    <col min="14" max="14" width="6.81640625" style="1" customWidth="1"/>
    <col min="15" max="15" width="6.36328125" style="1" customWidth="1"/>
    <col min="16" max="16" width="4.453125" style="1" customWidth="1"/>
    <col min="17" max="17" width="5.6328125" style="1" customWidth="1"/>
    <col min="18" max="18" width="5.1796875" style="1" customWidth="1"/>
    <col min="19" max="19" width="5.90625" style="1" customWidth="1"/>
    <col min="20" max="20" width="6.81640625" style="90" customWidth="1"/>
    <col min="21" max="21" width="10.08984375" style="2" bestFit="1" customWidth="1"/>
    <col min="22" max="26" width="9" style="2"/>
    <col min="27" max="16384" width="9" style="1"/>
  </cols>
  <sheetData>
    <row r="1" spans="1:20" s="142" customFormat="1" ht="11" customHeight="1" x14ac:dyDescent="0.3">
      <c r="A1" s="143"/>
      <c r="B1" s="799" t="str">
        <f>'FY27 D'!$B$1</f>
        <v>Tribe Name</v>
      </c>
      <c r="C1" s="800"/>
      <c r="D1" s="800"/>
      <c r="E1" s="800"/>
      <c r="F1" s="800"/>
      <c r="G1" s="800"/>
      <c r="H1" s="800"/>
      <c r="I1" s="800"/>
      <c r="J1" s="800"/>
      <c r="K1" s="800"/>
      <c r="L1" s="800"/>
      <c r="M1" s="800"/>
      <c r="N1" s="800"/>
      <c r="O1" s="800"/>
      <c r="P1" s="800"/>
      <c r="Q1" s="800"/>
      <c r="R1" s="800"/>
      <c r="S1" s="800"/>
      <c r="T1" s="144"/>
    </row>
    <row r="2" spans="1:20" s="23" customFormat="1" ht="10" customHeight="1" x14ac:dyDescent="0.25">
      <c r="A2" s="658"/>
      <c r="B2" s="754" t="s">
        <v>89</v>
      </c>
      <c r="C2" s="755"/>
      <c r="D2" s="755"/>
      <c r="E2" s="755"/>
      <c r="F2" s="755"/>
      <c r="G2" s="755"/>
      <c r="H2" s="752">
        <v>30</v>
      </c>
      <c r="I2" s="753"/>
      <c r="J2" s="756" t="s">
        <v>199</v>
      </c>
      <c r="K2" s="756"/>
      <c r="L2" s="704"/>
      <c r="M2" s="704"/>
      <c r="N2" s="720"/>
      <c r="O2" s="704"/>
      <c r="P2" s="704"/>
      <c r="Q2" s="704"/>
      <c r="R2" s="704"/>
      <c r="S2" s="704"/>
      <c r="T2" s="633"/>
    </row>
    <row r="3" spans="1:20" s="151" customFormat="1" ht="12" customHeight="1" thickBot="1" x14ac:dyDescent="0.35">
      <c r="A3" s="152"/>
      <c r="B3" s="719"/>
      <c r="C3" s="719"/>
      <c r="D3" s="719"/>
      <c r="E3" s="726" t="s">
        <v>73</v>
      </c>
      <c r="F3" s="726"/>
      <c r="G3" s="726"/>
      <c r="H3" s="726"/>
      <c r="I3" s="726"/>
      <c r="J3" s="726"/>
      <c r="K3" s="412"/>
      <c r="L3" s="727" t="s">
        <v>75</v>
      </c>
      <c r="M3" s="728"/>
      <c r="N3" s="723"/>
      <c r="O3" s="724"/>
      <c r="P3" s="724"/>
      <c r="Q3" s="724"/>
      <c r="R3" s="724"/>
      <c r="S3" s="724"/>
      <c r="T3" s="153" t="s">
        <v>37</v>
      </c>
    </row>
    <row r="4" spans="1:20" s="644" customFormat="1" ht="11.5" customHeight="1" x14ac:dyDescent="0.25">
      <c r="A4" s="145" t="s">
        <v>0</v>
      </c>
      <c r="B4" s="145"/>
      <c r="C4" s="730" t="s">
        <v>181</v>
      </c>
      <c r="D4" s="731"/>
      <c r="E4" s="731"/>
      <c r="F4" s="731"/>
      <c r="G4" s="731"/>
      <c r="H4" s="731"/>
      <c r="I4" s="731"/>
      <c r="J4" s="731"/>
      <c r="K4" s="731"/>
      <c r="L4" s="731"/>
      <c r="M4" s="731"/>
      <c r="N4" s="731"/>
      <c r="O4" s="731"/>
      <c r="P4" s="731"/>
      <c r="Q4" s="731"/>
      <c r="R4" s="731"/>
      <c r="S4" s="731"/>
      <c r="T4" s="146"/>
    </row>
    <row r="5" spans="1:20" s="644" customFormat="1" ht="9.5" customHeight="1" x14ac:dyDescent="0.25">
      <c r="A5" s="34"/>
      <c r="B5" s="34"/>
      <c r="C5" s="759"/>
      <c r="D5" s="695"/>
      <c r="E5" s="695"/>
      <c r="F5" s="695"/>
      <c r="G5" s="695"/>
      <c r="H5" s="695"/>
      <c r="I5" s="695"/>
      <c r="J5" s="711"/>
      <c r="K5" s="682"/>
      <c r="L5" s="35" t="s">
        <v>59</v>
      </c>
      <c r="M5" s="35" t="s">
        <v>2</v>
      </c>
      <c r="N5" s="642" t="s">
        <v>60</v>
      </c>
      <c r="O5" s="642" t="s">
        <v>2</v>
      </c>
      <c r="P5" s="35" t="s">
        <v>58</v>
      </c>
      <c r="Q5" s="653"/>
      <c r="R5" s="656" t="s">
        <v>61</v>
      </c>
      <c r="S5" s="36"/>
      <c r="T5" s="42"/>
    </row>
    <row r="6" spans="1:20" s="644" customFormat="1" ht="10.9" customHeight="1" x14ac:dyDescent="0.25">
      <c r="A6" s="128" t="e">
        <f>S6/P6</f>
        <v>#DIV/0!</v>
      </c>
      <c r="B6" s="156" t="s">
        <v>38</v>
      </c>
      <c r="C6" s="699" t="s">
        <v>29</v>
      </c>
      <c r="D6" s="700"/>
      <c r="E6" s="700"/>
      <c r="F6" s="700"/>
      <c r="G6" s="700"/>
      <c r="H6" s="700"/>
      <c r="I6" s="700"/>
      <c r="J6" s="700"/>
      <c r="K6" s="631"/>
      <c r="L6" s="157">
        <v>0</v>
      </c>
      <c r="M6" s="158" t="s">
        <v>2</v>
      </c>
      <c r="N6" s="159">
        <v>0</v>
      </c>
      <c r="O6" s="158" t="s">
        <v>2</v>
      </c>
      <c r="P6" s="157">
        <v>0</v>
      </c>
      <c r="Q6" s="160" t="s">
        <v>3</v>
      </c>
      <c r="R6" s="161">
        <f>(L6*P6)/2080</f>
        <v>0</v>
      </c>
      <c r="S6" s="162">
        <f>L6*N6*P6</f>
        <v>0</v>
      </c>
      <c r="T6" s="41"/>
    </row>
    <row r="7" spans="1:20" s="644" customFormat="1" ht="10.9" customHeight="1" x14ac:dyDescent="0.25">
      <c r="A7" s="129"/>
      <c r="B7" s="171"/>
      <c r="C7" s="749" t="s">
        <v>67</v>
      </c>
      <c r="D7" s="758"/>
      <c r="E7" s="758"/>
      <c r="F7" s="758"/>
      <c r="G7" s="758"/>
      <c r="H7" s="758"/>
      <c r="I7" s="758"/>
      <c r="J7" s="750"/>
      <c r="K7" s="638"/>
      <c r="L7" s="165"/>
      <c r="M7" s="172"/>
      <c r="N7" s="165"/>
      <c r="O7" s="173"/>
      <c r="P7" s="168"/>
      <c r="Q7" s="91"/>
      <c r="R7" s="174"/>
      <c r="S7" s="162"/>
      <c r="T7" s="58"/>
    </row>
    <row r="8" spans="1:20" s="644" customFormat="1" ht="10.9" customHeight="1" x14ac:dyDescent="0.25">
      <c r="A8" s="128" t="e">
        <f>S8/P8</f>
        <v>#DIV/0!</v>
      </c>
      <c r="B8" s="645" t="s">
        <v>39</v>
      </c>
      <c r="C8" s="690" t="s">
        <v>29</v>
      </c>
      <c r="D8" s="691"/>
      <c r="E8" s="691"/>
      <c r="F8" s="691"/>
      <c r="G8" s="691"/>
      <c r="H8" s="691"/>
      <c r="I8" s="691"/>
      <c r="J8" s="691"/>
      <c r="K8" s="682"/>
      <c r="L8" s="131">
        <v>0</v>
      </c>
      <c r="M8" s="38" t="s">
        <v>2</v>
      </c>
      <c r="N8" s="132">
        <v>0</v>
      </c>
      <c r="O8" s="38" t="s">
        <v>2</v>
      </c>
      <c r="P8" s="131">
        <v>0</v>
      </c>
      <c r="Q8" s="39" t="s">
        <v>3</v>
      </c>
      <c r="R8" s="40">
        <f>(L8*P8)/2080</f>
        <v>0</v>
      </c>
      <c r="S8" s="41">
        <f>L8*N8*P8</f>
        <v>0</v>
      </c>
      <c r="T8" s="58"/>
    </row>
    <row r="9" spans="1:20" s="644" customFormat="1" ht="10.9" customHeight="1" x14ac:dyDescent="0.25">
      <c r="A9" s="129"/>
      <c r="B9" s="42"/>
      <c r="C9" s="760" t="s">
        <v>67</v>
      </c>
      <c r="D9" s="761"/>
      <c r="E9" s="761"/>
      <c r="F9" s="761"/>
      <c r="G9" s="761"/>
      <c r="H9" s="761"/>
      <c r="I9" s="761"/>
      <c r="J9" s="762"/>
      <c r="K9" s="704"/>
      <c r="L9" s="636"/>
      <c r="M9" s="43"/>
      <c r="N9" s="636"/>
      <c r="O9" s="44"/>
      <c r="P9" s="133"/>
      <c r="Q9" s="45"/>
      <c r="R9" s="624"/>
      <c r="S9" s="41"/>
      <c r="T9" s="58"/>
    </row>
    <row r="10" spans="1:20" s="25" customFormat="1" ht="10.9" customHeight="1" x14ac:dyDescent="0.25">
      <c r="A10" s="128" t="e">
        <f>S10/P10</f>
        <v>#DIV/0!</v>
      </c>
      <c r="B10" s="163" t="s">
        <v>40</v>
      </c>
      <c r="C10" s="699" t="s">
        <v>29</v>
      </c>
      <c r="D10" s="700"/>
      <c r="E10" s="700"/>
      <c r="F10" s="700"/>
      <c r="G10" s="700"/>
      <c r="H10" s="700"/>
      <c r="I10" s="700"/>
      <c r="J10" s="700"/>
      <c r="K10" s="631"/>
      <c r="L10" s="157">
        <v>0</v>
      </c>
      <c r="M10" s="158" t="s">
        <v>2</v>
      </c>
      <c r="N10" s="159">
        <v>0</v>
      </c>
      <c r="O10" s="158" t="s">
        <v>2</v>
      </c>
      <c r="P10" s="157">
        <v>0</v>
      </c>
      <c r="Q10" s="160" t="s">
        <v>3</v>
      </c>
      <c r="R10" s="161">
        <f>(L10*P10)/2080</f>
        <v>0</v>
      </c>
      <c r="S10" s="162">
        <f>L10*N10*P10</f>
        <v>0</v>
      </c>
      <c r="T10" s="49"/>
    </row>
    <row r="11" spans="1:20" s="25" customFormat="1" ht="10.9" customHeight="1" x14ac:dyDescent="0.25">
      <c r="A11" s="129"/>
      <c r="B11" s="164"/>
      <c r="C11" s="749" t="s">
        <v>67</v>
      </c>
      <c r="D11" s="749"/>
      <c r="E11" s="749"/>
      <c r="F11" s="749"/>
      <c r="G11" s="749"/>
      <c r="H11" s="749"/>
      <c r="I11" s="749"/>
      <c r="J11" s="750"/>
      <c r="K11" s="638"/>
      <c r="L11" s="165"/>
      <c r="M11" s="166"/>
      <c r="N11" s="165"/>
      <c r="O11" s="167"/>
      <c r="P11" s="168"/>
      <c r="Q11" s="92"/>
      <c r="R11" s="169"/>
      <c r="S11" s="170"/>
      <c r="T11" s="49"/>
    </row>
    <row r="12" spans="1:20" s="25" customFormat="1" ht="10.9" customHeight="1" x14ac:dyDescent="0.25">
      <c r="A12" s="128" t="e">
        <f>S12/P12</f>
        <v>#DIV/0!</v>
      </c>
      <c r="B12" s="627" t="s">
        <v>41</v>
      </c>
      <c r="C12" s="690" t="s">
        <v>29</v>
      </c>
      <c r="D12" s="691"/>
      <c r="E12" s="691"/>
      <c r="F12" s="691"/>
      <c r="G12" s="691"/>
      <c r="H12" s="691"/>
      <c r="I12" s="691"/>
      <c r="J12" s="691"/>
      <c r="K12" s="682"/>
      <c r="L12" s="131">
        <v>0</v>
      </c>
      <c r="M12" s="38" t="s">
        <v>2</v>
      </c>
      <c r="N12" s="132">
        <v>0</v>
      </c>
      <c r="O12" s="38" t="s">
        <v>2</v>
      </c>
      <c r="P12" s="131">
        <v>0</v>
      </c>
      <c r="Q12" s="39" t="s">
        <v>3</v>
      </c>
      <c r="R12" s="40">
        <f>(L12*P12)/2080</f>
        <v>0</v>
      </c>
      <c r="S12" s="41">
        <f>L12*N12*P12</f>
        <v>0</v>
      </c>
      <c r="T12" s="49"/>
    </row>
    <row r="13" spans="1:20" s="25" customFormat="1" ht="10.9" customHeight="1" x14ac:dyDescent="0.25">
      <c r="A13" s="129"/>
      <c r="B13" s="48"/>
      <c r="C13" s="760" t="s">
        <v>67</v>
      </c>
      <c r="D13" s="760"/>
      <c r="E13" s="760"/>
      <c r="F13" s="760"/>
      <c r="G13" s="760"/>
      <c r="H13" s="760"/>
      <c r="I13" s="760"/>
      <c r="J13" s="762"/>
      <c r="K13" s="704"/>
      <c r="L13" s="43"/>
      <c r="M13" s="43"/>
      <c r="N13" s="43"/>
      <c r="O13" s="44"/>
      <c r="P13" s="44"/>
      <c r="Q13" s="45"/>
      <c r="R13" s="624"/>
      <c r="S13" s="49"/>
      <c r="T13" s="49"/>
    </row>
    <row r="14" spans="1:20" s="25" customFormat="1" ht="10.9" customHeight="1" x14ac:dyDescent="0.25">
      <c r="A14" s="128" t="e">
        <f>S14/P14</f>
        <v>#DIV/0!</v>
      </c>
      <c r="B14" s="163" t="s">
        <v>44</v>
      </c>
      <c r="C14" s="699" t="s">
        <v>29</v>
      </c>
      <c r="D14" s="700"/>
      <c r="E14" s="700"/>
      <c r="F14" s="700"/>
      <c r="G14" s="700"/>
      <c r="H14" s="700"/>
      <c r="I14" s="700"/>
      <c r="J14" s="700"/>
      <c r="K14" s="631"/>
      <c r="L14" s="157">
        <v>0</v>
      </c>
      <c r="M14" s="158" t="s">
        <v>2</v>
      </c>
      <c r="N14" s="159">
        <v>0</v>
      </c>
      <c r="O14" s="158" t="s">
        <v>2</v>
      </c>
      <c r="P14" s="157">
        <v>0</v>
      </c>
      <c r="Q14" s="160" t="s">
        <v>3</v>
      </c>
      <c r="R14" s="161">
        <f>(L14*P14)/2080</f>
        <v>0</v>
      </c>
      <c r="S14" s="162">
        <f>L14*N14*P14</f>
        <v>0</v>
      </c>
      <c r="T14" s="49"/>
    </row>
    <row r="15" spans="1:20" s="25" customFormat="1" ht="10.9" customHeight="1" x14ac:dyDescent="0.25">
      <c r="A15" s="129"/>
      <c r="B15" s="391"/>
      <c r="C15" s="749" t="s">
        <v>67</v>
      </c>
      <c r="D15" s="749"/>
      <c r="E15" s="749"/>
      <c r="F15" s="749"/>
      <c r="G15" s="749"/>
      <c r="H15" s="749"/>
      <c r="I15" s="749"/>
      <c r="J15" s="750"/>
      <c r="K15" s="638"/>
      <c r="L15" s="165"/>
      <c r="M15" s="172"/>
      <c r="N15" s="165"/>
      <c r="O15" s="173"/>
      <c r="P15" s="168"/>
      <c r="Q15" s="91"/>
      <c r="R15" s="174"/>
      <c r="S15" s="162"/>
      <c r="T15" s="49"/>
    </row>
    <row r="16" spans="1:20" s="25" customFormat="1" ht="10.9" customHeight="1" x14ac:dyDescent="0.25">
      <c r="A16" s="128" t="e">
        <f>S16/P16</f>
        <v>#DIV/0!</v>
      </c>
      <c r="B16" s="627" t="s">
        <v>76</v>
      </c>
      <c r="C16" s="690" t="s">
        <v>29</v>
      </c>
      <c r="D16" s="691"/>
      <c r="E16" s="691"/>
      <c r="F16" s="691"/>
      <c r="G16" s="691"/>
      <c r="H16" s="691"/>
      <c r="I16" s="691"/>
      <c r="J16" s="691"/>
      <c r="K16" s="682"/>
      <c r="L16" s="131">
        <v>0</v>
      </c>
      <c r="M16" s="38" t="s">
        <v>2</v>
      </c>
      <c r="N16" s="132">
        <v>0</v>
      </c>
      <c r="O16" s="38" t="s">
        <v>2</v>
      </c>
      <c r="P16" s="131">
        <v>0</v>
      </c>
      <c r="Q16" s="39" t="s">
        <v>3</v>
      </c>
      <c r="R16" s="40">
        <f>(L16*P16)/2080</f>
        <v>0</v>
      </c>
      <c r="S16" s="41">
        <f>L16*N16*P16</f>
        <v>0</v>
      </c>
      <c r="T16" s="49"/>
    </row>
    <row r="17" spans="1:26" s="25" customFormat="1" ht="10.9" customHeight="1" x14ac:dyDescent="0.25">
      <c r="A17" s="129"/>
      <c r="B17" s="48"/>
      <c r="C17" s="760" t="s">
        <v>67</v>
      </c>
      <c r="D17" s="760"/>
      <c r="E17" s="760"/>
      <c r="F17" s="760"/>
      <c r="G17" s="760"/>
      <c r="H17" s="760"/>
      <c r="I17" s="760"/>
      <c r="J17" s="762"/>
      <c r="K17" s="704"/>
      <c r="L17" s="43"/>
      <c r="M17" s="43"/>
      <c r="N17" s="43"/>
      <c r="O17" s="44"/>
      <c r="P17" s="44"/>
      <c r="Q17" s="45"/>
      <c r="R17" s="624"/>
      <c r="S17" s="49"/>
      <c r="T17" s="49"/>
    </row>
    <row r="18" spans="1:26" s="25" customFormat="1" ht="10.9" customHeight="1" x14ac:dyDescent="0.25">
      <c r="A18" s="128" t="e">
        <f>S18/P18</f>
        <v>#DIV/0!</v>
      </c>
      <c r="B18" s="163" t="s">
        <v>143</v>
      </c>
      <c r="C18" s="699" t="s">
        <v>29</v>
      </c>
      <c r="D18" s="700"/>
      <c r="E18" s="700"/>
      <c r="F18" s="700"/>
      <c r="G18" s="700"/>
      <c r="H18" s="700"/>
      <c r="I18" s="700"/>
      <c r="J18" s="700"/>
      <c r="K18" s="631"/>
      <c r="L18" s="157">
        <v>0</v>
      </c>
      <c r="M18" s="158" t="s">
        <v>2</v>
      </c>
      <c r="N18" s="159">
        <v>0</v>
      </c>
      <c r="O18" s="158" t="s">
        <v>2</v>
      </c>
      <c r="P18" s="157">
        <v>0</v>
      </c>
      <c r="Q18" s="160" t="s">
        <v>3</v>
      </c>
      <c r="R18" s="161">
        <f>(L18*P18)/2080</f>
        <v>0</v>
      </c>
      <c r="S18" s="162">
        <f>L18*N18*P18</f>
        <v>0</v>
      </c>
      <c r="T18" s="49"/>
    </row>
    <row r="19" spans="1:26" s="25" customFormat="1" ht="10.9" customHeight="1" thickBot="1" x14ac:dyDescent="0.3">
      <c r="A19" s="85"/>
      <c r="B19" s="164"/>
      <c r="C19" s="749" t="s">
        <v>67</v>
      </c>
      <c r="D19" s="749"/>
      <c r="E19" s="749"/>
      <c r="F19" s="749"/>
      <c r="G19" s="749"/>
      <c r="H19" s="749"/>
      <c r="I19" s="749"/>
      <c r="J19" s="750"/>
      <c r="K19" s="638"/>
      <c r="L19" s="165"/>
      <c r="M19" s="172"/>
      <c r="N19" s="172"/>
      <c r="O19" s="413"/>
      <c r="P19" s="414"/>
      <c r="Q19" s="414"/>
      <c r="R19" s="415">
        <f>SUM(R5:R12)</f>
        <v>0</v>
      </c>
      <c r="S19" s="416" t="s">
        <v>12</v>
      </c>
      <c r="T19" s="50">
        <f>ROUND(SUM(S5:S18),0)</f>
        <v>0</v>
      </c>
    </row>
    <row r="20" spans="1:26" s="48" customFormat="1" ht="11.5" customHeight="1" x14ac:dyDescent="0.25">
      <c r="A20" s="145" t="s">
        <v>10</v>
      </c>
      <c r="B20" s="145"/>
      <c r="C20" s="730" t="s">
        <v>83</v>
      </c>
      <c r="D20" s="731"/>
      <c r="E20" s="731"/>
      <c r="F20" s="731"/>
      <c r="G20" s="731"/>
      <c r="H20" s="731"/>
      <c r="I20" s="731"/>
      <c r="J20" s="731"/>
      <c r="K20" s="731"/>
      <c r="L20" s="731"/>
      <c r="M20" s="731"/>
      <c r="N20" s="731"/>
      <c r="O20" s="731"/>
      <c r="P20" s="731"/>
      <c r="Q20" s="731"/>
      <c r="R20" s="731"/>
      <c r="S20" s="731"/>
      <c r="T20" s="146"/>
    </row>
    <row r="21" spans="1:26" s="644" customFormat="1" ht="10.9" customHeight="1" x14ac:dyDescent="0.25">
      <c r="A21" s="34"/>
      <c r="B21" s="34"/>
      <c r="C21" s="744" t="s">
        <v>103</v>
      </c>
      <c r="D21" s="745"/>
      <c r="E21" s="705"/>
      <c r="F21" s="707"/>
      <c r="G21" s="707"/>
      <c r="H21" s="707"/>
      <c r="I21" s="707"/>
      <c r="J21" s="707"/>
      <c r="K21" s="707"/>
      <c r="L21" s="751" t="s">
        <v>28</v>
      </c>
      <c r="M21" s="710"/>
      <c r="N21" s="757" t="s">
        <v>88</v>
      </c>
      <c r="O21" s="745"/>
      <c r="P21" s="745"/>
      <c r="Q21" s="51" t="s">
        <v>58</v>
      </c>
      <c r="R21" s="52"/>
      <c r="S21" s="52"/>
      <c r="T21" s="42"/>
    </row>
    <row r="22" spans="1:26" s="644" customFormat="1" ht="10.4" customHeight="1" x14ac:dyDescent="0.25">
      <c r="A22" s="34"/>
      <c r="B22" s="53" t="s">
        <v>42</v>
      </c>
      <c r="C22" s="687" t="s">
        <v>98</v>
      </c>
      <c r="D22" s="696"/>
      <c r="E22" s="91" t="s">
        <v>62</v>
      </c>
      <c r="F22" s="45" t="s">
        <v>63</v>
      </c>
      <c r="G22" s="91" t="s">
        <v>64</v>
      </c>
      <c r="H22" s="45" t="s">
        <v>65</v>
      </c>
      <c r="I22" s="91" t="s">
        <v>66</v>
      </c>
      <c r="J22" s="45" t="s">
        <v>77</v>
      </c>
      <c r="K22" s="91" t="s">
        <v>142</v>
      </c>
      <c r="L22" s="751"/>
      <c r="M22" s="682"/>
      <c r="N22" s="639"/>
      <c r="O22" s="637"/>
      <c r="P22" s="637"/>
      <c r="Q22" s="51"/>
      <c r="R22" s="52"/>
      <c r="S22" s="52"/>
      <c r="T22" s="42"/>
    </row>
    <row r="23" spans="1:26" s="644" customFormat="1" ht="10.4" customHeight="1" x14ac:dyDescent="0.25">
      <c r="A23" s="128" t="e">
        <f>IF(E23="x",A6,0)+IF(F23="x",A8,0)+IF(G23="x", A10,0)+IF(H23="x",A12,0)+IF(I23="x",A14,0)+IF(J23="x",A16,0)+IF(K23="x",A18,0)</f>
        <v>#DIV/0!</v>
      </c>
      <c r="B23" s="53"/>
      <c r="C23" s="694" t="s">
        <v>104</v>
      </c>
      <c r="D23" s="701"/>
      <c r="E23" s="126" t="s">
        <v>2</v>
      </c>
      <c r="F23" s="127" t="s">
        <v>2</v>
      </c>
      <c r="G23" s="126" t="s">
        <v>2</v>
      </c>
      <c r="H23" s="127" t="s">
        <v>2</v>
      </c>
      <c r="I23" s="126" t="s">
        <v>2</v>
      </c>
      <c r="J23" s="127" t="s">
        <v>2</v>
      </c>
      <c r="K23" s="126" t="s">
        <v>2</v>
      </c>
      <c r="L23" s="768">
        <v>9.5000000000000001E-2</v>
      </c>
      <c r="M23" s="769"/>
      <c r="N23" s="54"/>
      <c r="O23" s="45" t="s">
        <v>2</v>
      </c>
      <c r="P23" s="48"/>
      <c r="Q23" s="262">
        <v>52</v>
      </c>
      <c r="R23" s="39" t="s">
        <v>3</v>
      </c>
      <c r="S23" s="41">
        <f>T19*L23</f>
        <v>0</v>
      </c>
      <c r="T23" s="58"/>
      <c r="U23" s="26"/>
      <c r="V23" s="26"/>
      <c r="W23" s="26"/>
      <c r="X23" s="26"/>
      <c r="Y23" s="26"/>
      <c r="Z23" s="26"/>
    </row>
    <row r="24" spans="1:26" s="644" customFormat="1" ht="10.4" customHeight="1" x14ac:dyDescent="0.25">
      <c r="A24" s="130"/>
      <c r="B24" s="53" t="s">
        <v>43</v>
      </c>
      <c r="C24" s="687" t="s">
        <v>99</v>
      </c>
      <c r="D24" s="696"/>
      <c r="E24" s="91" t="s">
        <v>62</v>
      </c>
      <c r="F24" s="45" t="s">
        <v>63</v>
      </c>
      <c r="G24" s="91" t="s">
        <v>64</v>
      </c>
      <c r="H24" s="45" t="s">
        <v>65</v>
      </c>
      <c r="I24" s="91" t="s">
        <v>66</v>
      </c>
      <c r="J24" s="45" t="s">
        <v>77</v>
      </c>
      <c r="K24" s="91" t="s">
        <v>142</v>
      </c>
      <c r="L24" s="739"/>
      <c r="M24" s="739"/>
      <c r="N24" s="54"/>
      <c r="O24" s="45"/>
      <c r="P24" s="48"/>
      <c r="Q24" s="263"/>
      <c r="R24" s="39"/>
      <c r="S24" s="41"/>
      <c r="T24" s="58"/>
      <c r="U24" s="26"/>
      <c r="V24" s="26"/>
      <c r="W24" s="26"/>
      <c r="X24" s="26"/>
      <c r="Y24" s="26"/>
      <c r="Z24" s="26"/>
    </row>
    <row r="25" spans="1:26" s="644" customFormat="1" ht="10.4" customHeight="1" x14ac:dyDescent="0.25">
      <c r="A25" s="128">
        <f>IF(E25="x",A6,0)+IF(F25="x",A8,0)+IF(G25="x", A10,0)+IF(H25="x",A12,0)+IF(I25="x",A14,0)+IF(J25="x",A16,0)+IF(K25="x",A18,0)</f>
        <v>0</v>
      </c>
      <c r="B25" s="53"/>
      <c r="C25" s="697" t="s">
        <v>105</v>
      </c>
      <c r="D25" s="698"/>
      <c r="E25" s="614"/>
      <c r="F25" s="613"/>
      <c r="G25" s="614"/>
      <c r="H25" s="613"/>
      <c r="I25" s="614"/>
      <c r="J25" s="613"/>
      <c r="K25" s="614"/>
      <c r="L25" s="739">
        <v>0</v>
      </c>
      <c r="M25" s="740"/>
      <c r="N25" s="54"/>
      <c r="O25" s="45" t="s">
        <v>2</v>
      </c>
      <c r="P25" s="48"/>
      <c r="Q25" s="131">
        <v>0</v>
      </c>
      <c r="R25" s="39" t="s">
        <v>3</v>
      </c>
      <c r="S25" s="41">
        <f>A25*L25*Q25</f>
        <v>0</v>
      </c>
      <c r="T25" s="58"/>
      <c r="U25" s="26"/>
      <c r="V25" s="26"/>
      <c r="W25" s="26"/>
      <c r="X25" s="26"/>
      <c r="Y25" s="26"/>
      <c r="Z25" s="26"/>
    </row>
    <row r="26" spans="1:26" s="644" customFormat="1" ht="10.4" customHeight="1" x14ac:dyDescent="0.25">
      <c r="A26" s="129"/>
      <c r="B26" s="629" t="s">
        <v>45</v>
      </c>
      <c r="C26" s="687" t="s">
        <v>100</v>
      </c>
      <c r="D26" s="696"/>
      <c r="E26" s="91" t="s">
        <v>62</v>
      </c>
      <c r="F26" s="45" t="s">
        <v>63</v>
      </c>
      <c r="G26" s="91" t="s">
        <v>64</v>
      </c>
      <c r="H26" s="45" t="s">
        <v>65</v>
      </c>
      <c r="I26" s="91" t="s">
        <v>66</v>
      </c>
      <c r="J26" s="45" t="s">
        <v>77</v>
      </c>
      <c r="K26" s="91" t="s">
        <v>142</v>
      </c>
      <c r="L26" s="739"/>
      <c r="M26" s="740"/>
      <c r="N26" s="55"/>
      <c r="O26" s="56"/>
      <c r="P26" s="48"/>
      <c r="Q26" s="263"/>
      <c r="R26" s="57"/>
      <c r="S26" s="58"/>
      <c r="T26" s="58"/>
      <c r="U26" s="27"/>
      <c r="V26" s="26"/>
      <c r="W26" s="26"/>
      <c r="X26" s="26"/>
      <c r="Y26" s="26"/>
      <c r="Z26" s="26"/>
    </row>
    <row r="27" spans="1:26" s="644" customFormat="1" ht="10.4" customHeight="1" x14ac:dyDescent="0.25">
      <c r="A27" s="128">
        <f>IF(E27="x",A6,0)+IF(F27="x",A8,0)+IF(G27="x", A10,0)+IF(H27="x",A12,0)+IF(I27="x",A14,0)+IF(J27="x",A16,0)+IF(K27="x",A18,0)</f>
        <v>0</v>
      </c>
      <c r="B27" s="629"/>
      <c r="C27" s="697" t="s">
        <v>105</v>
      </c>
      <c r="D27" s="698"/>
      <c r="E27" s="614"/>
      <c r="F27" s="613"/>
      <c r="G27" s="614"/>
      <c r="H27" s="613"/>
      <c r="I27" s="614"/>
      <c r="J27" s="613"/>
      <c r="K27" s="614"/>
      <c r="L27" s="739">
        <v>0</v>
      </c>
      <c r="M27" s="740"/>
      <c r="N27" s="54"/>
      <c r="O27" s="45" t="s">
        <v>2</v>
      </c>
      <c r="P27" s="48"/>
      <c r="Q27" s="131">
        <v>0</v>
      </c>
      <c r="R27" s="39" t="s">
        <v>3</v>
      </c>
      <c r="S27" s="41">
        <f>A27*L27*Q27</f>
        <v>0</v>
      </c>
      <c r="T27" s="58"/>
      <c r="U27" s="26"/>
      <c r="V27" s="26"/>
      <c r="W27" s="26"/>
      <c r="X27" s="26"/>
      <c r="Y27" s="26"/>
      <c r="Z27" s="26"/>
    </row>
    <row r="28" spans="1:26" s="644" customFormat="1" ht="10.4" customHeight="1" x14ac:dyDescent="0.25">
      <c r="A28" s="129"/>
      <c r="B28" s="629" t="s">
        <v>57</v>
      </c>
      <c r="C28" s="687" t="s">
        <v>101</v>
      </c>
      <c r="D28" s="734"/>
      <c r="E28" s="91" t="s">
        <v>62</v>
      </c>
      <c r="F28" s="45" t="s">
        <v>63</v>
      </c>
      <c r="G28" s="91" t="s">
        <v>64</v>
      </c>
      <c r="H28" s="45" t="s">
        <v>65</v>
      </c>
      <c r="I28" s="91" t="s">
        <v>66</v>
      </c>
      <c r="J28" s="45" t="s">
        <v>77</v>
      </c>
      <c r="K28" s="91" t="s">
        <v>142</v>
      </c>
      <c r="L28" s="741"/>
      <c r="M28" s="742"/>
      <c r="N28" s="59"/>
      <c r="O28" s="45"/>
      <c r="P28" s="48"/>
      <c r="Q28" s="264"/>
      <c r="R28" s="39"/>
      <c r="S28" s="41"/>
      <c r="T28" s="58"/>
      <c r="U28" s="27"/>
      <c r="V28" s="26"/>
      <c r="W28" s="26"/>
      <c r="X28" s="26"/>
      <c r="Y28" s="26"/>
      <c r="Z28" s="26"/>
    </row>
    <row r="29" spans="1:26" s="644" customFormat="1" ht="10.4" customHeight="1" x14ac:dyDescent="0.25">
      <c r="A29" s="128">
        <f>IF(E29="x",A6,0)+IF(F29="x",A8,0)+IF(G29="x", A10,0)+IF(H29="x",A12,0)+IF(I29="x",A14,0)+IF(J29="x",A16,0)+IF(K29="x",A18,0)</f>
        <v>0</v>
      </c>
      <c r="B29" s="628"/>
      <c r="C29" s="697" t="s">
        <v>105</v>
      </c>
      <c r="D29" s="743"/>
      <c r="E29" s="614"/>
      <c r="F29" s="613"/>
      <c r="G29" s="614"/>
      <c r="H29" s="613"/>
      <c r="I29" s="614"/>
      <c r="J29" s="613"/>
      <c r="K29" s="614"/>
      <c r="L29" s="739">
        <v>0</v>
      </c>
      <c r="M29" s="740"/>
      <c r="N29" s="60"/>
      <c r="O29" s="45" t="s">
        <v>2</v>
      </c>
      <c r="P29" s="61"/>
      <c r="Q29" s="131">
        <v>0</v>
      </c>
      <c r="R29" s="39" t="s">
        <v>3</v>
      </c>
      <c r="S29" s="41">
        <f>A29*L29*Q29</f>
        <v>0</v>
      </c>
      <c r="T29" s="58"/>
      <c r="U29" s="26"/>
      <c r="V29" s="26"/>
      <c r="W29" s="26"/>
      <c r="X29" s="26"/>
      <c r="Y29" s="26"/>
      <c r="Z29" s="26"/>
    </row>
    <row r="30" spans="1:26" s="644" customFormat="1" ht="10.9" customHeight="1" thickBot="1" x14ac:dyDescent="0.3">
      <c r="A30" s="42"/>
      <c r="B30" s="630"/>
      <c r="C30" s="657"/>
      <c r="D30" s="657"/>
      <c r="E30" s="747"/>
      <c r="F30" s="748"/>
      <c r="G30" s="748"/>
      <c r="H30" s="748"/>
      <c r="I30" s="748"/>
      <c r="J30" s="748"/>
      <c r="K30" s="748"/>
      <c r="L30" s="725"/>
      <c r="M30" s="711"/>
      <c r="N30" s="655"/>
      <c r="O30" s="46"/>
      <c r="P30" s="62"/>
      <c r="Q30" s="62"/>
      <c r="R30" s="63"/>
      <c r="S30" s="64"/>
      <c r="T30" s="87">
        <f>ROUND(SUM(S21:S29),0)</f>
        <v>0</v>
      </c>
      <c r="U30" s="27"/>
      <c r="V30" s="26"/>
      <c r="W30" s="26"/>
      <c r="X30" s="26"/>
      <c r="Y30" s="26"/>
      <c r="Z30" s="26"/>
    </row>
    <row r="31" spans="1:26" s="48" customFormat="1" ht="11.5" customHeight="1" x14ac:dyDescent="0.25">
      <c r="A31" s="145" t="s">
        <v>9</v>
      </c>
      <c r="B31" s="145"/>
      <c r="C31" s="730" t="s">
        <v>82</v>
      </c>
      <c r="D31" s="730"/>
      <c r="E31" s="730"/>
      <c r="F31" s="730"/>
      <c r="G31" s="730"/>
      <c r="H31" s="730"/>
      <c r="I31" s="730"/>
      <c r="J31" s="730"/>
      <c r="K31" s="730"/>
      <c r="L31" s="730"/>
      <c r="M31" s="730"/>
      <c r="N31" s="730"/>
      <c r="O31" s="730"/>
      <c r="P31" s="730"/>
      <c r="Q31" s="730"/>
      <c r="R31" s="730"/>
      <c r="S31" s="730"/>
      <c r="T31" s="147"/>
      <c r="U31" s="83"/>
      <c r="V31" s="83"/>
      <c r="W31" s="83"/>
      <c r="X31" s="83"/>
      <c r="Y31" s="83"/>
      <c r="Z31" s="83"/>
    </row>
    <row r="32" spans="1:26" s="644" customFormat="1" ht="10.9" customHeight="1" x14ac:dyDescent="0.25">
      <c r="A32" s="42"/>
      <c r="B32" s="42"/>
      <c r="C32" s="744" t="s">
        <v>102</v>
      </c>
      <c r="D32" s="745"/>
      <c r="E32" s="705"/>
      <c r="F32" s="707"/>
      <c r="G32" s="707"/>
      <c r="H32" s="707"/>
      <c r="I32" s="707"/>
      <c r="J32" s="707"/>
      <c r="K32" s="707"/>
      <c r="L32" s="708" t="s">
        <v>80</v>
      </c>
      <c r="M32" s="709"/>
      <c r="N32" s="709"/>
      <c r="O32" s="710"/>
      <c r="P32" s="711"/>
      <c r="Q32" s="711"/>
      <c r="R32" s="65" t="s">
        <v>3</v>
      </c>
      <c r="S32" s="66" t="s">
        <v>11</v>
      </c>
      <c r="T32" s="58"/>
      <c r="U32" s="26"/>
      <c r="V32" s="26"/>
      <c r="W32" s="26"/>
      <c r="X32" s="26"/>
      <c r="Y32" s="26"/>
      <c r="Z32" s="26"/>
    </row>
    <row r="33" spans="1:20" s="644" customFormat="1" ht="10.4" customHeight="1" x14ac:dyDescent="0.25">
      <c r="A33" s="42"/>
      <c r="B33" s="645" t="s">
        <v>38</v>
      </c>
      <c r="C33" s="690" t="s">
        <v>79</v>
      </c>
      <c r="D33" s="703"/>
      <c r="E33" s="703"/>
      <c r="F33" s="703"/>
      <c r="G33" s="703"/>
      <c r="H33" s="703"/>
      <c r="I33" s="703"/>
      <c r="J33" s="703"/>
      <c r="K33" s="704"/>
      <c r="L33" s="681"/>
      <c r="M33" s="682"/>
      <c r="N33" s="682"/>
      <c r="O33" s="682"/>
      <c r="P33" s="682"/>
      <c r="Q33" s="682"/>
      <c r="R33" s="682"/>
      <c r="S33" s="682"/>
      <c r="T33" s="58"/>
    </row>
    <row r="34" spans="1:20" s="644" customFormat="1" ht="10.4" customHeight="1" x14ac:dyDescent="0.25">
      <c r="A34" s="42"/>
      <c r="B34" s="42"/>
      <c r="C34" s="692" t="s">
        <v>78</v>
      </c>
      <c r="D34" s="746"/>
      <c r="E34" s="91" t="s">
        <v>62</v>
      </c>
      <c r="F34" s="45" t="s">
        <v>63</v>
      </c>
      <c r="G34" s="91" t="s">
        <v>64</v>
      </c>
      <c r="H34" s="45" t="s">
        <v>65</v>
      </c>
      <c r="I34" s="91" t="s">
        <v>66</v>
      </c>
      <c r="J34" s="45" t="s">
        <v>77</v>
      </c>
      <c r="K34" s="91" t="s">
        <v>142</v>
      </c>
      <c r="L34" s="681"/>
      <c r="M34" s="682"/>
      <c r="N34" s="682"/>
      <c r="O34" s="682"/>
      <c r="P34" s="682"/>
      <c r="Q34" s="682"/>
      <c r="R34" s="682"/>
      <c r="S34" s="682"/>
      <c r="T34" s="58"/>
    </row>
    <row r="35" spans="1:20" s="644" customFormat="1" ht="10.4" customHeight="1" x14ac:dyDescent="0.25">
      <c r="A35" s="42"/>
      <c r="B35" s="42"/>
      <c r="C35" s="660" t="s">
        <v>171</v>
      </c>
      <c r="D35" s="661" t="s">
        <v>172</v>
      </c>
      <c r="E35" s="614"/>
      <c r="F35" s="613"/>
      <c r="G35" s="614"/>
      <c r="H35" s="613"/>
      <c r="I35" s="614"/>
      <c r="J35" s="613"/>
      <c r="K35" s="614"/>
      <c r="L35" s="134">
        <v>0</v>
      </c>
      <c r="M35" s="44" t="s">
        <v>2</v>
      </c>
      <c r="N35" s="131">
        <v>0</v>
      </c>
      <c r="O35" s="38" t="s">
        <v>2</v>
      </c>
      <c r="P35" s="135">
        <v>0</v>
      </c>
      <c r="Q35" s="67" t="s">
        <v>3</v>
      </c>
      <c r="R35" s="41">
        <f>L35*P35*N35</f>
        <v>0</v>
      </c>
      <c r="S35" s="41"/>
      <c r="T35" s="58"/>
    </row>
    <row r="36" spans="1:20" s="644" customFormat="1" ht="10.4" customHeight="1" x14ac:dyDescent="0.25">
      <c r="A36" s="42"/>
      <c r="B36" s="42"/>
      <c r="C36" s="694" t="s">
        <v>8</v>
      </c>
      <c r="D36" s="695"/>
      <c r="E36" s="696"/>
      <c r="F36" s="696"/>
      <c r="G36" s="696"/>
      <c r="H36" s="696"/>
      <c r="I36" s="696"/>
      <c r="J36" s="696"/>
      <c r="K36" s="682"/>
      <c r="L36" s="134">
        <v>0</v>
      </c>
      <c r="M36" s="44" t="s">
        <v>2</v>
      </c>
      <c r="N36" s="131">
        <v>0</v>
      </c>
      <c r="O36" s="38" t="s">
        <v>2</v>
      </c>
      <c r="P36" s="135">
        <v>0</v>
      </c>
      <c r="Q36" s="67" t="s">
        <v>3</v>
      </c>
      <c r="R36" s="41">
        <f>L36*P36*N36</f>
        <v>0</v>
      </c>
      <c r="S36" s="41"/>
      <c r="T36" s="58"/>
    </row>
    <row r="37" spans="1:20" s="644" customFormat="1" ht="10.4" customHeight="1" x14ac:dyDescent="0.25">
      <c r="A37" s="42"/>
      <c r="B37" s="42"/>
      <c r="C37" s="694" t="s">
        <v>179</v>
      </c>
      <c r="D37" s="695"/>
      <c r="E37" s="696"/>
      <c r="F37" s="696"/>
      <c r="G37" s="696"/>
      <c r="H37" s="696"/>
      <c r="I37" s="696"/>
      <c r="J37" s="696"/>
      <c r="K37" s="682"/>
      <c r="L37" s="134">
        <v>0</v>
      </c>
      <c r="M37" s="44" t="s">
        <v>2</v>
      </c>
      <c r="N37" s="131">
        <v>0</v>
      </c>
      <c r="O37" s="38" t="s">
        <v>2</v>
      </c>
      <c r="P37" s="135">
        <v>0</v>
      </c>
      <c r="Q37" s="67" t="s">
        <v>3</v>
      </c>
      <c r="R37" s="41">
        <f>L37*P37*N37</f>
        <v>0</v>
      </c>
      <c r="S37" s="41"/>
      <c r="T37" s="58"/>
    </row>
    <row r="38" spans="1:20" s="644" customFormat="1" ht="10.4" customHeight="1" x14ac:dyDescent="0.25">
      <c r="A38" s="42"/>
      <c r="B38" s="42"/>
      <c r="C38" s="694" t="s">
        <v>36</v>
      </c>
      <c r="D38" s="695"/>
      <c r="E38" s="696"/>
      <c r="F38" s="696"/>
      <c r="G38" s="696"/>
      <c r="H38" s="696"/>
      <c r="I38" s="696"/>
      <c r="J38" s="696"/>
      <c r="K38" s="682"/>
      <c r="L38" s="662">
        <v>0</v>
      </c>
      <c r="M38" s="44" t="s">
        <v>2</v>
      </c>
      <c r="N38" s="131">
        <v>0</v>
      </c>
      <c r="O38" s="38" t="s">
        <v>2</v>
      </c>
      <c r="P38" s="136">
        <v>0</v>
      </c>
      <c r="Q38" s="67" t="s">
        <v>3</v>
      </c>
      <c r="R38" s="29">
        <f>L38*P38*N38</f>
        <v>0</v>
      </c>
      <c r="S38" s="41">
        <f>SUM(R35:R38)</f>
        <v>0</v>
      </c>
      <c r="T38" s="58"/>
    </row>
    <row r="39" spans="1:20" s="644" customFormat="1" ht="10.4" customHeight="1" x14ac:dyDescent="0.25">
      <c r="A39" s="42"/>
      <c r="B39" s="645" t="s">
        <v>39</v>
      </c>
      <c r="C39" s="690" t="s">
        <v>79</v>
      </c>
      <c r="D39" s="703"/>
      <c r="E39" s="703"/>
      <c r="F39" s="703"/>
      <c r="G39" s="703"/>
      <c r="H39" s="703"/>
      <c r="I39" s="703"/>
      <c r="J39" s="703"/>
      <c r="K39" s="704"/>
      <c r="L39" s="712"/>
      <c r="M39" s="696"/>
      <c r="N39" s="696"/>
      <c r="O39" s="696"/>
      <c r="P39" s="696"/>
      <c r="Q39" s="696"/>
      <c r="R39" s="696"/>
      <c r="S39" s="696"/>
      <c r="T39" s="58"/>
    </row>
    <row r="40" spans="1:20" s="644" customFormat="1" ht="10.4" customHeight="1" x14ac:dyDescent="0.25">
      <c r="A40" s="42"/>
      <c r="B40" s="42"/>
      <c r="C40" s="692" t="s">
        <v>78</v>
      </c>
      <c r="D40" s="691"/>
      <c r="E40" s="91" t="s">
        <v>62</v>
      </c>
      <c r="F40" s="45" t="s">
        <v>63</v>
      </c>
      <c r="G40" s="91" t="s">
        <v>64</v>
      </c>
      <c r="H40" s="45" t="s">
        <v>65</v>
      </c>
      <c r="I40" s="91" t="s">
        <v>66</v>
      </c>
      <c r="J40" s="45" t="s">
        <v>77</v>
      </c>
      <c r="K40" s="91" t="s">
        <v>142</v>
      </c>
      <c r="L40" s="712"/>
      <c r="M40" s="696"/>
      <c r="N40" s="696"/>
      <c r="O40" s="696"/>
      <c r="P40" s="696"/>
      <c r="Q40" s="696"/>
      <c r="R40" s="696"/>
      <c r="S40" s="696"/>
      <c r="T40" s="58"/>
    </row>
    <row r="41" spans="1:20" s="644" customFormat="1" ht="10.4" customHeight="1" x14ac:dyDescent="0.25">
      <c r="A41" s="42"/>
      <c r="B41" s="42"/>
      <c r="C41" s="660" t="s">
        <v>171</v>
      </c>
      <c r="D41" s="661" t="s">
        <v>172</v>
      </c>
      <c r="E41" s="614"/>
      <c r="F41" s="613"/>
      <c r="G41" s="614"/>
      <c r="H41" s="613"/>
      <c r="I41" s="614"/>
      <c r="J41" s="613"/>
      <c r="K41" s="614"/>
      <c r="L41" s="134">
        <v>0</v>
      </c>
      <c r="M41" s="44" t="s">
        <v>2</v>
      </c>
      <c r="N41" s="131">
        <v>0</v>
      </c>
      <c r="O41" s="38" t="s">
        <v>2</v>
      </c>
      <c r="P41" s="135">
        <v>0</v>
      </c>
      <c r="Q41" s="67" t="s">
        <v>3</v>
      </c>
      <c r="R41" s="41">
        <f>L41*P41*N41</f>
        <v>0</v>
      </c>
      <c r="S41" s="41"/>
      <c r="T41" s="58"/>
    </row>
    <row r="42" spans="1:20" s="644" customFormat="1" ht="10.4" customHeight="1" x14ac:dyDescent="0.25">
      <c r="A42" s="42"/>
      <c r="B42" s="42"/>
      <c r="C42" s="694" t="s">
        <v>8</v>
      </c>
      <c r="D42" s="695"/>
      <c r="E42" s="696"/>
      <c r="F42" s="696"/>
      <c r="G42" s="696"/>
      <c r="H42" s="696"/>
      <c r="I42" s="696"/>
      <c r="J42" s="696"/>
      <c r="K42" s="682"/>
      <c r="L42" s="134">
        <v>0</v>
      </c>
      <c r="M42" s="44" t="s">
        <v>2</v>
      </c>
      <c r="N42" s="131">
        <v>0</v>
      </c>
      <c r="O42" s="38" t="s">
        <v>2</v>
      </c>
      <c r="P42" s="135">
        <v>0</v>
      </c>
      <c r="Q42" s="67" t="s">
        <v>3</v>
      </c>
      <c r="R42" s="41">
        <f>L42*P42*N42</f>
        <v>0</v>
      </c>
      <c r="S42" s="41"/>
      <c r="T42" s="58"/>
    </row>
    <row r="43" spans="1:20" s="644" customFormat="1" ht="10.4" customHeight="1" x14ac:dyDescent="0.25">
      <c r="A43" s="42"/>
      <c r="B43" s="42"/>
      <c r="C43" s="694" t="s">
        <v>179</v>
      </c>
      <c r="D43" s="695"/>
      <c r="E43" s="696"/>
      <c r="F43" s="696"/>
      <c r="G43" s="696"/>
      <c r="H43" s="696"/>
      <c r="I43" s="696"/>
      <c r="J43" s="696"/>
      <c r="K43" s="682"/>
      <c r="L43" s="134">
        <v>0</v>
      </c>
      <c r="M43" s="44" t="s">
        <v>2</v>
      </c>
      <c r="N43" s="131">
        <v>0</v>
      </c>
      <c r="O43" s="38" t="s">
        <v>2</v>
      </c>
      <c r="P43" s="135">
        <v>0</v>
      </c>
      <c r="Q43" s="67" t="s">
        <v>3</v>
      </c>
      <c r="R43" s="41">
        <f>L43*P43*N43</f>
        <v>0</v>
      </c>
      <c r="S43" s="41"/>
      <c r="T43" s="58"/>
    </row>
    <row r="44" spans="1:20" s="644" customFormat="1" ht="10.4" customHeight="1" x14ac:dyDescent="0.25">
      <c r="A44" s="42"/>
      <c r="B44" s="42"/>
      <c r="C44" s="694" t="s">
        <v>36</v>
      </c>
      <c r="D44" s="695"/>
      <c r="E44" s="696"/>
      <c r="F44" s="696"/>
      <c r="G44" s="696"/>
      <c r="H44" s="696"/>
      <c r="I44" s="696"/>
      <c r="J44" s="696"/>
      <c r="K44" s="682"/>
      <c r="L44" s="662">
        <v>0</v>
      </c>
      <c r="M44" s="44" t="s">
        <v>2</v>
      </c>
      <c r="N44" s="131">
        <v>0</v>
      </c>
      <c r="O44" s="38" t="s">
        <v>2</v>
      </c>
      <c r="P44" s="136">
        <v>0</v>
      </c>
      <c r="Q44" s="67" t="s">
        <v>3</v>
      </c>
      <c r="R44" s="29">
        <f>L44*P44*N44</f>
        <v>0</v>
      </c>
      <c r="S44" s="41">
        <f>SUM(R41:R44)</f>
        <v>0</v>
      </c>
      <c r="T44" s="58"/>
    </row>
    <row r="45" spans="1:20" s="644" customFormat="1" ht="10.4" customHeight="1" x14ac:dyDescent="0.25">
      <c r="A45" s="42"/>
      <c r="B45" s="645" t="s">
        <v>40</v>
      </c>
      <c r="C45" s="690" t="s">
        <v>79</v>
      </c>
      <c r="D45" s="703"/>
      <c r="E45" s="703"/>
      <c r="F45" s="703"/>
      <c r="G45" s="703"/>
      <c r="H45" s="703"/>
      <c r="I45" s="703"/>
      <c r="J45" s="703"/>
      <c r="K45" s="704"/>
      <c r="L45" s="712"/>
      <c r="M45" s="696"/>
      <c r="N45" s="696"/>
      <c r="O45" s="696"/>
      <c r="P45" s="696"/>
      <c r="Q45" s="696"/>
      <c r="R45" s="696"/>
      <c r="S45" s="696"/>
      <c r="T45" s="58"/>
    </row>
    <row r="46" spans="1:20" s="644" customFormat="1" ht="10.4" customHeight="1" x14ac:dyDescent="0.25">
      <c r="A46" s="42"/>
      <c r="B46" s="42"/>
      <c r="C46" s="692" t="s">
        <v>78</v>
      </c>
      <c r="D46" s="691"/>
      <c r="E46" s="91" t="s">
        <v>62</v>
      </c>
      <c r="F46" s="45" t="s">
        <v>63</v>
      </c>
      <c r="G46" s="91" t="s">
        <v>64</v>
      </c>
      <c r="H46" s="45" t="s">
        <v>65</v>
      </c>
      <c r="I46" s="91" t="s">
        <v>66</v>
      </c>
      <c r="J46" s="45" t="s">
        <v>77</v>
      </c>
      <c r="K46" s="91" t="s">
        <v>142</v>
      </c>
      <c r="L46" s="712"/>
      <c r="M46" s="696"/>
      <c r="N46" s="696"/>
      <c r="O46" s="696"/>
      <c r="P46" s="696"/>
      <c r="Q46" s="696"/>
      <c r="R46" s="696"/>
      <c r="S46" s="696"/>
      <c r="T46" s="58"/>
    </row>
    <row r="47" spans="1:20" s="644" customFormat="1" ht="10.4" customHeight="1" x14ac:dyDescent="0.25">
      <c r="A47" s="42"/>
      <c r="B47" s="42"/>
      <c r="C47" s="660" t="s">
        <v>171</v>
      </c>
      <c r="D47" s="661" t="s">
        <v>172</v>
      </c>
      <c r="E47" s="614"/>
      <c r="F47" s="613"/>
      <c r="G47" s="614"/>
      <c r="H47" s="613"/>
      <c r="I47" s="614"/>
      <c r="J47" s="613"/>
      <c r="K47" s="614"/>
      <c r="L47" s="134">
        <v>0</v>
      </c>
      <c r="M47" s="44" t="s">
        <v>2</v>
      </c>
      <c r="N47" s="131">
        <v>0</v>
      </c>
      <c r="O47" s="38" t="s">
        <v>2</v>
      </c>
      <c r="P47" s="135">
        <v>0</v>
      </c>
      <c r="Q47" s="67" t="s">
        <v>3</v>
      </c>
      <c r="R47" s="41">
        <f>L47*P47*N47</f>
        <v>0</v>
      </c>
      <c r="S47" s="41"/>
      <c r="T47" s="58"/>
    </row>
    <row r="48" spans="1:20" s="644" customFormat="1" ht="10.4" customHeight="1" x14ac:dyDescent="0.25">
      <c r="A48" s="42"/>
      <c r="B48" s="42"/>
      <c r="C48" s="694" t="s">
        <v>8</v>
      </c>
      <c r="D48" s="695"/>
      <c r="E48" s="696"/>
      <c r="F48" s="696"/>
      <c r="G48" s="696"/>
      <c r="H48" s="696"/>
      <c r="I48" s="696"/>
      <c r="J48" s="696"/>
      <c r="K48" s="682"/>
      <c r="L48" s="134">
        <v>0</v>
      </c>
      <c r="M48" s="44" t="s">
        <v>2</v>
      </c>
      <c r="N48" s="131">
        <v>0</v>
      </c>
      <c r="O48" s="38" t="s">
        <v>2</v>
      </c>
      <c r="P48" s="135">
        <v>0</v>
      </c>
      <c r="Q48" s="67" t="s">
        <v>3</v>
      </c>
      <c r="R48" s="41">
        <f>L48*P48*N48</f>
        <v>0</v>
      </c>
      <c r="S48" s="41"/>
      <c r="T48" s="58"/>
    </row>
    <row r="49" spans="1:20" s="644" customFormat="1" ht="10.4" customHeight="1" x14ac:dyDescent="0.25">
      <c r="A49" s="42"/>
      <c r="B49" s="42"/>
      <c r="C49" s="694" t="s">
        <v>179</v>
      </c>
      <c r="D49" s="695"/>
      <c r="E49" s="696"/>
      <c r="F49" s="696"/>
      <c r="G49" s="696"/>
      <c r="H49" s="696"/>
      <c r="I49" s="696"/>
      <c r="J49" s="696"/>
      <c r="K49" s="682"/>
      <c r="L49" s="134">
        <v>0</v>
      </c>
      <c r="M49" s="44" t="s">
        <v>2</v>
      </c>
      <c r="N49" s="131">
        <v>0</v>
      </c>
      <c r="O49" s="38" t="s">
        <v>2</v>
      </c>
      <c r="P49" s="135">
        <v>0</v>
      </c>
      <c r="Q49" s="67" t="s">
        <v>3</v>
      </c>
      <c r="R49" s="41">
        <f>L49*P49*N49</f>
        <v>0</v>
      </c>
      <c r="S49" s="41"/>
      <c r="T49" s="58"/>
    </row>
    <row r="50" spans="1:20" s="644" customFormat="1" ht="10.4" customHeight="1" x14ac:dyDescent="0.25">
      <c r="A50" s="42"/>
      <c r="B50" s="42"/>
      <c r="C50" s="694" t="s">
        <v>36</v>
      </c>
      <c r="D50" s="695"/>
      <c r="E50" s="696"/>
      <c r="F50" s="696"/>
      <c r="G50" s="696"/>
      <c r="H50" s="696"/>
      <c r="I50" s="696"/>
      <c r="J50" s="696"/>
      <c r="K50" s="682"/>
      <c r="L50" s="662">
        <v>0</v>
      </c>
      <c r="M50" s="44" t="s">
        <v>2</v>
      </c>
      <c r="N50" s="131">
        <v>0</v>
      </c>
      <c r="O50" s="38" t="s">
        <v>2</v>
      </c>
      <c r="P50" s="136">
        <v>0</v>
      </c>
      <c r="Q50" s="67" t="s">
        <v>3</v>
      </c>
      <c r="R50" s="29">
        <f>L50*P50*N50</f>
        <v>0</v>
      </c>
      <c r="S50" s="41">
        <f>SUM(R47:R50)</f>
        <v>0</v>
      </c>
      <c r="T50" s="58"/>
    </row>
    <row r="51" spans="1:20" s="644" customFormat="1" ht="10.4" customHeight="1" x14ac:dyDescent="0.25">
      <c r="A51" s="42"/>
      <c r="B51" s="627" t="s">
        <v>41</v>
      </c>
      <c r="C51" s="690" t="s">
        <v>79</v>
      </c>
      <c r="D51" s="703"/>
      <c r="E51" s="703"/>
      <c r="F51" s="703"/>
      <c r="G51" s="703"/>
      <c r="H51" s="703"/>
      <c r="I51" s="703"/>
      <c r="J51" s="703"/>
      <c r="K51" s="704"/>
      <c r="L51" s="712"/>
      <c r="M51" s="696"/>
      <c r="N51" s="696"/>
      <c r="O51" s="696"/>
      <c r="P51" s="696"/>
      <c r="Q51" s="696"/>
      <c r="R51" s="696"/>
      <c r="S51" s="696"/>
      <c r="T51" s="58"/>
    </row>
    <row r="52" spans="1:20" s="644" customFormat="1" ht="10.4" customHeight="1" x14ac:dyDescent="0.25">
      <c r="A52" s="42"/>
      <c r="B52" s="624"/>
      <c r="C52" s="692" t="s">
        <v>78</v>
      </c>
      <c r="D52" s="691"/>
      <c r="E52" s="91" t="s">
        <v>62</v>
      </c>
      <c r="F52" s="45" t="s">
        <v>63</v>
      </c>
      <c r="G52" s="91" t="s">
        <v>64</v>
      </c>
      <c r="H52" s="45" t="s">
        <v>65</v>
      </c>
      <c r="I52" s="91" t="s">
        <v>66</v>
      </c>
      <c r="J52" s="45" t="s">
        <v>77</v>
      </c>
      <c r="K52" s="91" t="s">
        <v>142</v>
      </c>
      <c r="L52" s="712"/>
      <c r="M52" s="696"/>
      <c r="N52" s="696"/>
      <c r="O52" s="696"/>
      <c r="P52" s="696"/>
      <c r="Q52" s="696"/>
      <c r="R52" s="696"/>
      <c r="S52" s="696"/>
      <c r="T52" s="58"/>
    </row>
    <row r="53" spans="1:20" s="644" customFormat="1" ht="10.4" customHeight="1" x14ac:dyDescent="0.25">
      <c r="A53" s="42"/>
      <c r="B53" s="624"/>
      <c r="C53" s="660" t="s">
        <v>171</v>
      </c>
      <c r="D53" s="661" t="s">
        <v>172</v>
      </c>
      <c r="E53" s="614"/>
      <c r="F53" s="613"/>
      <c r="G53" s="614"/>
      <c r="H53" s="613"/>
      <c r="I53" s="614"/>
      <c r="J53" s="613"/>
      <c r="K53" s="614"/>
      <c r="L53" s="134">
        <v>0</v>
      </c>
      <c r="M53" s="44" t="s">
        <v>2</v>
      </c>
      <c r="N53" s="131">
        <v>0</v>
      </c>
      <c r="O53" s="38" t="s">
        <v>2</v>
      </c>
      <c r="P53" s="135">
        <v>0</v>
      </c>
      <c r="Q53" s="67" t="s">
        <v>3</v>
      </c>
      <c r="R53" s="41">
        <f>L53*P53*N53</f>
        <v>0</v>
      </c>
      <c r="S53" s="41"/>
      <c r="T53" s="58"/>
    </row>
    <row r="54" spans="1:20" s="644" customFormat="1" ht="10.4" customHeight="1" x14ac:dyDescent="0.25">
      <c r="A54" s="42"/>
      <c r="B54" s="624"/>
      <c r="C54" s="694" t="s">
        <v>8</v>
      </c>
      <c r="D54" s="695"/>
      <c r="E54" s="696"/>
      <c r="F54" s="696"/>
      <c r="G54" s="696"/>
      <c r="H54" s="696"/>
      <c r="I54" s="696"/>
      <c r="J54" s="696"/>
      <c r="K54" s="682"/>
      <c r="L54" s="134">
        <v>0</v>
      </c>
      <c r="M54" s="44" t="s">
        <v>2</v>
      </c>
      <c r="N54" s="131">
        <v>0</v>
      </c>
      <c r="O54" s="38" t="s">
        <v>2</v>
      </c>
      <c r="P54" s="135">
        <v>0</v>
      </c>
      <c r="Q54" s="67" t="s">
        <v>3</v>
      </c>
      <c r="R54" s="41">
        <f>L54*P54*N54</f>
        <v>0</v>
      </c>
      <c r="S54" s="41"/>
      <c r="T54" s="58"/>
    </row>
    <row r="55" spans="1:20" s="644" customFormat="1" ht="10.4" customHeight="1" x14ac:dyDescent="0.25">
      <c r="A55" s="42"/>
      <c r="B55" s="624"/>
      <c r="C55" s="694" t="s">
        <v>179</v>
      </c>
      <c r="D55" s="695"/>
      <c r="E55" s="696"/>
      <c r="F55" s="696"/>
      <c r="G55" s="696"/>
      <c r="H55" s="696"/>
      <c r="I55" s="696"/>
      <c r="J55" s="696"/>
      <c r="K55" s="682"/>
      <c r="L55" s="134">
        <v>0</v>
      </c>
      <c r="M55" s="44" t="s">
        <v>2</v>
      </c>
      <c r="N55" s="131">
        <v>0</v>
      </c>
      <c r="O55" s="38" t="s">
        <v>2</v>
      </c>
      <c r="P55" s="135">
        <v>0</v>
      </c>
      <c r="Q55" s="67" t="s">
        <v>3</v>
      </c>
      <c r="R55" s="41">
        <f>L55*P55*N55</f>
        <v>0</v>
      </c>
      <c r="S55" s="41"/>
      <c r="T55" s="58"/>
    </row>
    <row r="56" spans="1:20" s="644" customFormat="1" ht="10.4" customHeight="1" x14ac:dyDescent="0.25">
      <c r="A56" s="42"/>
      <c r="B56" s="624"/>
      <c r="C56" s="694" t="s">
        <v>36</v>
      </c>
      <c r="D56" s="695"/>
      <c r="E56" s="696"/>
      <c r="F56" s="696"/>
      <c r="G56" s="696"/>
      <c r="H56" s="696"/>
      <c r="I56" s="696"/>
      <c r="J56" s="696"/>
      <c r="K56" s="682"/>
      <c r="L56" s="662">
        <v>0</v>
      </c>
      <c r="M56" s="44" t="s">
        <v>2</v>
      </c>
      <c r="N56" s="131">
        <v>0</v>
      </c>
      <c r="O56" s="38" t="s">
        <v>2</v>
      </c>
      <c r="P56" s="136">
        <v>0</v>
      </c>
      <c r="Q56" s="67" t="s">
        <v>3</v>
      </c>
      <c r="R56" s="29">
        <f>L56*P56*N56</f>
        <v>0</v>
      </c>
      <c r="S56" s="41">
        <f>SUM(R53:R56)</f>
        <v>0</v>
      </c>
      <c r="T56" s="58"/>
    </row>
    <row r="57" spans="1:20" s="644" customFormat="1" ht="10.4" customHeight="1" x14ac:dyDescent="0.25">
      <c r="A57" s="42"/>
      <c r="B57" s="378" t="s">
        <v>44</v>
      </c>
      <c r="C57" s="690" t="s">
        <v>79</v>
      </c>
      <c r="D57" s="703"/>
      <c r="E57" s="703"/>
      <c r="F57" s="703"/>
      <c r="G57" s="703"/>
      <c r="H57" s="703"/>
      <c r="I57" s="703"/>
      <c r="J57" s="703"/>
      <c r="K57" s="704"/>
      <c r="L57" s="712"/>
      <c r="M57" s="696"/>
      <c r="N57" s="696"/>
      <c r="O57" s="696"/>
      <c r="P57" s="696"/>
      <c r="Q57" s="696"/>
      <c r="R57" s="696"/>
      <c r="S57" s="696"/>
      <c r="T57" s="58"/>
    </row>
    <row r="58" spans="1:20" s="644" customFormat="1" ht="10.4" customHeight="1" x14ac:dyDescent="0.25">
      <c r="A58" s="42"/>
      <c r="B58" s="630"/>
      <c r="C58" s="692" t="s">
        <v>78</v>
      </c>
      <c r="D58" s="691"/>
      <c r="E58" s="91" t="s">
        <v>62</v>
      </c>
      <c r="F58" s="45" t="s">
        <v>63</v>
      </c>
      <c r="G58" s="91" t="s">
        <v>64</v>
      </c>
      <c r="H58" s="45" t="s">
        <v>65</v>
      </c>
      <c r="I58" s="91" t="s">
        <v>66</v>
      </c>
      <c r="J58" s="45" t="s">
        <v>77</v>
      </c>
      <c r="K58" s="91" t="s">
        <v>142</v>
      </c>
      <c r="L58" s="712"/>
      <c r="M58" s="696"/>
      <c r="N58" s="696"/>
      <c r="O58" s="696"/>
      <c r="P58" s="696"/>
      <c r="Q58" s="696"/>
      <c r="R58" s="696"/>
      <c r="S58" s="696"/>
      <c r="T58" s="58"/>
    </row>
    <row r="59" spans="1:20" s="644" customFormat="1" ht="10.4" customHeight="1" x14ac:dyDescent="0.25">
      <c r="A59" s="42"/>
      <c r="B59" s="630"/>
      <c r="C59" s="660" t="s">
        <v>171</v>
      </c>
      <c r="D59" s="661" t="s">
        <v>172</v>
      </c>
      <c r="E59" s="614"/>
      <c r="F59" s="613"/>
      <c r="G59" s="614"/>
      <c r="H59" s="613"/>
      <c r="I59" s="614"/>
      <c r="J59" s="613"/>
      <c r="K59" s="614"/>
      <c r="L59" s="134">
        <v>0</v>
      </c>
      <c r="M59" s="379" t="s">
        <v>2</v>
      </c>
      <c r="N59" s="131">
        <v>0</v>
      </c>
      <c r="O59" s="380" t="s">
        <v>2</v>
      </c>
      <c r="P59" s="135">
        <v>0</v>
      </c>
      <c r="Q59" s="67" t="s">
        <v>3</v>
      </c>
      <c r="R59" s="381">
        <f>L59*P59*N59</f>
        <v>0</v>
      </c>
      <c r="S59" s="47"/>
      <c r="T59" s="58"/>
    </row>
    <row r="60" spans="1:20" s="644" customFormat="1" ht="10.4" customHeight="1" x14ac:dyDescent="0.25">
      <c r="A60" s="42"/>
      <c r="B60" s="630"/>
      <c r="C60" s="694" t="s">
        <v>8</v>
      </c>
      <c r="D60" s="695"/>
      <c r="E60" s="734"/>
      <c r="F60" s="734"/>
      <c r="G60" s="734"/>
      <c r="H60" s="734"/>
      <c r="I60" s="734"/>
      <c r="J60" s="734"/>
      <c r="K60" s="682"/>
      <c r="L60" s="134">
        <v>0</v>
      </c>
      <c r="M60" s="379" t="s">
        <v>2</v>
      </c>
      <c r="N60" s="131">
        <v>0</v>
      </c>
      <c r="O60" s="380" t="s">
        <v>2</v>
      </c>
      <c r="P60" s="135">
        <v>0</v>
      </c>
      <c r="Q60" s="67" t="s">
        <v>3</v>
      </c>
      <c r="R60" s="381">
        <f>L60*P60*N60</f>
        <v>0</v>
      </c>
      <c r="S60" s="47"/>
      <c r="T60" s="58"/>
    </row>
    <row r="61" spans="1:20" s="644" customFormat="1" ht="10.4" customHeight="1" x14ac:dyDescent="0.25">
      <c r="A61" s="42"/>
      <c r="B61" s="630"/>
      <c r="C61" s="694" t="s">
        <v>179</v>
      </c>
      <c r="D61" s="695"/>
      <c r="E61" s="734"/>
      <c r="F61" s="734"/>
      <c r="G61" s="734"/>
      <c r="H61" s="734"/>
      <c r="I61" s="734"/>
      <c r="J61" s="734"/>
      <c r="K61" s="682"/>
      <c r="L61" s="134">
        <v>0</v>
      </c>
      <c r="M61" s="379" t="s">
        <v>2</v>
      </c>
      <c r="N61" s="131">
        <v>0</v>
      </c>
      <c r="O61" s="380" t="s">
        <v>2</v>
      </c>
      <c r="P61" s="135">
        <v>0</v>
      </c>
      <c r="Q61" s="67" t="s">
        <v>3</v>
      </c>
      <c r="R61" s="381">
        <f>L61*P61*N61</f>
        <v>0</v>
      </c>
      <c r="S61" s="47"/>
      <c r="T61" s="58"/>
    </row>
    <row r="62" spans="1:20" s="644" customFormat="1" ht="10.4" customHeight="1" x14ac:dyDescent="0.25">
      <c r="A62" s="42"/>
      <c r="B62" s="630"/>
      <c r="C62" s="694" t="s">
        <v>36</v>
      </c>
      <c r="D62" s="695"/>
      <c r="E62" s="734"/>
      <c r="F62" s="734"/>
      <c r="G62" s="734"/>
      <c r="H62" s="734"/>
      <c r="I62" s="734"/>
      <c r="J62" s="734"/>
      <c r="K62" s="682"/>
      <c r="L62" s="662">
        <v>0</v>
      </c>
      <c r="M62" s="379" t="s">
        <v>2</v>
      </c>
      <c r="N62" s="131">
        <v>0</v>
      </c>
      <c r="O62" s="380" t="s">
        <v>2</v>
      </c>
      <c r="P62" s="136">
        <v>0</v>
      </c>
      <c r="Q62" s="67" t="s">
        <v>3</v>
      </c>
      <c r="R62" s="382">
        <f>L62*P62*N62</f>
        <v>0</v>
      </c>
      <c r="S62" s="381">
        <f>SUM(R59:R62)</f>
        <v>0</v>
      </c>
      <c r="T62" s="58"/>
    </row>
    <row r="63" spans="1:20" s="644" customFormat="1" ht="10.9" hidden="1" customHeight="1" x14ac:dyDescent="0.25">
      <c r="A63" s="42"/>
      <c r="B63" s="627" t="s">
        <v>76</v>
      </c>
      <c r="C63" s="690" t="s">
        <v>79</v>
      </c>
      <c r="D63" s="703"/>
      <c r="E63" s="703"/>
      <c r="F63" s="703"/>
      <c r="G63" s="703"/>
      <c r="H63" s="703"/>
      <c r="I63" s="703"/>
      <c r="J63" s="703"/>
      <c r="K63" s="738"/>
      <c r="L63" s="712"/>
      <c r="M63" s="696"/>
      <c r="N63" s="696"/>
      <c r="O63" s="696"/>
      <c r="P63" s="696"/>
      <c r="Q63" s="696"/>
      <c r="R63" s="696"/>
      <c r="S63" s="696"/>
      <c r="T63" s="58"/>
    </row>
    <row r="64" spans="1:20" s="644" customFormat="1" ht="10.9" hidden="1" customHeight="1" x14ac:dyDescent="0.25">
      <c r="A64" s="42"/>
      <c r="B64" s="624"/>
      <c r="C64" s="692" t="s">
        <v>78</v>
      </c>
      <c r="D64" s="691"/>
      <c r="E64" s="91" t="s">
        <v>62</v>
      </c>
      <c r="F64" s="45" t="s">
        <v>63</v>
      </c>
      <c r="G64" s="91" t="s">
        <v>64</v>
      </c>
      <c r="H64" s="45" t="s">
        <v>65</v>
      </c>
      <c r="I64" s="91" t="s">
        <v>66</v>
      </c>
      <c r="J64" s="45" t="s">
        <v>77</v>
      </c>
      <c r="K64" s="91" t="s">
        <v>142</v>
      </c>
      <c r="L64" s="712"/>
      <c r="M64" s="696"/>
      <c r="N64" s="696"/>
      <c r="O64" s="696"/>
      <c r="P64" s="696"/>
      <c r="Q64" s="696"/>
      <c r="R64" s="696"/>
      <c r="S64" s="696"/>
      <c r="T64" s="58"/>
    </row>
    <row r="65" spans="1:26" s="644" customFormat="1" ht="10.9" hidden="1" customHeight="1" x14ac:dyDescent="0.25">
      <c r="A65" s="42"/>
      <c r="B65" s="630"/>
      <c r="C65" s="660" t="s">
        <v>171</v>
      </c>
      <c r="D65" s="661" t="s">
        <v>172</v>
      </c>
      <c r="E65" s="614"/>
      <c r="F65" s="613"/>
      <c r="G65" s="614"/>
      <c r="H65" s="613"/>
      <c r="I65" s="614"/>
      <c r="J65" s="613"/>
      <c r="K65" s="614"/>
      <c r="L65" s="134">
        <v>0</v>
      </c>
      <c r="M65" s="44" t="s">
        <v>2</v>
      </c>
      <c r="N65" s="131">
        <v>0</v>
      </c>
      <c r="O65" s="38" t="s">
        <v>2</v>
      </c>
      <c r="P65" s="135">
        <v>0</v>
      </c>
      <c r="Q65" s="67" t="s">
        <v>3</v>
      </c>
      <c r="R65" s="41">
        <f>L65*P65*N65</f>
        <v>0</v>
      </c>
      <c r="S65" s="41"/>
      <c r="T65" s="58"/>
    </row>
    <row r="66" spans="1:26" s="644" customFormat="1" ht="10.9" hidden="1" customHeight="1" x14ac:dyDescent="0.25">
      <c r="A66" s="42"/>
      <c r="B66" s="630"/>
      <c r="C66" s="694" t="s">
        <v>8</v>
      </c>
      <c r="D66" s="695"/>
      <c r="E66" s="734"/>
      <c r="F66" s="734"/>
      <c r="G66" s="734"/>
      <c r="H66" s="734"/>
      <c r="I66" s="734"/>
      <c r="J66" s="734"/>
      <c r="K66" s="682"/>
      <c r="L66" s="134">
        <v>0</v>
      </c>
      <c r="M66" s="44" t="s">
        <v>2</v>
      </c>
      <c r="N66" s="131">
        <v>0</v>
      </c>
      <c r="O66" s="38" t="s">
        <v>2</v>
      </c>
      <c r="P66" s="135">
        <v>0</v>
      </c>
      <c r="Q66" s="67" t="s">
        <v>3</v>
      </c>
      <c r="R66" s="41">
        <f>L66*P66*N66</f>
        <v>0</v>
      </c>
      <c r="S66" s="41"/>
      <c r="T66" s="58"/>
    </row>
    <row r="67" spans="1:26" s="644" customFormat="1" ht="10.9" hidden="1" customHeight="1" x14ac:dyDescent="0.25">
      <c r="A67" s="42"/>
      <c r="B67" s="630"/>
      <c r="C67" s="694" t="s">
        <v>179</v>
      </c>
      <c r="D67" s="695"/>
      <c r="E67" s="734"/>
      <c r="F67" s="734"/>
      <c r="G67" s="734"/>
      <c r="H67" s="734"/>
      <c r="I67" s="734"/>
      <c r="J67" s="734"/>
      <c r="K67" s="682"/>
      <c r="L67" s="134">
        <v>0</v>
      </c>
      <c r="M67" s="44" t="s">
        <v>2</v>
      </c>
      <c r="N67" s="131">
        <v>0</v>
      </c>
      <c r="O67" s="38" t="s">
        <v>2</v>
      </c>
      <c r="P67" s="135">
        <v>0</v>
      </c>
      <c r="Q67" s="67" t="s">
        <v>3</v>
      </c>
      <c r="R67" s="41">
        <f>L67*P67*N67</f>
        <v>0</v>
      </c>
      <c r="S67" s="41"/>
      <c r="T67" s="58"/>
    </row>
    <row r="68" spans="1:26" s="644" customFormat="1" ht="10.9" hidden="1" customHeight="1" x14ac:dyDescent="0.25">
      <c r="A68" s="42"/>
      <c r="B68" s="630"/>
      <c r="C68" s="694" t="s">
        <v>36</v>
      </c>
      <c r="D68" s="694"/>
      <c r="E68" s="694"/>
      <c r="F68" s="694"/>
      <c r="G68" s="694"/>
      <c r="H68" s="694"/>
      <c r="I68" s="694"/>
      <c r="J68" s="694"/>
      <c r="K68" s="682"/>
      <c r="L68" s="662">
        <v>0</v>
      </c>
      <c r="M68" s="44" t="s">
        <v>2</v>
      </c>
      <c r="N68" s="131">
        <v>0</v>
      </c>
      <c r="O68" s="38" t="s">
        <v>2</v>
      </c>
      <c r="P68" s="136">
        <v>0</v>
      </c>
      <c r="Q68" s="67" t="s">
        <v>3</v>
      </c>
      <c r="R68" s="29">
        <f>L68*P68*N68</f>
        <v>0</v>
      </c>
      <c r="S68" s="41">
        <f>SUM(R65:R68)</f>
        <v>0</v>
      </c>
      <c r="T68" s="58"/>
    </row>
    <row r="69" spans="1:26" s="644" customFormat="1" ht="10.9" hidden="1" customHeight="1" x14ac:dyDescent="0.25">
      <c r="A69" s="42"/>
      <c r="B69" s="627" t="s">
        <v>143</v>
      </c>
      <c r="C69" s="690" t="s">
        <v>79</v>
      </c>
      <c r="D69" s="703"/>
      <c r="E69" s="703"/>
      <c r="F69" s="703"/>
      <c r="G69" s="703"/>
      <c r="H69" s="703"/>
      <c r="I69" s="703"/>
      <c r="J69" s="703"/>
      <c r="K69" s="738"/>
      <c r="L69" s="712"/>
      <c r="M69" s="696"/>
      <c r="N69" s="696"/>
      <c r="O69" s="696"/>
      <c r="P69" s="696"/>
      <c r="Q69" s="696"/>
      <c r="R69" s="696"/>
      <c r="S69" s="696"/>
      <c r="T69" s="58"/>
    </row>
    <row r="70" spans="1:26" s="644" customFormat="1" ht="10.9" hidden="1" customHeight="1" x14ac:dyDescent="0.25">
      <c r="A70" s="42"/>
      <c r="B70" s="624"/>
      <c r="C70" s="692" t="s">
        <v>78</v>
      </c>
      <c r="D70" s="691"/>
      <c r="E70" s="91" t="s">
        <v>62</v>
      </c>
      <c r="F70" s="45" t="s">
        <v>63</v>
      </c>
      <c r="G70" s="91" t="s">
        <v>64</v>
      </c>
      <c r="H70" s="45" t="s">
        <v>65</v>
      </c>
      <c r="I70" s="91" t="s">
        <v>66</v>
      </c>
      <c r="J70" s="45" t="s">
        <v>77</v>
      </c>
      <c r="K70" s="91" t="s">
        <v>142</v>
      </c>
      <c r="L70" s="712"/>
      <c r="M70" s="696"/>
      <c r="N70" s="696"/>
      <c r="O70" s="696"/>
      <c r="P70" s="696"/>
      <c r="Q70" s="696"/>
      <c r="R70" s="696"/>
      <c r="S70" s="696"/>
      <c r="T70" s="58"/>
    </row>
    <row r="71" spans="1:26" s="644" customFormat="1" ht="10.9" hidden="1" customHeight="1" x14ac:dyDescent="0.25">
      <c r="A71" s="42"/>
      <c r="B71" s="630"/>
      <c r="C71" s="660" t="s">
        <v>171</v>
      </c>
      <c r="D71" s="661" t="s">
        <v>172</v>
      </c>
      <c r="E71" s="614"/>
      <c r="F71" s="613"/>
      <c r="G71" s="614"/>
      <c r="H71" s="613"/>
      <c r="I71" s="614"/>
      <c r="J71" s="613"/>
      <c r="K71" s="614"/>
      <c r="L71" s="134">
        <v>0</v>
      </c>
      <c r="M71" s="44" t="s">
        <v>2</v>
      </c>
      <c r="N71" s="131">
        <v>0</v>
      </c>
      <c r="O71" s="38" t="s">
        <v>2</v>
      </c>
      <c r="P71" s="135">
        <v>0</v>
      </c>
      <c r="Q71" s="67" t="s">
        <v>3</v>
      </c>
      <c r="R71" s="41">
        <f>L71*P71*N71</f>
        <v>0</v>
      </c>
      <c r="S71" s="41"/>
      <c r="T71" s="58"/>
    </row>
    <row r="72" spans="1:26" s="644" customFormat="1" ht="10.9" hidden="1" customHeight="1" x14ac:dyDescent="0.25">
      <c r="A72" s="42"/>
      <c r="B72" s="630"/>
      <c r="C72" s="694" t="s">
        <v>8</v>
      </c>
      <c r="D72" s="695"/>
      <c r="E72" s="734"/>
      <c r="F72" s="734"/>
      <c r="G72" s="734"/>
      <c r="H72" s="734"/>
      <c r="I72" s="734"/>
      <c r="J72" s="734"/>
      <c r="K72" s="682"/>
      <c r="L72" s="134">
        <v>0</v>
      </c>
      <c r="M72" s="44" t="s">
        <v>2</v>
      </c>
      <c r="N72" s="131">
        <v>0</v>
      </c>
      <c r="O72" s="38" t="s">
        <v>2</v>
      </c>
      <c r="P72" s="135">
        <v>0</v>
      </c>
      <c r="Q72" s="67" t="s">
        <v>3</v>
      </c>
      <c r="R72" s="41">
        <f>L72*P72*N72</f>
        <v>0</v>
      </c>
      <c r="S72" s="41"/>
      <c r="T72" s="58"/>
    </row>
    <row r="73" spans="1:26" s="644" customFormat="1" ht="10.9" hidden="1" customHeight="1" x14ac:dyDescent="0.25">
      <c r="A73" s="42"/>
      <c r="B73" s="630"/>
      <c r="C73" s="694" t="s">
        <v>179</v>
      </c>
      <c r="D73" s="695"/>
      <c r="E73" s="734"/>
      <c r="F73" s="734"/>
      <c r="G73" s="734"/>
      <c r="H73" s="734"/>
      <c r="I73" s="734"/>
      <c r="J73" s="734"/>
      <c r="K73" s="682"/>
      <c r="L73" s="134">
        <v>0</v>
      </c>
      <c r="M73" s="44" t="s">
        <v>2</v>
      </c>
      <c r="N73" s="131">
        <v>0</v>
      </c>
      <c r="O73" s="38" t="s">
        <v>2</v>
      </c>
      <c r="P73" s="135">
        <v>0</v>
      </c>
      <c r="Q73" s="67" t="s">
        <v>3</v>
      </c>
      <c r="R73" s="41">
        <f>L73*P73*N73</f>
        <v>0</v>
      </c>
      <c r="S73" s="41"/>
      <c r="T73" s="58"/>
    </row>
    <row r="74" spans="1:26" s="644" customFormat="1" ht="10.9" hidden="1" customHeight="1" x14ac:dyDescent="0.25">
      <c r="A74" s="42"/>
      <c r="B74" s="630"/>
      <c r="C74" s="694" t="s">
        <v>36</v>
      </c>
      <c r="D74" s="694"/>
      <c r="E74" s="694"/>
      <c r="F74" s="694"/>
      <c r="G74" s="694"/>
      <c r="H74" s="694"/>
      <c r="I74" s="694"/>
      <c r="J74" s="694"/>
      <c r="K74" s="682"/>
      <c r="L74" s="662">
        <v>0</v>
      </c>
      <c r="M74" s="44" t="s">
        <v>2</v>
      </c>
      <c r="N74" s="131">
        <v>0</v>
      </c>
      <c r="O74" s="38" t="s">
        <v>2</v>
      </c>
      <c r="P74" s="136">
        <v>0</v>
      </c>
      <c r="Q74" s="67" t="s">
        <v>3</v>
      </c>
      <c r="R74" s="29">
        <f>L74*P74*N74</f>
        <v>0</v>
      </c>
      <c r="S74" s="41">
        <f>SUM(R71:R74)</f>
        <v>0</v>
      </c>
      <c r="T74" s="58"/>
    </row>
    <row r="75" spans="1:26" s="644" customFormat="1" ht="10.9" customHeight="1" thickBot="1" x14ac:dyDescent="0.3">
      <c r="A75" s="154"/>
      <c r="B75" s="154"/>
      <c r="C75" s="735"/>
      <c r="D75" s="715"/>
      <c r="E75" s="715"/>
      <c r="F75" s="715"/>
      <c r="G75" s="715"/>
      <c r="H75" s="715"/>
      <c r="I75" s="715"/>
      <c r="J75" s="715"/>
      <c r="K75" s="715"/>
      <c r="L75" s="736"/>
      <c r="M75" s="737"/>
      <c r="N75" s="737"/>
      <c r="O75" s="737"/>
      <c r="P75" s="737"/>
      <c r="Q75" s="737"/>
      <c r="R75" s="737"/>
      <c r="S75" s="737"/>
      <c r="T75" s="155">
        <f>ROUND(SUM(S33:S68),0)</f>
        <v>0</v>
      </c>
    </row>
    <row r="76" spans="1:26" s="48" customFormat="1" ht="11.5" customHeight="1" x14ac:dyDescent="0.25">
      <c r="A76" s="148" t="s">
        <v>35</v>
      </c>
      <c r="B76" s="148"/>
      <c r="C76" s="730" t="s">
        <v>81</v>
      </c>
      <c r="D76" s="731"/>
      <c r="E76" s="731"/>
      <c r="F76" s="731"/>
      <c r="G76" s="731"/>
      <c r="H76" s="731"/>
      <c r="I76" s="731"/>
      <c r="J76" s="731"/>
      <c r="K76" s="731"/>
      <c r="L76" s="731"/>
      <c r="M76" s="731"/>
      <c r="N76" s="731"/>
      <c r="O76" s="731"/>
      <c r="P76" s="731"/>
      <c r="Q76" s="731"/>
      <c r="R76" s="731"/>
      <c r="S76" s="731"/>
      <c r="T76" s="147"/>
      <c r="U76" s="83"/>
      <c r="V76" s="83"/>
      <c r="W76" s="83"/>
      <c r="X76" s="83"/>
      <c r="Y76" s="83"/>
      <c r="Z76" s="83"/>
    </row>
    <row r="77" spans="1:26" s="644" customFormat="1" ht="10.9" customHeight="1" x14ac:dyDescent="0.25">
      <c r="A77" s="68"/>
      <c r="B77" s="68"/>
      <c r="C77" s="624"/>
      <c r="D77" s="732" t="s">
        <v>180</v>
      </c>
      <c r="E77" s="732"/>
      <c r="F77" s="732"/>
      <c r="G77" s="732"/>
      <c r="H77" s="732"/>
      <c r="I77" s="732"/>
      <c r="J77" s="732"/>
      <c r="K77" s="732"/>
      <c r="L77" s="765"/>
      <c r="M77" s="765"/>
      <c r="N77" s="713" t="s">
        <v>87</v>
      </c>
      <c r="O77" s="720"/>
      <c r="P77" s="720"/>
      <c r="Q77" s="720"/>
      <c r="R77" s="720"/>
      <c r="S77" s="50"/>
      <c r="T77" s="58"/>
      <c r="U77" s="26"/>
      <c r="V77" s="26"/>
      <c r="W77" s="26"/>
      <c r="X77" s="26"/>
      <c r="Y77" s="26"/>
      <c r="Z77" s="26"/>
    </row>
    <row r="78" spans="1:26" s="28" customFormat="1" ht="10.9" customHeight="1" x14ac:dyDescent="0.25">
      <c r="A78" s="630"/>
      <c r="B78" s="53" t="s">
        <v>42</v>
      </c>
      <c r="C78" s="137" t="s">
        <v>69</v>
      </c>
      <c r="D78" s="692" t="s">
        <v>68</v>
      </c>
      <c r="E78" s="692"/>
      <c r="F78" s="692"/>
      <c r="G78" s="692"/>
      <c r="H78" s="692"/>
      <c r="I78" s="692"/>
      <c r="J78" s="692"/>
      <c r="K78" s="692"/>
      <c r="L78" s="693"/>
      <c r="M78" s="693"/>
      <c r="N78" s="134">
        <v>0</v>
      </c>
      <c r="O78" s="134" t="s">
        <v>31</v>
      </c>
      <c r="P78" s="69" t="s">
        <v>2</v>
      </c>
      <c r="Q78" s="138">
        <v>0</v>
      </c>
      <c r="R78" s="654" t="s">
        <v>3</v>
      </c>
      <c r="S78" s="70">
        <f t="shared" ref="S78:S79" si="0">N78*Q78</f>
        <v>0</v>
      </c>
      <c r="T78" s="47"/>
      <c r="U78" s="30"/>
      <c r="V78" s="30"/>
      <c r="W78" s="30"/>
      <c r="X78" s="30"/>
      <c r="Y78" s="30"/>
      <c r="Z78" s="30"/>
    </row>
    <row r="79" spans="1:26" s="28" customFormat="1" ht="10.9" customHeight="1" x14ac:dyDescent="0.25">
      <c r="A79" s="630"/>
      <c r="B79" s="629" t="s">
        <v>43</v>
      </c>
      <c r="C79" s="137" t="s">
        <v>30</v>
      </c>
      <c r="D79" s="692" t="s">
        <v>68</v>
      </c>
      <c r="E79" s="692"/>
      <c r="F79" s="692"/>
      <c r="G79" s="692"/>
      <c r="H79" s="692"/>
      <c r="I79" s="692"/>
      <c r="J79" s="692"/>
      <c r="K79" s="692"/>
      <c r="L79" s="693"/>
      <c r="M79" s="693"/>
      <c r="N79" s="134">
        <v>0</v>
      </c>
      <c r="O79" s="134" t="s">
        <v>31</v>
      </c>
      <c r="P79" s="69" t="s">
        <v>2</v>
      </c>
      <c r="Q79" s="138">
        <v>0</v>
      </c>
      <c r="R79" s="654" t="s">
        <v>3</v>
      </c>
      <c r="S79" s="70">
        <f t="shared" si="0"/>
        <v>0</v>
      </c>
      <c r="T79" s="47"/>
      <c r="U79" s="30"/>
      <c r="V79" s="30"/>
      <c r="W79" s="30"/>
      <c r="X79" s="30"/>
      <c r="Y79" s="30"/>
      <c r="Z79" s="30"/>
    </row>
    <row r="80" spans="1:26" s="644" customFormat="1" ht="10.9" customHeight="1" x14ac:dyDescent="0.25">
      <c r="A80" s="42"/>
      <c r="B80" s="42"/>
      <c r="C80" s="694"/>
      <c r="D80" s="729"/>
      <c r="E80" s="729"/>
      <c r="F80" s="729"/>
      <c r="G80" s="729"/>
      <c r="H80" s="729"/>
      <c r="I80" s="729"/>
      <c r="J80" s="729"/>
      <c r="K80" s="729"/>
      <c r="L80" s="729"/>
      <c r="M80" s="729"/>
      <c r="N80" s="729"/>
      <c r="O80" s="729"/>
      <c r="P80" s="71"/>
      <c r="Q80" s="71"/>
      <c r="R80" s="57"/>
      <c r="S80" s="72"/>
      <c r="T80" s="50">
        <f>ROUND(SUM(S78:S79),0)</f>
        <v>0</v>
      </c>
      <c r="U80" s="26"/>
      <c r="V80" s="26"/>
      <c r="W80" s="26"/>
      <c r="X80" s="26"/>
      <c r="Y80" s="26"/>
      <c r="Z80" s="26"/>
    </row>
    <row r="81" spans="1:26" s="48" customFormat="1" ht="10.4" customHeight="1" thickBot="1" x14ac:dyDescent="0.3">
      <c r="A81" s="376"/>
      <c r="B81" s="376"/>
      <c r="C81" s="714"/>
      <c r="D81" s="714"/>
      <c r="E81" s="714"/>
      <c r="F81" s="714"/>
      <c r="G81" s="714"/>
      <c r="H81" s="714"/>
      <c r="I81" s="714"/>
      <c r="J81" s="714"/>
      <c r="K81" s="714"/>
      <c r="L81" s="714"/>
      <c r="M81" s="714"/>
      <c r="N81" s="714"/>
      <c r="O81" s="714"/>
      <c r="P81" s="714"/>
      <c r="Q81" s="714"/>
      <c r="R81" s="714"/>
      <c r="S81" s="714"/>
      <c r="T81" s="377"/>
      <c r="U81" s="83"/>
      <c r="V81" s="83"/>
      <c r="W81" s="83"/>
      <c r="X81" s="83"/>
      <c r="Y81" s="83"/>
      <c r="Z81" s="83"/>
    </row>
    <row r="82" spans="1:26" s="48" customFormat="1" ht="11.5" customHeight="1" x14ac:dyDescent="0.25">
      <c r="A82" s="148" t="s">
        <v>4</v>
      </c>
      <c r="B82" s="148"/>
      <c r="C82" s="730" t="s">
        <v>106</v>
      </c>
      <c r="D82" s="731"/>
      <c r="E82" s="731"/>
      <c r="F82" s="731"/>
      <c r="G82" s="731"/>
      <c r="H82" s="731"/>
      <c r="I82" s="731"/>
      <c r="J82" s="731"/>
      <c r="K82" s="731"/>
      <c r="L82" s="731"/>
      <c r="M82" s="731"/>
      <c r="N82" s="731"/>
      <c r="O82" s="731"/>
      <c r="P82" s="731"/>
      <c r="Q82" s="731"/>
      <c r="R82" s="731"/>
      <c r="S82" s="731"/>
      <c r="T82" s="147"/>
      <c r="U82" s="83"/>
      <c r="V82" s="83"/>
      <c r="W82" s="83"/>
      <c r="X82" s="83"/>
      <c r="Y82" s="83"/>
      <c r="Z82" s="83"/>
    </row>
    <row r="83" spans="1:26" s="644" customFormat="1" ht="10.9" customHeight="1" x14ac:dyDescent="0.25">
      <c r="A83" s="73"/>
      <c r="B83" s="73"/>
      <c r="C83" s="640"/>
      <c r="D83" s="732" t="s">
        <v>180</v>
      </c>
      <c r="E83" s="732"/>
      <c r="F83" s="732"/>
      <c r="G83" s="732"/>
      <c r="H83" s="732"/>
      <c r="I83" s="732"/>
      <c r="J83" s="732"/>
      <c r="K83" s="732"/>
      <c r="L83" s="733"/>
      <c r="M83" s="711"/>
      <c r="N83" s="713" t="s">
        <v>87</v>
      </c>
      <c r="O83" s="720"/>
      <c r="P83" s="720"/>
      <c r="Q83" s="720"/>
      <c r="R83" s="720"/>
      <c r="S83" s="50"/>
      <c r="T83" s="58"/>
      <c r="U83" s="26"/>
      <c r="V83" s="26"/>
      <c r="W83" s="26"/>
      <c r="X83" s="26"/>
      <c r="Y83" s="26"/>
      <c r="Z83" s="26"/>
    </row>
    <row r="84" spans="1:26" s="644" customFormat="1" ht="10.9" customHeight="1" x14ac:dyDescent="0.25">
      <c r="A84" s="42"/>
      <c r="B84" s="74" t="s">
        <v>47</v>
      </c>
      <c r="C84" s="137" t="s">
        <v>69</v>
      </c>
      <c r="D84" s="692" t="s">
        <v>68</v>
      </c>
      <c r="E84" s="692"/>
      <c r="F84" s="692"/>
      <c r="G84" s="692"/>
      <c r="H84" s="692"/>
      <c r="I84" s="692"/>
      <c r="J84" s="692"/>
      <c r="K84" s="692"/>
      <c r="L84" s="693"/>
      <c r="M84" s="693"/>
      <c r="N84" s="134">
        <v>0</v>
      </c>
      <c r="O84" s="134" t="s">
        <v>31</v>
      </c>
      <c r="P84" s="69" t="s">
        <v>2</v>
      </c>
      <c r="Q84" s="138">
        <v>0</v>
      </c>
      <c r="R84" s="39" t="s">
        <v>3</v>
      </c>
      <c r="S84" s="70">
        <f t="shared" ref="S84:S93" si="1">N84*Q84</f>
        <v>0</v>
      </c>
      <c r="T84" s="58"/>
      <c r="U84" s="26"/>
      <c r="V84" s="26"/>
      <c r="W84" s="26"/>
      <c r="X84" s="26"/>
      <c r="Y84" s="26"/>
      <c r="Z84" s="26"/>
    </row>
    <row r="85" spans="1:26" s="644" customFormat="1" ht="10.9" customHeight="1" x14ac:dyDescent="0.25">
      <c r="A85" s="42"/>
      <c r="B85" s="74" t="s">
        <v>48</v>
      </c>
      <c r="C85" s="137" t="s">
        <v>69</v>
      </c>
      <c r="D85" s="692" t="s">
        <v>68</v>
      </c>
      <c r="E85" s="692"/>
      <c r="F85" s="692"/>
      <c r="G85" s="692"/>
      <c r="H85" s="692"/>
      <c r="I85" s="692"/>
      <c r="J85" s="692"/>
      <c r="K85" s="692"/>
      <c r="L85" s="693"/>
      <c r="M85" s="693"/>
      <c r="N85" s="134">
        <v>0</v>
      </c>
      <c r="O85" s="134" t="s">
        <v>31</v>
      </c>
      <c r="P85" s="69" t="s">
        <v>2</v>
      </c>
      <c r="Q85" s="138">
        <v>0</v>
      </c>
      <c r="R85" s="39" t="s">
        <v>3</v>
      </c>
      <c r="S85" s="70">
        <f t="shared" si="1"/>
        <v>0</v>
      </c>
      <c r="T85" s="58"/>
      <c r="U85" s="26"/>
      <c r="V85" s="26"/>
      <c r="W85" s="26"/>
      <c r="X85" s="26"/>
      <c r="Y85" s="26"/>
      <c r="Z85" s="26"/>
    </row>
    <row r="86" spans="1:26" s="644" customFormat="1" ht="10.9" customHeight="1" x14ac:dyDescent="0.25">
      <c r="A86" s="42"/>
      <c r="B86" s="74" t="s">
        <v>49</v>
      </c>
      <c r="C86" s="137" t="s">
        <v>69</v>
      </c>
      <c r="D86" s="692" t="s">
        <v>68</v>
      </c>
      <c r="E86" s="692"/>
      <c r="F86" s="692"/>
      <c r="G86" s="692"/>
      <c r="H86" s="692"/>
      <c r="I86" s="692"/>
      <c r="J86" s="692"/>
      <c r="K86" s="692"/>
      <c r="L86" s="693"/>
      <c r="M86" s="693"/>
      <c r="N86" s="134">
        <v>0</v>
      </c>
      <c r="O86" s="134" t="s">
        <v>31</v>
      </c>
      <c r="P86" s="69" t="s">
        <v>2</v>
      </c>
      <c r="Q86" s="138">
        <v>0</v>
      </c>
      <c r="R86" s="39" t="s">
        <v>3</v>
      </c>
      <c r="S86" s="70">
        <f t="shared" si="1"/>
        <v>0</v>
      </c>
      <c r="T86" s="58"/>
      <c r="U86" s="26"/>
      <c r="V86" s="26"/>
      <c r="W86" s="26"/>
      <c r="X86" s="26"/>
      <c r="Y86" s="26"/>
      <c r="Z86" s="26"/>
    </row>
    <row r="87" spans="1:26" s="25" customFormat="1" ht="10.9" customHeight="1" x14ac:dyDescent="0.25">
      <c r="A87" s="85"/>
      <c r="B87" s="74" t="s">
        <v>50</v>
      </c>
      <c r="C87" s="137" t="s">
        <v>69</v>
      </c>
      <c r="D87" s="692" t="s">
        <v>68</v>
      </c>
      <c r="E87" s="692"/>
      <c r="F87" s="692"/>
      <c r="G87" s="692"/>
      <c r="H87" s="692"/>
      <c r="I87" s="692"/>
      <c r="J87" s="692"/>
      <c r="K87" s="692"/>
      <c r="L87" s="693"/>
      <c r="M87" s="693"/>
      <c r="N87" s="134">
        <v>0</v>
      </c>
      <c r="O87" s="134" t="s">
        <v>31</v>
      </c>
      <c r="P87" s="69" t="s">
        <v>2</v>
      </c>
      <c r="Q87" s="138">
        <v>0</v>
      </c>
      <c r="R87" s="39" t="s">
        <v>3</v>
      </c>
      <c r="S87" s="70">
        <f t="shared" si="1"/>
        <v>0</v>
      </c>
      <c r="T87" s="49"/>
      <c r="U87" s="31"/>
      <c r="V87" s="31"/>
      <c r="W87" s="31"/>
      <c r="X87" s="31"/>
      <c r="Y87" s="31"/>
      <c r="Z87" s="31"/>
    </row>
    <row r="88" spans="1:26" s="25" customFormat="1" ht="10.9" customHeight="1" x14ac:dyDescent="0.25">
      <c r="A88" s="85"/>
      <c r="B88" s="74" t="s">
        <v>51</v>
      </c>
      <c r="C88" s="137" t="s">
        <v>69</v>
      </c>
      <c r="D88" s="692" t="s">
        <v>68</v>
      </c>
      <c r="E88" s="692"/>
      <c r="F88" s="692"/>
      <c r="G88" s="692"/>
      <c r="H88" s="692"/>
      <c r="I88" s="692"/>
      <c r="J88" s="692"/>
      <c r="K88" s="692"/>
      <c r="L88" s="693"/>
      <c r="M88" s="693"/>
      <c r="N88" s="134">
        <v>0</v>
      </c>
      <c r="O88" s="134" t="s">
        <v>31</v>
      </c>
      <c r="P88" s="69" t="s">
        <v>2</v>
      </c>
      <c r="Q88" s="138">
        <v>0</v>
      </c>
      <c r="R88" s="39" t="s">
        <v>3</v>
      </c>
      <c r="S88" s="70">
        <f t="shared" si="1"/>
        <v>0</v>
      </c>
      <c r="T88" s="49"/>
      <c r="U88" s="31"/>
      <c r="V88" s="31"/>
      <c r="W88" s="31"/>
      <c r="X88" s="31"/>
      <c r="Y88" s="31"/>
      <c r="Z88" s="31"/>
    </row>
    <row r="89" spans="1:26" s="25" customFormat="1" ht="10.9" customHeight="1" x14ac:dyDescent="0.25">
      <c r="A89" s="85"/>
      <c r="B89" s="74" t="s">
        <v>52</v>
      </c>
      <c r="C89" s="137" t="s">
        <v>69</v>
      </c>
      <c r="D89" s="692" t="s">
        <v>68</v>
      </c>
      <c r="E89" s="692"/>
      <c r="F89" s="692"/>
      <c r="G89" s="692"/>
      <c r="H89" s="692"/>
      <c r="I89" s="692"/>
      <c r="J89" s="692"/>
      <c r="K89" s="692"/>
      <c r="L89" s="693"/>
      <c r="M89" s="693"/>
      <c r="N89" s="134">
        <v>0</v>
      </c>
      <c r="O89" s="134" t="s">
        <v>31</v>
      </c>
      <c r="P89" s="69" t="s">
        <v>2</v>
      </c>
      <c r="Q89" s="138">
        <v>0</v>
      </c>
      <c r="R89" s="39" t="s">
        <v>3</v>
      </c>
      <c r="S89" s="70">
        <f t="shared" si="1"/>
        <v>0</v>
      </c>
      <c r="T89" s="49"/>
      <c r="U89" s="31"/>
      <c r="V89" s="31"/>
      <c r="W89" s="31"/>
      <c r="X89" s="31"/>
      <c r="Y89" s="31"/>
      <c r="Z89" s="31"/>
    </row>
    <row r="90" spans="1:26" s="25" customFormat="1" ht="10.9" customHeight="1" x14ac:dyDescent="0.25">
      <c r="A90" s="85"/>
      <c r="B90" s="74" t="s">
        <v>53</v>
      </c>
      <c r="C90" s="137" t="s">
        <v>69</v>
      </c>
      <c r="D90" s="692" t="s">
        <v>68</v>
      </c>
      <c r="E90" s="692"/>
      <c r="F90" s="692"/>
      <c r="G90" s="692"/>
      <c r="H90" s="692"/>
      <c r="I90" s="692"/>
      <c r="J90" s="692"/>
      <c r="K90" s="692"/>
      <c r="L90" s="693"/>
      <c r="M90" s="693"/>
      <c r="N90" s="134">
        <v>0</v>
      </c>
      <c r="O90" s="134" t="s">
        <v>31</v>
      </c>
      <c r="P90" s="69" t="s">
        <v>2</v>
      </c>
      <c r="Q90" s="138">
        <v>0</v>
      </c>
      <c r="R90" s="39" t="s">
        <v>3</v>
      </c>
      <c r="S90" s="70">
        <f t="shared" si="1"/>
        <v>0</v>
      </c>
      <c r="T90" s="49"/>
      <c r="U90" s="31"/>
      <c r="V90" s="31"/>
      <c r="W90" s="31"/>
      <c r="X90" s="31"/>
      <c r="Y90" s="31"/>
      <c r="Z90" s="31"/>
    </row>
    <row r="91" spans="1:26" s="25" customFormat="1" ht="10.9" customHeight="1" x14ac:dyDescent="0.25">
      <c r="A91" s="85"/>
      <c r="B91" s="74" t="s">
        <v>54</v>
      </c>
      <c r="C91" s="137" t="s">
        <v>69</v>
      </c>
      <c r="D91" s="692" t="s">
        <v>68</v>
      </c>
      <c r="E91" s="692"/>
      <c r="F91" s="692"/>
      <c r="G91" s="692"/>
      <c r="H91" s="692"/>
      <c r="I91" s="692"/>
      <c r="J91" s="692"/>
      <c r="K91" s="692"/>
      <c r="L91" s="693"/>
      <c r="M91" s="693"/>
      <c r="N91" s="134">
        <v>0</v>
      </c>
      <c r="O91" s="134" t="s">
        <v>31</v>
      </c>
      <c r="P91" s="69" t="s">
        <v>2</v>
      </c>
      <c r="Q91" s="138">
        <v>0</v>
      </c>
      <c r="R91" s="39" t="s">
        <v>3</v>
      </c>
      <c r="S91" s="70">
        <f t="shared" si="1"/>
        <v>0</v>
      </c>
      <c r="T91" s="49"/>
      <c r="U91" s="31"/>
      <c r="V91" s="31"/>
      <c r="W91" s="31"/>
      <c r="X91" s="31"/>
      <c r="Y91" s="31"/>
      <c r="Z91" s="31"/>
    </row>
    <row r="92" spans="1:26" s="25" customFormat="1" ht="10.9" customHeight="1" x14ac:dyDescent="0.25">
      <c r="A92" s="85"/>
      <c r="B92" s="74" t="s">
        <v>55</v>
      </c>
      <c r="C92" s="137" t="s">
        <v>30</v>
      </c>
      <c r="D92" s="692" t="s">
        <v>68</v>
      </c>
      <c r="E92" s="692"/>
      <c r="F92" s="692"/>
      <c r="G92" s="692"/>
      <c r="H92" s="692"/>
      <c r="I92" s="692"/>
      <c r="J92" s="692"/>
      <c r="K92" s="692"/>
      <c r="L92" s="693"/>
      <c r="M92" s="693"/>
      <c r="N92" s="134">
        <v>0</v>
      </c>
      <c r="O92" s="383" t="s">
        <v>31</v>
      </c>
      <c r="P92" s="38" t="s">
        <v>2</v>
      </c>
      <c r="Q92" s="384">
        <v>0</v>
      </c>
      <c r="R92" s="39" t="s">
        <v>3</v>
      </c>
      <c r="S92" s="70">
        <f t="shared" si="1"/>
        <v>0</v>
      </c>
      <c r="T92" s="49"/>
      <c r="U92" s="31"/>
      <c r="V92" s="31"/>
      <c r="W92" s="31"/>
      <c r="X92" s="31"/>
      <c r="Y92" s="31"/>
      <c r="Z92" s="31"/>
    </row>
    <row r="93" spans="1:26" s="25" customFormat="1" ht="10.9" customHeight="1" x14ac:dyDescent="0.25">
      <c r="A93" s="85"/>
      <c r="B93" s="74" t="s">
        <v>56</v>
      </c>
      <c r="C93" s="137" t="s">
        <v>30</v>
      </c>
      <c r="D93" s="692" t="s">
        <v>68</v>
      </c>
      <c r="E93" s="692"/>
      <c r="F93" s="692"/>
      <c r="G93" s="692"/>
      <c r="H93" s="692"/>
      <c r="I93" s="692"/>
      <c r="J93" s="692"/>
      <c r="K93" s="692"/>
      <c r="L93" s="693"/>
      <c r="M93" s="693"/>
      <c r="N93" s="134">
        <v>0</v>
      </c>
      <c r="O93" s="383" t="s">
        <v>31</v>
      </c>
      <c r="P93" s="38" t="s">
        <v>2</v>
      </c>
      <c r="Q93" s="384">
        <v>0</v>
      </c>
      <c r="R93" s="39" t="s">
        <v>3</v>
      </c>
      <c r="S93" s="70">
        <f t="shared" si="1"/>
        <v>0</v>
      </c>
      <c r="T93" s="49"/>
      <c r="U93" s="31"/>
      <c r="V93" s="31"/>
      <c r="W93" s="31"/>
      <c r="X93" s="31"/>
      <c r="Y93" s="31"/>
      <c r="Z93" s="31"/>
    </row>
    <row r="94" spans="1:26" s="644" customFormat="1" ht="10.9" customHeight="1" thickBot="1" x14ac:dyDescent="0.3">
      <c r="A94" s="42"/>
      <c r="B94" s="42"/>
      <c r="C94" s="640"/>
      <c r="D94" s="715"/>
      <c r="E94" s="715"/>
      <c r="F94" s="715"/>
      <c r="G94" s="715"/>
      <c r="H94" s="715"/>
      <c r="I94" s="715"/>
      <c r="J94" s="715"/>
      <c r="K94" s="715"/>
      <c r="L94" s="715"/>
      <c r="M94" s="715"/>
      <c r="N94" s="635"/>
      <c r="O94" s="635"/>
      <c r="P94" s="53"/>
      <c r="Q94" s="53"/>
      <c r="R94" s="56"/>
      <c r="S94" s="58"/>
      <c r="T94" s="79">
        <f>ROUND(SUM(S84:S93),0)</f>
        <v>0</v>
      </c>
      <c r="U94" s="26"/>
      <c r="V94" s="26"/>
      <c r="W94" s="26"/>
      <c r="X94" s="26"/>
      <c r="Y94" s="26"/>
      <c r="Z94" s="26"/>
    </row>
    <row r="95" spans="1:26" s="48" customFormat="1" ht="11.5" customHeight="1" x14ac:dyDescent="0.25">
      <c r="A95" s="148" t="s">
        <v>27</v>
      </c>
      <c r="B95" s="148"/>
      <c r="C95" s="730" t="s">
        <v>107</v>
      </c>
      <c r="D95" s="731"/>
      <c r="E95" s="731"/>
      <c r="F95" s="731"/>
      <c r="G95" s="731"/>
      <c r="H95" s="731"/>
      <c r="I95" s="731"/>
      <c r="J95" s="731"/>
      <c r="K95" s="731"/>
      <c r="L95" s="731"/>
      <c r="M95" s="731"/>
      <c r="N95" s="731"/>
      <c r="O95" s="731"/>
      <c r="P95" s="731"/>
      <c r="Q95" s="731"/>
      <c r="R95" s="731"/>
      <c r="S95" s="731"/>
      <c r="T95" s="147"/>
      <c r="U95" s="83"/>
      <c r="V95" s="83"/>
      <c r="W95" s="83"/>
      <c r="X95" s="83"/>
      <c r="Y95" s="83"/>
      <c r="Z95" s="83"/>
    </row>
    <row r="96" spans="1:26" s="644" customFormat="1" ht="10.9" customHeight="1" x14ac:dyDescent="0.25">
      <c r="A96" s="68"/>
      <c r="B96" s="68"/>
      <c r="C96" s="640"/>
      <c r="D96" s="713" t="s">
        <v>180</v>
      </c>
      <c r="E96" s="713"/>
      <c r="F96" s="713"/>
      <c r="G96" s="713"/>
      <c r="H96" s="713"/>
      <c r="I96" s="713"/>
      <c r="J96" s="713"/>
      <c r="K96" s="713"/>
      <c r="L96" s="709"/>
      <c r="M96" s="709"/>
      <c r="N96" s="713" t="s">
        <v>87</v>
      </c>
      <c r="O96" s="720"/>
      <c r="P96" s="720"/>
      <c r="Q96" s="720"/>
      <c r="R96" s="720"/>
      <c r="S96" s="50"/>
      <c r="T96" s="58"/>
      <c r="U96" s="26"/>
      <c r="V96" s="26"/>
      <c r="W96" s="26"/>
      <c r="X96" s="26"/>
      <c r="Y96" s="26"/>
      <c r="Z96" s="26"/>
    </row>
    <row r="97" spans="1:26" s="28" customFormat="1" ht="10.9" customHeight="1" x14ac:dyDescent="0.25">
      <c r="A97" s="630"/>
      <c r="B97" s="627" t="s">
        <v>38</v>
      </c>
      <c r="C97" s="139" t="s">
        <v>70</v>
      </c>
      <c r="D97" s="679" t="s">
        <v>85</v>
      </c>
      <c r="E97" s="679"/>
      <c r="F97" s="679"/>
      <c r="G97" s="679"/>
      <c r="H97" s="679"/>
      <c r="I97" s="679"/>
      <c r="J97" s="679"/>
      <c r="K97" s="679"/>
      <c r="L97" s="680"/>
      <c r="M97" s="680"/>
      <c r="N97" s="134">
        <v>0</v>
      </c>
      <c r="O97" s="134" t="s">
        <v>31</v>
      </c>
      <c r="P97" s="69" t="s">
        <v>2</v>
      </c>
      <c r="Q97" s="138">
        <v>0</v>
      </c>
      <c r="R97" s="39" t="s">
        <v>3</v>
      </c>
      <c r="S97" s="70">
        <f>N97*Q97</f>
        <v>0</v>
      </c>
      <c r="T97" s="47"/>
      <c r="U97" s="30"/>
      <c r="V97" s="30"/>
      <c r="W97" s="30"/>
      <c r="X97" s="30"/>
      <c r="Y97" s="30"/>
      <c r="Z97" s="30"/>
    </row>
    <row r="98" spans="1:26" s="28" customFormat="1" ht="10.9" customHeight="1" x14ac:dyDescent="0.25">
      <c r="A98" s="630"/>
      <c r="B98" s="627" t="s">
        <v>39</v>
      </c>
      <c r="C98" s="139" t="s">
        <v>70</v>
      </c>
      <c r="D98" s="679" t="s">
        <v>85</v>
      </c>
      <c r="E98" s="679"/>
      <c r="F98" s="679"/>
      <c r="G98" s="679"/>
      <c r="H98" s="679"/>
      <c r="I98" s="679"/>
      <c r="J98" s="679"/>
      <c r="K98" s="679"/>
      <c r="L98" s="680"/>
      <c r="M98" s="680"/>
      <c r="N98" s="134">
        <v>0</v>
      </c>
      <c r="O98" s="134" t="s">
        <v>31</v>
      </c>
      <c r="P98" s="69" t="s">
        <v>2</v>
      </c>
      <c r="Q98" s="138">
        <v>0</v>
      </c>
      <c r="R98" s="39" t="s">
        <v>3</v>
      </c>
      <c r="S98" s="70">
        <f>N98*Q98</f>
        <v>0</v>
      </c>
      <c r="T98" s="47"/>
      <c r="U98" s="30"/>
      <c r="V98" s="30"/>
      <c r="W98" s="30"/>
      <c r="X98" s="30"/>
      <c r="Y98" s="30"/>
      <c r="Z98" s="30"/>
    </row>
    <row r="99" spans="1:26" s="28" customFormat="1" ht="10.9" customHeight="1" x14ac:dyDescent="0.25">
      <c r="A99" s="630"/>
      <c r="B99" s="627" t="s">
        <v>40</v>
      </c>
      <c r="C99" s="139" t="s">
        <v>70</v>
      </c>
      <c r="D99" s="679" t="s">
        <v>85</v>
      </c>
      <c r="E99" s="679"/>
      <c r="F99" s="679"/>
      <c r="G99" s="679"/>
      <c r="H99" s="679"/>
      <c r="I99" s="679"/>
      <c r="J99" s="679"/>
      <c r="K99" s="679"/>
      <c r="L99" s="680"/>
      <c r="M99" s="680"/>
      <c r="N99" s="134">
        <v>0</v>
      </c>
      <c r="O99" s="134" t="s">
        <v>31</v>
      </c>
      <c r="P99" s="69" t="s">
        <v>2</v>
      </c>
      <c r="Q99" s="138">
        <v>0</v>
      </c>
      <c r="R99" s="39" t="s">
        <v>3</v>
      </c>
      <c r="S99" s="70">
        <f>N99*Q99</f>
        <v>0</v>
      </c>
      <c r="T99" s="47"/>
      <c r="U99" s="30"/>
      <c r="V99" s="30"/>
      <c r="W99" s="30"/>
      <c r="X99" s="30"/>
      <c r="Y99" s="30"/>
      <c r="Z99" s="30"/>
    </row>
    <row r="100" spans="1:26" s="28" customFormat="1" ht="10.9" hidden="1" customHeight="1" x14ac:dyDescent="0.25">
      <c r="A100" s="630"/>
      <c r="B100" s="627" t="s">
        <v>41</v>
      </c>
      <c r="C100" s="139" t="s">
        <v>70</v>
      </c>
      <c r="D100" s="679" t="s">
        <v>85</v>
      </c>
      <c r="E100" s="679"/>
      <c r="F100" s="679"/>
      <c r="G100" s="679"/>
      <c r="H100" s="679"/>
      <c r="I100" s="679"/>
      <c r="J100" s="679"/>
      <c r="K100" s="679"/>
      <c r="L100" s="680"/>
      <c r="M100" s="680"/>
      <c r="N100" s="317">
        <v>0</v>
      </c>
      <c r="O100" s="386" t="s">
        <v>34</v>
      </c>
      <c r="P100" s="385" t="s">
        <v>2</v>
      </c>
      <c r="Q100" s="135">
        <v>0</v>
      </c>
      <c r="R100" s="39" t="s">
        <v>3</v>
      </c>
      <c r="S100" s="70">
        <f>N100*Q100</f>
        <v>0</v>
      </c>
      <c r="T100" s="47"/>
      <c r="U100" s="30"/>
      <c r="V100" s="30"/>
      <c r="W100" s="30"/>
      <c r="X100" s="30"/>
      <c r="Y100" s="30"/>
      <c r="Z100" s="30"/>
    </row>
    <row r="101" spans="1:26" s="644" customFormat="1" ht="10.9" customHeight="1" thickBot="1" x14ac:dyDescent="0.3">
      <c r="A101" s="42"/>
      <c r="B101" s="42"/>
      <c r="C101" s="640"/>
      <c r="D101" s="716"/>
      <c r="E101" s="715"/>
      <c r="F101" s="715"/>
      <c r="G101" s="715"/>
      <c r="H101" s="715"/>
      <c r="I101" s="715"/>
      <c r="J101" s="715"/>
      <c r="K101" s="715"/>
      <c r="L101" s="715"/>
      <c r="M101" s="715"/>
      <c r="N101" s="641"/>
      <c r="O101" s="641"/>
      <c r="P101" s="71"/>
      <c r="Q101" s="71"/>
      <c r="R101" s="57"/>
      <c r="S101" s="72"/>
      <c r="T101" s="50">
        <f>ROUND(SUM(S97:S100),0)</f>
        <v>0</v>
      </c>
      <c r="U101" s="26"/>
      <c r="V101" s="26"/>
      <c r="W101" s="26"/>
      <c r="X101" s="26"/>
      <c r="Y101" s="26"/>
      <c r="Z101" s="26"/>
    </row>
    <row r="102" spans="1:26" s="48" customFormat="1" ht="11.5" customHeight="1" x14ac:dyDescent="0.25">
      <c r="A102" s="148" t="s">
        <v>5</v>
      </c>
      <c r="B102" s="148"/>
      <c r="C102" s="730" t="s">
        <v>84</v>
      </c>
      <c r="D102" s="731"/>
      <c r="E102" s="731"/>
      <c r="F102" s="731"/>
      <c r="G102" s="731"/>
      <c r="H102" s="731"/>
      <c r="I102" s="731"/>
      <c r="J102" s="731"/>
      <c r="K102" s="731"/>
      <c r="L102" s="731"/>
      <c r="M102" s="731"/>
      <c r="N102" s="731"/>
      <c r="O102" s="731"/>
      <c r="P102" s="731"/>
      <c r="Q102" s="731"/>
      <c r="R102" s="731"/>
      <c r="S102" s="731"/>
      <c r="T102" s="147"/>
      <c r="U102" s="83"/>
      <c r="V102" s="83"/>
      <c r="W102" s="83"/>
      <c r="X102" s="83"/>
      <c r="Y102" s="83"/>
      <c r="Z102" s="83"/>
    </row>
    <row r="103" spans="1:26" s="644" customFormat="1" ht="10.9" customHeight="1" x14ac:dyDescent="0.25">
      <c r="A103" s="42"/>
      <c r="B103" s="774" t="s">
        <v>125</v>
      </c>
      <c r="C103" s="775"/>
      <c r="D103" s="713" t="s">
        <v>180</v>
      </c>
      <c r="E103" s="713"/>
      <c r="F103" s="713"/>
      <c r="G103" s="713"/>
      <c r="H103" s="713"/>
      <c r="I103" s="713"/>
      <c r="J103" s="713"/>
      <c r="K103" s="713"/>
      <c r="L103" s="709"/>
      <c r="M103" s="709"/>
      <c r="N103" s="713" t="s">
        <v>87</v>
      </c>
      <c r="O103" s="720"/>
      <c r="P103" s="720"/>
      <c r="Q103" s="720"/>
      <c r="R103" s="720"/>
      <c r="S103" s="50"/>
      <c r="T103" s="79"/>
      <c r="U103" s="26"/>
      <c r="V103" s="26"/>
      <c r="W103" s="26"/>
      <c r="X103" s="26"/>
      <c r="Y103" s="26"/>
      <c r="Z103" s="26"/>
    </row>
    <row r="104" spans="1:26" s="644" customFormat="1" ht="10.9" customHeight="1" x14ac:dyDescent="0.25">
      <c r="A104" s="42"/>
      <c r="B104" s="74" t="s">
        <v>47</v>
      </c>
      <c r="C104" s="626" t="s">
        <v>71</v>
      </c>
      <c r="D104" s="679" t="s">
        <v>86</v>
      </c>
      <c r="E104" s="679"/>
      <c r="F104" s="679"/>
      <c r="G104" s="679"/>
      <c r="H104" s="679"/>
      <c r="I104" s="679"/>
      <c r="J104" s="679"/>
      <c r="K104" s="679"/>
      <c r="L104" s="680"/>
      <c r="M104" s="680"/>
      <c r="N104" s="134">
        <v>0</v>
      </c>
      <c r="O104" s="134" t="s">
        <v>31</v>
      </c>
      <c r="P104" s="69" t="s">
        <v>2</v>
      </c>
      <c r="Q104" s="138">
        <v>0</v>
      </c>
      <c r="R104" s="39" t="s">
        <v>3</v>
      </c>
      <c r="S104" s="70">
        <f t="shared" ref="S104:S122" si="2">N104*Q104</f>
        <v>0</v>
      </c>
      <c r="T104" s="79"/>
      <c r="U104" s="26"/>
      <c r="V104" s="26"/>
      <c r="W104" s="26"/>
      <c r="X104" s="26"/>
      <c r="Y104" s="26"/>
      <c r="Z104" s="26"/>
    </row>
    <row r="105" spans="1:26" s="644" customFormat="1" ht="10.9" customHeight="1" x14ac:dyDescent="0.25">
      <c r="A105" s="42"/>
      <c r="B105" s="74" t="s">
        <v>48</v>
      </c>
      <c r="C105" s="626" t="s">
        <v>71</v>
      </c>
      <c r="D105" s="679" t="s">
        <v>86</v>
      </c>
      <c r="E105" s="679"/>
      <c r="F105" s="679"/>
      <c r="G105" s="679"/>
      <c r="H105" s="679"/>
      <c r="I105" s="679"/>
      <c r="J105" s="679"/>
      <c r="K105" s="679"/>
      <c r="L105" s="680"/>
      <c r="M105" s="680"/>
      <c r="N105" s="134">
        <v>0</v>
      </c>
      <c r="O105" s="134" t="s">
        <v>31</v>
      </c>
      <c r="P105" s="69" t="s">
        <v>2</v>
      </c>
      <c r="Q105" s="138">
        <v>0</v>
      </c>
      <c r="R105" s="39" t="s">
        <v>3</v>
      </c>
      <c r="S105" s="70">
        <f t="shared" si="2"/>
        <v>0</v>
      </c>
      <c r="T105" s="79"/>
      <c r="U105" s="26"/>
      <c r="V105" s="26"/>
      <c r="W105" s="26"/>
      <c r="X105" s="26"/>
      <c r="Y105" s="26"/>
      <c r="Z105" s="26"/>
    </row>
    <row r="106" spans="1:26" s="644" customFormat="1" ht="10.9" customHeight="1" x14ac:dyDescent="0.25">
      <c r="A106" s="42"/>
      <c r="B106" s="74" t="s">
        <v>49</v>
      </c>
      <c r="C106" s="626" t="s">
        <v>71</v>
      </c>
      <c r="D106" s="679" t="s">
        <v>86</v>
      </c>
      <c r="E106" s="679"/>
      <c r="F106" s="679"/>
      <c r="G106" s="679"/>
      <c r="H106" s="679"/>
      <c r="I106" s="679"/>
      <c r="J106" s="679"/>
      <c r="K106" s="679"/>
      <c r="L106" s="680"/>
      <c r="M106" s="680"/>
      <c r="N106" s="134">
        <v>0</v>
      </c>
      <c r="O106" s="134" t="s">
        <v>31</v>
      </c>
      <c r="P106" s="69" t="s">
        <v>2</v>
      </c>
      <c r="Q106" s="138">
        <v>0</v>
      </c>
      <c r="R106" s="39" t="s">
        <v>3</v>
      </c>
      <c r="S106" s="70">
        <f t="shared" si="2"/>
        <v>0</v>
      </c>
      <c r="T106" s="79"/>
      <c r="U106" s="26"/>
      <c r="V106" s="26"/>
      <c r="W106" s="26"/>
      <c r="X106" s="26"/>
      <c r="Y106" s="26"/>
      <c r="Z106" s="26"/>
    </row>
    <row r="107" spans="1:26" s="644" customFormat="1" ht="10.9" customHeight="1" x14ac:dyDescent="0.25">
      <c r="A107" s="68"/>
      <c r="B107" s="74" t="s">
        <v>50</v>
      </c>
      <c r="C107" s="626" t="s">
        <v>71</v>
      </c>
      <c r="D107" s="679" t="s">
        <v>86</v>
      </c>
      <c r="E107" s="679"/>
      <c r="F107" s="679"/>
      <c r="G107" s="679"/>
      <c r="H107" s="679"/>
      <c r="I107" s="679"/>
      <c r="J107" s="679"/>
      <c r="K107" s="679"/>
      <c r="L107" s="680"/>
      <c r="M107" s="680"/>
      <c r="N107" s="134">
        <v>0</v>
      </c>
      <c r="O107" s="134" t="s">
        <v>31</v>
      </c>
      <c r="P107" s="69" t="s">
        <v>2</v>
      </c>
      <c r="Q107" s="138">
        <v>0</v>
      </c>
      <c r="R107" s="39" t="s">
        <v>3</v>
      </c>
      <c r="S107" s="70">
        <f t="shared" si="2"/>
        <v>0</v>
      </c>
      <c r="T107" s="79"/>
      <c r="U107" s="26"/>
      <c r="V107" s="26"/>
      <c r="W107" s="26"/>
      <c r="X107" s="26"/>
      <c r="Y107" s="26"/>
      <c r="Z107" s="26"/>
    </row>
    <row r="108" spans="1:26" s="644" customFormat="1" ht="10.9" customHeight="1" x14ac:dyDescent="0.25">
      <c r="A108" s="68"/>
      <c r="B108" s="74" t="s">
        <v>51</v>
      </c>
      <c r="C108" s="626" t="s">
        <v>71</v>
      </c>
      <c r="D108" s="679" t="s">
        <v>86</v>
      </c>
      <c r="E108" s="679"/>
      <c r="F108" s="679"/>
      <c r="G108" s="679"/>
      <c r="H108" s="679"/>
      <c r="I108" s="679"/>
      <c r="J108" s="679"/>
      <c r="K108" s="679"/>
      <c r="L108" s="680"/>
      <c r="M108" s="680"/>
      <c r="N108" s="134">
        <v>0</v>
      </c>
      <c r="O108" s="134" t="s">
        <v>31</v>
      </c>
      <c r="P108" s="69" t="s">
        <v>2</v>
      </c>
      <c r="Q108" s="138">
        <v>0</v>
      </c>
      <c r="R108" s="39" t="s">
        <v>3</v>
      </c>
      <c r="S108" s="70">
        <f t="shared" si="2"/>
        <v>0</v>
      </c>
      <c r="T108" s="79"/>
      <c r="U108" s="26"/>
      <c r="V108" s="26"/>
      <c r="W108" s="26"/>
      <c r="X108" s="26"/>
      <c r="Y108" s="26"/>
      <c r="Z108" s="26"/>
    </row>
    <row r="109" spans="1:26" s="644" customFormat="1" ht="10.9" customHeight="1" x14ac:dyDescent="0.25">
      <c r="A109" s="68"/>
      <c r="B109" s="74" t="s">
        <v>52</v>
      </c>
      <c r="C109" s="626" t="s">
        <v>71</v>
      </c>
      <c r="D109" s="679" t="s">
        <v>86</v>
      </c>
      <c r="E109" s="679"/>
      <c r="F109" s="679"/>
      <c r="G109" s="679"/>
      <c r="H109" s="679"/>
      <c r="I109" s="679"/>
      <c r="J109" s="679"/>
      <c r="K109" s="679"/>
      <c r="L109" s="680"/>
      <c r="M109" s="680"/>
      <c r="N109" s="134">
        <v>0</v>
      </c>
      <c r="O109" s="134" t="s">
        <v>31</v>
      </c>
      <c r="P109" s="69" t="s">
        <v>2</v>
      </c>
      <c r="Q109" s="138">
        <v>0</v>
      </c>
      <c r="R109" s="39" t="s">
        <v>3</v>
      </c>
      <c r="S109" s="70">
        <f t="shared" si="2"/>
        <v>0</v>
      </c>
      <c r="T109" s="79"/>
      <c r="U109" s="26"/>
      <c r="V109" s="26"/>
      <c r="W109" s="26"/>
      <c r="X109" s="26"/>
      <c r="Y109" s="26"/>
      <c r="Z109" s="26"/>
    </row>
    <row r="110" spans="1:26" s="25" customFormat="1" ht="10.9" customHeight="1" x14ac:dyDescent="0.25">
      <c r="A110" s="85"/>
      <c r="B110" s="74" t="s">
        <v>53</v>
      </c>
      <c r="C110" s="626" t="s">
        <v>71</v>
      </c>
      <c r="D110" s="679" t="s">
        <v>86</v>
      </c>
      <c r="E110" s="679"/>
      <c r="F110" s="679"/>
      <c r="G110" s="679"/>
      <c r="H110" s="679"/>
      <c r="I110" s="679"/>
      <c r="J110" s="679"/>
      <c r="K110" s="679"/>
      <c r="L110" s="680"/>
      <c r="M110" s="680"/>
      <c r="N110" s="134">
        <v>0</v>
      </c>
      <c r="O110" s="134" t="s">
        <v>31</v>
      </c>
      <c r="P110" s="69" t="s">
        <v>2</v>
      </c>
      <c r="Q110" s="138">
        <v>0</v>
      </c>
      <c r="R110" s="39" t="s">
        <v>3</v>
      </c>
      <c r="S110" s="70">
        <f t="shared" si="2"/>
        <v>0</v>
      </c>
      <c r="T110" s="88"/>
      <c r="U110" s="31"/>
      <c r="V110" s="31"/>
      <c r="W110" s="31"/>
      <c r="X110" s="31"/>
      <c r="Y110" s="31"/>
      <c r="Z110" s="31"/>
    </row>
    <row r="111" spans="1:26" s="644" customFormat="1" ht="10.9" customHeight="1" x14ac:dyDescent="0.25">
      <c r="A111" s="68"/>
      <c r="B111" s="74" t="s">
        <v>54</v>
      </c>
      <c r="C111" s="626" t="s">
        <v>71</v>
      </c>
      <c r="D111" s="679" t="s">
        <v>86</v>
      </c>
      <c r="E111" s="679"/>
      <c r="F111" s="679"/>
      <c r="G111" s="679"/>
      <c r="H111" s="679"/>
      <c r="I111" s="679"/>
      <c r="J111" s="679"/>
      <c r="K111" s="679"/>
      <c r="L111" s="680"/>
      <c r="M111" s="680"/>
      <c r="N111" s="134">
        <v>0</v>
      </c>
      <c r="O111" s="134" t="s">
        <v>31</v>
      </c>
      <c r="P111" s="69" t="s">
        <v>2</v>
      </c>
      <c r="Q111" s="138">
        <v>0</v>
      </c>
      <c r="R111" s="39" t="s">
        <v>3</v>
      </c>
      <c r="S111" s="70">
        <f t="shared" si="2"/>
        <v>0</v>
      </c>
      <c r="T111" s="79"/>
      <c r="U111" s="26"/>
      <c r="V111" s="26"/>
      <c r="W111" s="26"/>
      <c r="X111" s="26"/>
      <c r="Y111" s="26"/>
      <c r="Z111" s="26"/>
    </row>
    <row r="112" spans="1:26" s="644" customFormat="1" ht="10.9" customHeight="1" x14ac:dyDescent="0.25">
      <c r="A112" s="68"/>
      <c r="B112" s="74" t="s">
        <v>55</v>
      </c>
      <c r="C112" s="626" t="s">
        <v>71</v>
      </c>
      <c r="D112" s="679" t="s">
        <v>86</v>
      </c>
      <c r="E112" s="679"/>
      <c r="F112" s="679"/>
      <c r="G112" s="679"/>
      <c r="H112" s="679"/>
      <c r="I112" s="679"/>
      <c r="J112" s="679"/>
      <c r="K112" s="679"/>
      <c r="L112" s="680"/>
      <c r="M112" s="680"/>
      <c r="N112" s="317">
        <v>0</v>
      </c>
      <c r="O112" s="318" t="s">
        <v>31</v>
      </c>
      <c r="P112" s="385" t="s">
        <v>2</v>
      </c>
      <c r="Q112" s="319">
        <v>0</v>
      </c>
      <c r="R112" s="39" t="s">
        <v>3</v>
      </c>
      <c r="S112" s="70">
        <f t="shared" si="2"/>
        <v>0</v>
      </c>
      <c r="T112" s="79"/>
      <c r="U112" s="26"/>
      <c r="V112" s="26"/>
      <c r="W112" s="26"/>
      <c r="X112" s="26"/>
      <c r="Y112" s="26"/>
      <c r="Z112" s="26"/>
    </row>
    <row r="113" spans="1:26" s="25" customFormat="1" ht="10.9" customHeight="1" x14ac:dyDescent="0.25">
      <c r="A113" s="85"/>
      <c r="B113" s="74" t="s">
        <v>56</v>
      </c>
      <c r="C113" s="626" t="s">
        <v>71</v>
      </c>
      <c r="D113" s="679" t="s">
        <v>86</v>
      </c>
      <c r="E113" s="679"/>
      <c r="F113" s="679"/>
      <c r="G113" s="679"/>
      <c r="H113" s="679"/>
      <c r="I113" s="679"/>
      <c r="J113" s="679"/>
      <c r="K113" s="679"/>
      <c r="L113" s="680"/>
      <c r="M113" s="680"/>
      <c r="N113" s="317">
        <v>0</v>
      </c>
      <c r="O113" s="318" t="s">
        <v>31</v>
      </c>
      <c r="P113" s="385" t="s">
        <v>2</v>
      </c>
      <c r="Q113" s="319">
        <v>0</v>
      </c>
      <c r="R113" s="39" t="s">
        <v>3</v>
      </c>
      <c r="S113" s="70">
        <f t="shared" si="2"/>
        <v>0</v>
      </c>
      <c r="T113" s="88"/>
      <c r="U113" s="31"/>
      <c r="V113" s="31"/>
      <c r="W113" s="31"/>
      <c r="X113" s="31"/>
      <c r="Y113" s="31"/>
      <c r="Z113" s="31"/>
    </row>
    <row r="114" spans="1:26" s="25" customFormat="1" ht="10.9" customHeight="1" x14ac:dyDescent="0.25">
      <c r="A114" s="85"/>
      <c r="B114" s="683" t="s">
        <v>124</v>
      </c>
      <c r="C114" s="684"/>
      <c r="D114" s="684"/>
      <c r="E114" s="798">
        <f>SUM(S104:S113)</f>
        <v>0</v>
      </c>
      <c r="F114" s="798"/>
      <c r="G114" s="798"/>
      <c r="H114" s="798"/>
      <c r="I114" s="798"/>
      <c r="J114" s="798"/>
      <c r="K114" s="707"/>
      <c r="L114" s="682"/>
      <c r="M114" s="682"/>
      <c r="N114" s="75"/>
      <c r="O114" s="76"/>
      <c r="P114" s="77"/>
      <c r="Q114" s="77"/>
      <c r="R114" s="39"/>
      <c r="S114" s="70"/>
      <c r="T114" s="88"/>
      <c r="U114" s="31"/>
      <c r="V114" s="31"/>
      <c r="W114" s="31"/>
      <c r="X114" s="31"/>
      <c r="Y114" s="31"/>
      <c r="Z114" s="31"/>
    </row>
    <row r="115" spans="1:26" s="25" customFormat="1" ht="10.9" customHeight="1" x14ac:dyDescent="0.25">
      <c r="A115" s="85"/>
      <c r="B115" s="687" t="s">
        <v>46</v>
      </c>
      <c r="C115" s="682"/>
      <c r="D115" s="682"/>
      <c r="E115" s="682"/>
      <c r="F115" s="682"/>
      <c r="G115" s="682"/>
      <c r="H115" s="682"/>
      <c r="I115" s="682"/>
      <c r="J115" s="682"/>
      <c r="K115" s="682"/>
      <c r="L115" s="682"/>
      <c r="M115" s="682"/>
      <c r="N115" s="75"/>
      <c r="O115" s="76"/>
      <c r="P115" s="77"/>
      <c r="Q115" s="77"/>
      <c r="R115" s="39"/>
      <c r="S115" s="70"/>
      <c r="T115" s="88"/>
      <c r="U115" s="31"/>
      <c r="V115" s="31"/>
      <c r="W115" s="31"/>
      <c r="X115" s="31"/>
      <c r="Y115" s="31"/>
      <c r="Z115" s="31"/>
    </row>
    <row r="116" spans="1:26" s="25" customFormat="1" ht="10.4" customHeight="1" x14ac:dyDescent="0.25">
      <c r="A116" s="85"/>
      <c r="B116" s="627" t="s">
        <v>38</v>
      </c>
      <c r="C116" s="685" t="str">
        <f t="shared" ref="C116" si="3">$C$33</f>
        <v>Training or Conference Title</v>
      </c>
      <c r="D116" s="686"/>
      <c r="E116" s="686"/>
      <c r="F116" s="686"/>
      <c r="G116" s="686"/>
      <c r="H116" s="686"/>
      <c r="I116" s="686"/>
      <c r="J116" s="686"/>
      <c r="K116" s="686"/>
      <c r="L116" s="686"/>
      <c r="M116" s="686"/>
      <c r="N116" s="134">
        <v>0</v>
      </c>
      <c r="O116" s="265" t="s">
        <v>33</v>
      </c>
      <c r="P116" s="69" t="s">
        <v>2</v>
      </c>
      <c r="Q116" s="138">
        <v>0</v>
      </c>
      <c r="R116" s="39" t="s">
        <v>3</v>
      </c>
      <c r="S116" s="70">
        <f t="shared" ref="S116:S119" si="4">N116*Q116</f>
        <v>0</v>
      </c>
      <c r="T116" s="88"/>
      <c r="U116" s="31"/>
      <c r="V116" s="31"/>
      <c r="W116" s="31"/>
      <c r="X116" s="31"/>
      <c r="Y116" s="31"/>
      <c r="Z116" s="31"/>
    </row>
    <row r="117" spans="1:26" s="25" customFormat="1" ht="10.4" customHeight="1" x14ac:dyDescent="0.25">
      <c r="A117" s="85"/>
      <c r="B117" s="627" t="s">
        <v>39</v>
      </c>
      <c r="C117" s="685" t="str">
        <f t="shared" ref="C117" si="5">$C$39</f>
        <v>Training or Conference Title</v>
      </c>
      <c r="D117" s="686"/>
      <c r="E117" s="686"/>
      <c r="F117" s="686"/>
      <c r="G117" s="686"/>
      <c r="H117" s="686"/>
      <c r="I117" s="686"/>
      <c r="J117" s="686"/>
      <c r="K117" s="686"/>
      <c r="L117" s="686"/>
      <c r="M117" s="686"/>
      <c r="N117" s="134">
        <v>0</v>
      </c>
      <c r="O117" s="265" t="s">
        <v>33</v>
      </c>
      <c r="P117" s="69" t="s">
        <v>2</v>
      </c>
      <c r="Q117" s="138">
        <v>0</v>
      </c>
      <c r="R117" s="39" t="s">
        <v>3</v>
      </c>
      <c r="S117" s="70">
        <f t="shared" si="4"/>
        <v>0</v>
      </c>
      <c r="T117" s="88"/>
      <c r="U117" s="31"/>
      <c r="V117" s="31"/>
      <c r="W117" s="31"/>
      <c r="X117" s="31"/>
      <c r="Y117" s="31"/>
      <c r="Z117" s="31"/>
    </row>
    <row r="118" spans="1:26" s="25" customFormat="1" ht="10.4" customHeight="1" x14ac:dyDescent="0.25">
      <c r="A118" s="85"/>
      <c r="B118" s="627" t="s">
        <v>40</v>
      </c>
      <c r="C118" s="685" t="str">
        <f t="shared" ref="C118" si="6">$C$45</f>
        <v>Training or Conference Title</v>
      </c>
      <c r="D118" s="686"/>
      <c r="E118" s="686"/>
      <c r="F118" s="686"/>
      <c r="G118" s="686"/>
      <c r="H118" s="686"/>
      <c r="I118" s="686"/>
      <c r="J118" s="686"/>
      <c r="K118" s="686"/>
      <c r="L118" s="686"/>
      <c r="M118" s="686"/>
      <c r="N118" s="134">
        <v>0</v>
      </c>
      <c r="O118" s="265" t="s">
        <v>33</v>
      </c>
      <c r="P118" s="69" t="s">
        <v>2</v>
      </c>
      <c r="Q118" s="138">
        <v>0</v>
      </c>
      <c r="R118" s="39" t="s">
        <v>3</v>
      </c>
      <c r="S118" s="70">
        <f t="shared" si="4"/>
        <v>0</v>
      </c>
      <c r="T118" s="88"/>
      <c r="U118" s="31"/>
      <c r="V118" s="31"/>
      <c r="W118" s="31"/>
      <c r="X118" s="31"/>
      <c r="Y118" s="31"/>
      <c r="Z118" s="31"/>
    </row>
    <row r="119" spans="1:26" s="25" customFormat="1" ht="10.4" customHeight="1" x14ac:dyDescent="0.25">
      <c r="A119" s="85"/>
      <c r="B119" s="627" t="s">
        <v>41</v>
      </c>
      <c r="C119" s="685" t="str">
        <f t="shared" ref="C119" si="7">$C$51</f>
        <v>Training or Conference Title</v>
      </c>
      <c r="D119" s="686"/>
      <c r="E119" s="686"/>
      <c r="F119" s="686"/>
      <c r="G119" s="686"/>
      <c r="H119" s="686"/>
      <c r="I119" s="686"/>
      <c r="J119" s="686"/>
      <c r="K119" s="686"/>
      <c r="L119" s="686"/>
      <c r="M119" s="686"/>
      <c r="N119" s="134">
        <v>0</v>
      </c>
      <c r="O119" s="265" t="s">
        <v>33</v>
      </c>
      <c r="P119" s="69" t="s">
        <v>2</v>
      </c>
      <c r="Q119" s="138">
        <v>0</v>
      </c>
      <c r="R119" s="39" t="s">
        <v>3</v>
      </c>
      <c r="S119" s="70">
        <f t="shared" si="4"/>
        <v>0</v>
      </c>
      <c r="T119" s="88"/>
      <c r="U119" s="31"/>
      <c r="V119" s="31"/>
      <c r="W119" s="31"/>
      <c r="X119" s="31"/>
      <c r="Y119" s="31"/>
      <c r="Z119" s="31"/>
    </row>
    <row r="120" spans="1:26" s="25" customFormat="1" ht="10.4" customHeight="1" x14ac:dyDescent="0.25">
      <c r="A120" s="85"/>
      <c r="B120" s="627" t="s">
        <v>44</v>
      </c>
      <c r="C120" s="685" t="str">
        <f t="shared" ref="C120" si="8">$C$57</f>
        <v>Training or Conference Title</v>
      </c>
      <c r="D120" s="686"/>
      <c r="E120" s="686"/>
      <c r="F120" s="686"/>
      <c r="G120" s="686"/>
      <c r="H120" s="686"/>
      <c r="I120" s="686"/>
      <c r="J120" s="686"/>
      <c r="K120" s="686"/>
      <c r="L120" s="686"/>
      <c r="M120" s="686"/>
      <c r="N120" s="317">
        <v>0</v>
      </c>
      <c r="O120" s="265" t="s">
        <v>33</v>
      </c>
      <c r="P120" s="385" t="s">
        <v>2</v>
      </c>
      <c r="Q120" s="319">
        <v>0</v>
      </c>
      <c r="R120" s="39" t="s">
        <v>3</v>
      </c>
      <c r="S120" s="70">
        <f t="shared" si="2"/>
        <v>0</v>
      </c>
      <c r="T120" s="88"/>
      <c r="U120" s="31"/>
      <c r="V120" s="31"/>
      <c r="W120" s="31"/>
      <c r="X120" s="31"/>
      <c r="Y120" s="31"/>
      <c r="Z120" s="31"/>
    </row>
    <row r="121" spans="1:26" s="25" customFormat="1" ht="10.9" hidden="1" customHeight="1" x14ac:dyDescent="0.25">
      <c r="A121" s="85"/>
      <c r="B121" s="627" t="s">
        <v>76</v>
      </c>
      <c r="C121" s="685" t="str">
        <f t="shared" ref="C121" si="9">$C$63</f>
        <v>Training or Conference Title</v>
      </c>
      <c r="D121" s="686"/>
      <c r="E121" s="686"/>
      <c r="F121" s="686"/>
      <c r="G121" s="686"/>
      <c r="H121" s="686"/>
      <c r="I121" s="686"/>
      <c r="J121" s="686"/>
      <c r="K121" s="686"/>
      <c r="L121" s="686"/>
      <c r="M121" s="686"/>
      <c r="N121" s="317">
        <v>0</v>
      </c>
      <c r="O121" s="265" t="s">
        <v>33</v>
      </c>
      <c r="P121" s="385" t="s">
        <v>2</v>
      </c>
      <c r="Q121" s="319">
        <v>0</v>
      </c>
      <c r="R121" s="39" t="s">
        <v>3</v>
      </c>
      <c r="S121" s="70">
        <f t="shared" si="2"/>
        <v>0</v>
      </c>
      <c r="T121" s="88"/>
      <c r="U121" s="31"/>
      <c r="V121" s="31"/>
      <c r="W121" s="31"/>
      <c r="X121" s="31"/>
      <c r="Y121" s="31"/>
      <c r="Z121" s="31"/>
    </row>
    <row r="122" spans="1:26" s="25" customFormat="1" ht="10.9" hidden="1" customHeight="1" x14ac:dyDescent="0.25">
      <c r="A122" s="85"/>
      <c r="B122" s="627" t="s">
        <v>143</v>
      </c>
      <c r="C122" s="685" t="str">
        <f t="shared" ref="C122" si="10">$C$69</f>
        <v>Training or Conference Title</v>
      </c>
      <c r="D122" s="686"/>
      <c r="E122" s="686"/>
      <c r="F122" s="686"/>
      <c r="G122" s="686"/>
      <c r="H122" s="686"/>
      <c r="I122" s="686"/>
      <c r="J122" s="686"/>
      <c r="K122" s="686"/>
      <c r="L122" s="686"/>
      <c r="M122" s="686"/>
      <c r="N122" s="317">
        <v>0</v>
      </c>
      <c r="O122" s="265" t="s">
        <v>33</v>
      </c>
      <c r="P122" s="385" t="s">
        <v>2</v>
      </c>
      <c r="Q122" s="319">
        <v>0</v>
      </c>
      <c r="R122" s="39" t="s">
        <v>3</v>
      </c>
      <c r="S122" s="70">
        <f t="shared" si="2"/>
        <v>0</v>
      </c>
      <c r="T122" s="88"/>
      <c r="U122" s="31"/>
      <c r="V122" s="31"/>
      <c r="W122" s="31"/>
      <c r="X122" s="31"/>
      <c r="Y122" s="31"/>
      <c r="Z122" s="31"/>
    </row>
    <row r="123" spans="1:26" s="25" customFormat="1" ht="10.9" customHeight="1" x14ac:dyDescent="0.25">
      <c r="A123" s="85"/>
      <c r="B123" s="683" t="s">
        <v>123</v>
      </c>
      <c r="C123" s="684"/>
      <c r="D123" s="684"/>
      <c r="E123" s="798">
        <f>SUM(S116:S121)</f>
        <v>0</v>
      </c>
      <c r="F123" s="798"/>
      <c r="G123" s="798"/>
      <c r="H123" s="798"/>
      <c r="I123" s="798"/>
      <c r="J123" s="798"/>
      <c r="K123" s="707"/>
      <c r="L123" s="682"/>
      <c r="M123" s="682"/>
      <c r="N123" s="75"/>
      <c r="O123" s="76"/>
      <c r="P123" s="77"/>
      <c r="Q123" s="77"/>
      <c r="R123" s="39"/>
      <c r="S123" s="70"/>
      <c r="T123" s="88"/>
      <c r="U123" s="31"/>
      <c r="V123" s="31"/>
      <c r="W123" s="31"/>
      <c r="X123" s="31"/>
      <c r="Y123" s="31"/>
      <c r="Z123" s="31"/>
    </row>
    <row r="124" spans="1:26" s="25" customFormat="1" ht="10.9" customHeight="1" x14ac:dyDescent="0.25">
      <c r="A124" s="85"/>
      <c r="B124" s="687" t="s">
        <v>121</v>
      </c>
      <c r="C124" s="682"/>
      <c r="D124" s="682"/>
      <c r="E124" s="682"/>
      <c r="F124" s="682"/>
      <c r="G124" s="682"/>
      <c r="H124" s="682"/>
      <c r="I124" s="682"/>
      <c r="J124" s="682"/>
      <c r="K124" s="682"/>
      <c r="L124" s="682"/>
      <c r="M124" s="682"/>
      <c r="N124" s="75"/>
      <c r="O124" s="76"/>
      <c r="P124" s="77"/>
      <c r="Q124" s="77"/>
      <c r="R124" s="39"/>
      <c r="S124" s="70"/>
      <c r="T124" s="88"/>
      <c r="U124" s="31"/>
      <c r="V124" s="31"/>
      <c r="W124" s="31"/>
      <c r="X124" s="31"/>
      <c r="Y124" s="31"/>
      <c r="Z124" s="31"/>
    </row>
    <row r="125" spans="1:26" s="25" customFormat="1" ht="10.9" customHeight="1" x14ac:dyDescent="0.25">
      <c r="A125" s="85"/>
      <c r="B125" s="355" t="s">
        <v>42</v>
      </c>
      <c r="C125" s="659" t="s">
        <v>71</v>
      </c>
      <c r="D125" s="688" t="s">
        <v>120</v>
      </c>
      <c r="E125" s="688"/>
      <c r="F125" s="688"/>
      <c r="G125" s="688"/>
      <c r="H125" s="688"/>
      <c r="I125" s="688"/>
      <c r="J125" s="688"/>
      <c r="K125" s="688"/>
      <c r="L125" s="689"/>
      <c r="M125" s="689"/>
      <c r="N125" s="353">
        <v>0</v>
      </c>
      <c r="O125" s="353" t="s">
        <v>31</v>
      </c>
      <c r="P125" s="350" t="s">
        <v>2</v>
      </c>
      <c r="Q125" s="354">
        <v>0</v>
      </c>
      <c r="R125" s="343" t="s">
        <v>3</v>
      </c>
      <c r="S125" s="351">
        <f t="shared" ref="S125:S127" si="11">N125*Q125</f>
        <v>0</v>
      </c>
      <c r="T125" s="88"/>
      <c r="U125" s="31"/>
      <c r="V125" s="31"/>
      <c r="W125" s="31"/>
      <c r="X125" s="31"/>
      <c r="Y125" s="31"/>
      <c r="Z125" s="31"/>
    </row>
    <row r="126" spans="1:26" s="25" customFormat="1" ht="10.9" customHeight="1" x14ac:dyDescent="0.25">
      <c r="A126" s="85"/>
      <c r="B126" s="355" t="s">
        <v>43</v>
      </c>
      <c r="C126" s="659" t="s">
        <v>71</v>
      </c>
      <c r="D126" s="688" t="s">
        <v>120</v>
      </c>
      <c r="E126" s="688"/>
      <c r="F126" s="688"/>
      <c r="G126" s="688"/>
      <c r="H126" s="688"/>
      <c r="I126" s="688"/>
      <c r="J126" s="688"/>
      <c r="K126" s="688"/>
      <c r="L126" s="689"/>
      <c r="M126" s="689"/>
      <c r="N126" s="353">
        <v>0</v>
      </c>
      <c r="O126" s="353" t="s">
        <v>31</v>
      </c>
      <c r="P126" s="350" t="s">
        <v>2</v>
      </c>
      <c r="Q126" s="354">
        <v>0</v>
      </c>
      <c r="R126" s="343" t="s">
        <v>3</v>
      </c>
      <c r="S126" s="351">
        <f t="shared" si="11"/>
        <v>0</v>
      </c>
      <c r="T126" s="88"/>
      <c r="U126" s="31"/>
      <c r="V126" s="31"/>
      <c r="W126" s="31"/>
      <c r="X126" s="31"/>
      <c r="Y126" s="31"/>
      <c r="Z126" s="31"/>
    </row>
    <row r="127" spans="1:26" s="25" customFormat="1" ht="10.9" customHeight="1" x14ac:dyDescent="0.25">
      <c r="A127" s="85"/>
      <c r="B127" s="355" t="s">
        <v>45</v>
      </c>
      <c r="C127" s="659" t="s">
        <v>71</v>
      </c>
      <c r="D127" s="688" t="s">
        <v>120</v>
      </c>
      <c r="E127" s="688"/>
      <c r="F127" s="688"/>
      <c r="G127" s="688"/>
      <c r="H127" s="688"/>
      <c r="I127" s="688"/>
      <c r="J127" s="688"/>
      <c r="K127" s="688"/>
      <c r="L127" s="689"/>
      <c r="M127" s="689"/>
      <c r="N127" s="353">
        <v>0</v>
      </c>
      <c r="O127" s="353" t="s">
        <v>31</v>
      </c>
      <c r="P127" s="350" t="s">
        <v>2</v>
      </c>
      <c r="Q127" s="354">
        <v>0</v>
      </c>
      <c r="R127" s="343" t="s">
        <v>3</v>
      </c>
      <c r="S127" s="351">
        <f t="shared" si="11"/>
        <v>0</v>
      </c>
      <c r="T127" s="88"/>
      <c r="U127" s="31"/>
      <c r="V127" s="31"/>
      <c r="W127" s="31"/>
      <c r="X127" s="31"/>
      <c r="Y127" s="31"/>
      <c r="Z127" s="31"/>
    </row>
    <row r="128" spans="1:26" s="25" customFormat="1" ht="10.9" customHeight="1" x14ac:dyDescent="0.25">
      <c r="A128" s="85"/>
      <c r="B128" s="687" t="s">
        <v>115</v>
      </c>
      <c r="C128" s="682"/>
      <c r="D128" s="682"/>
      <c r="E128" s="682"/>
      <c r="F128" s="682"/>
      <c r="G128" s="682"/>
      <c r="H128" s="682"/>
      <c r="I128" s="682"/>
      <c r="J128" s="682"/>
      <c r="K128" s="682"/>
      <c r="L128" s="708" t="s">
        <v>80</v>
      </c>
      <c r="M128" s="709"/>
      <c r="N128" s="709"/>
      <c r="O128" s="710"/>
      <c r="P128" s="711"/>
      <c r="Q128" s="711"/>
      <c r="R128" s="65" t="s">
        <v>3</v>
      </c>
      <c r="S128" s="66" t="s">
        <v>11</v>
      </c>
      <c r="T128" s="352"/>
      <c r="U128" s="31"/>
      <c r="V128" s="31"/>
      <c r="W128" s="31"/>
      <c r="X128" s="31"/>
      <c r="Y128" s="31"/>
      <c r="Z128" s="31"/>
    </row>
    <row r="129" spans="1:26" s="644" customFormat="1" ht="10.4" customHeight="1" x14ac:dyDescent="0.25">
      <c r="A129" s="42"/>
      <c r="B129" s="645" t="s">
        <v>116</v>
      </c>
      <c r="C129" s="690" t="s">
        <v>79</v>
      </c>
      <c r="D129" s="703"/>
      <c r="E129" s="703"/>
      <c r="F129" s="703"/>
      <c r="G129" s="703"/>
      <c r="H129" s="703"/>
      <c r="I129" s="703"/>
      <c r="J129" s="703"/>
      <c r="K129" s="704"/>
      <c r="L129" s="681"/>
      <c r="M129" s="682"/>
      <c r="N129" s="625"/>
      <c r="O129" s="625"/>
      <c r="P129" s="625"/>
      <c r="Q129" s="625"/>
      <c r="R129" s="625"/>
      <c r="S129" s="625"/>
      <c r="T129" s="58"/>
    </row>
    <row r="130" spans="1:26" s="644" customFormat="1" ht="10.4" customHeight="1" x14ac:dyDescent="0.25">
      <c r="A130" s="42"/>
      <c r="B130" s="42"/>
      <c r="C130" s="692" t="s">
        <v>78</v>
      </c>
      <c r="D130" s="746"/>
      <c r="E130" s="705"/>
      <c r="F130" s="706"/>
      <c r="G130" s="706"/>
      <c r="H130" s="706"/>
      <c r="I130" s="706"/>
      <c r="J130" s="706"/>
      <c r="K130" s="707"/>
      <c r="L130" s="681"/>
      <c r="M130" s="682"/>
      <c r="N130" s="682"/>
      <c r="O130" s="682"/>
      <c r="P130" s="682"/>
      <c r="Q130" s="682"/>
      <c r="R130" s="682"/>
      <c r="S130" s="682"/>
      <c r="T130" s="58"/>
    </row>
    <row r="131" spans="1:26" s="644" customFormat="1" ht="10.4" customHeight="1" x14ac:dyDescent="0.25">
      <c r="A131" s="42"/>
      <c r="B131" s="42"/>
      <c r="C131" s="694" t="s">
        <v>119</v>
      </c>
      <c r="D131" s="702"/>
      <c r="E131" s="682"/>
      <c r="F131" s="682"/>
      <c r="G131" s="682"/>
      <c r="H131" s="682"/>
      <c r="I131" s="682"/>
      <c r="J131" s="682"/>
      <c r="K131" s="682"/>
      <c r="L131" s="134">
        <v>0</v>
      </c>
      <c r="M131" s="44" t="s">
        <v>2</v>
      </c>
      <c r="N131" s="131">
        <v>0</v>
      </c>
      <c r="O131" s="38" t="s">
        <v>2</v>
      </c>
      <c r="P131" s="135">
        <v>0</v>
      </c>
      <c r="Q131" s="67" t="s">
        <v>3</v>
      </c>
      <c r="R131" s="41">
        <f>L131*P131*N131</f>
        <v>0</v>
      </c>
      <c r="S131" s="41"/>
      <c r="T131" s="58"/>
    </row>
    <row r="132" spans="1:26" s="644" customFormat="1" ht="10.4" customHeight="1" x14ac:dyDescent="0.25">
      <c r="A132" s="42"/>
      <c r="B132" s="42"/>
      <c r="C132" s="694" t="s">
        <v>8</v>
      </c>
      <c r="D132" s="695"/>
      <c r="E132" s="696"/>
      <c r="F132" s="696"/>
      <c r="G132" s="696"/>
      <c r="H132" s="696"/>
      <c r="I132" s="696"/>
      <c r="J132" s="696"/>
      <c r="K132" s="682"/>
      <c r="L132" s="134">
        <v>0</v>
      </c>
      <c r="M132" s="44" t="s">
        <v>2</v>
      </c>
      <c r="N132" s="131">
        <v>0</v>
      </c>
      <c r="O132" s="38" t="s">
        <v>2</v>
      </c>
      <c r="P132" s="135">
        <v>0</v>
      </c>
      <c r="Q132" s="67" t="s">
        <v>3</v>
      </c>
      <c r="R132" s="41">
        <f>L132*P132*N132</f>
        <v>0</v>
      </c>
      <c r="S132" s="41"/>
      <c r="T132" s="58"/>
    </row>
    <row r="133" spans="1:26" s="644" customFormat="1" ht="10.4" customHeight="1" x14ac:dyDescent="0.25">
      <c r="A133" s="42"/>
      <c r="B133" s="42"/>
      <c r="C133" s="694" t="s">
        <v>179</v>
      </c>
      <c r="D133" s="695"/>
      <c r="E133" s="696"/>
      <c r="F133" s="696"/>
      <c r="G133" s="696"/>
      <c r="H133" s="696"/>
      <c r="I133" s="696"/>
      <c r="J133" s="696"/>
      <c r="K133" s="682"/>
      <c r="L133" s="134">
        <v>0</v>
      </c>
      <c r="M133" s="44" t="s">
        <v>2</v>
      </c>
      <c r="N133" s="131">
        <v>0</v>
      </c>
      <c r="O133" s="38" t="s">
        <v>2</v>
      </c>
      <c r="P133" s="135">
        <v>0</v>
      </c>
      <c r="Q133" s="67" t="s">
        <v>3</v>
      </c>
      <c r="R133" s="41">
        <f>L133*P133*N133</f>
        <v>0</v>
      </c>
      <c r="S133" s="41"/>
      <c r="T133" s="58"/>
    </row>
    <row r="134" spans="1:26" s="644" customFormat="1" ht="10.4" customHeight="1" x14ac:dyDescent="0.25">
      <c r="A134" s="42"/>
      <c r="B134" s="42"/>
      <c r="C134" s="694" t="s">
        <v>36</v>
      </c>
      <c r="D134" s="695"/>
      <c r="E134" s="696"/>
      <c r="F134" s="696"/>
      <c r="G134" s="696"/>
      <c r="H134" s="696"/>
      <c r="I134" s="696"/>
      <c r="J134" s="696"/>
      <c r="K134" s="682"/>
      <c r="L134" s="134">
        <v>0</v>
      </c>
      <c r="M134" s="44" t="s">
        <v>2</v>
      </c>
      <c r="N134" s="131">
        <v>0</v>
      </c>
      <c r="O134" s="38" t="s">
        <v>2</v>
      </c>
      <c r="P134" s="136">
        <v>0</v>
      </c>
      <c r="Q134" s="67" t="s">
        <v>3</v>
      </c>
      <c r="R134" s="29">
        <f>L134*P134*N134</f>
        <v>0</v>
      </c>
      <c r="S134" s="41">
        <f>SUM(R131:R134)</f>
        <v>0</v>
      </c>
      <c r="T134" s="58"/>
    </row>
    <row r="135" spans="1:26" s="644" customFormat="1" ht="10.4" customHeight="1" x14ac:dyDescent="0.25">
      <c r="A135" s="42"/>
      <c r="B135" s="645" t="s">
        <v>118</v>
      </c>
      <c r="C135" s="690" t="s">
        <v>79</v>
      </c>
      <c r="D135" s="703"/>
      <c r="E135" s="703"/>
      <c r="F135" s="703"/>
      <c r="G135" s="703"/>
      <c r="H135" s="703"/>
      <c r="I135" s="703"/>
      <c r="J135" s="703"/>
      <c r="K135" s="704"/>
      <c r="L135" s="681"/>
      <c r="M135" s="682"/>
      <c r="N135" s="625"/>
      <c r="O135" s="625"/>
      <c r="P135" s="625"/>
      <c r="Q135" s="625"/>
      <c r="R135" s="625"/>
      <c r="S135" s="625"/>
      <c r="T135" s="58"/>
    </row>
    <row r="136" spans="1:26" s="644" customFormat="1" ht="10.4" customHeight="1" x14ac:dyDescent="0.25">
      <c r="A136" s="42"/>
      <c r="B136" s="42"/>
      <c r="C136" s="692" t="s">
        <v>78</v>
      </c>
      <c r="D136" s="746"/>
      <c r="E136" s="705"/>
      <c r="F136" s="706"/>
      <c r="G136" s="706"/>
      <c r="H136" s="706"/>
      <c r="I136" s="706"/>
      <c r="J136" s="706"/>
      <c r="K136" s="707"/>
      <c r="L136" s="681"/>
      <c r="M136" s="682"/>
      <c r="N136" s="682"/>
      <c r="O136" s="682"/>
      <c r="P136" s="682"/>
      <c r="Q136" s="682"/>
      <c r="R136" s="682"/>
      <c r="S136" s="682"/>
      <c r="T136" s="58"/>
    </row>
    <row r="137" spans="1:26" s="644" customFormat="1" ht="10.4" customHeight="1" x14ac:dyDescent="0.25">
      <c r="A137" s="42"/>
      <c r="B137" s="42"/>
      <c r="C137" s="694" t="s">
        <v>119</v>
      </c>
      <c r="D137" s="702"/>
      <c r="E137" s="682"/>
      <c r="F137" s="682"/>
      <c r="G137" s="682"/>
      <c r="H137" s="682"/>
      <c r="I137" s="682"/>
      <c r="J137" s="682"/>
      <c r="K137" s="682"/>
      <c r="L137" s="134">
        <v>0</v>
      </c>
      <c r="M137" s="44" t="s">
        <v>2</v>
      </c>
      <c r="N137" s="131">
        <v>0</v>
      </c>
      <c r="O137" s="38" t="s">
        <v>2</v>
      </c>
      <c r="P137" s="135">
        <v>0</v>
      </c>
      <c r="Q137" s="67" t="s">
        <v>3</v>
      </c>
      <c r="R137" s="41">
        <f>L137*P137*N137</f>
        <v>0</v>
      </c>
      <c r="S137" s="41"/>
      <c r="T137" s="58"/>
    </row>
    <row r="138" spans="1:26" s="644" customFormat="1" ht="10.4" customHeight="1" x14ac:dyDescent="0.25">
      <c r="A138" s="42"/>
      <c r="B138" s="42"/>
      <c r="C138" s="694" t="s">
        <v>8</v>
      </c>
      <c r="D138" s="695"/>
      <c r="E138" s="696"/>
      <c r="F138" s="696"/>
      <c r="G138" s="696"/>
      <c r="H138" s="696"/>
      <c r="I138" s="696"/>
      <c r="J138" s="696"/>
      <c r="K138" s="682"/>
      <c r="L138" s="134">
        <v>0</v>
      </c>
      <c r="M138" s="44" t="s">
        <v>2</v>
      </c>
      <c r="N138" s="131">
        <v>0</v>
      </c>
      <c r="O138" s="38" t="s">
        <v>2</v>
      </c>
      <c r="P138" s="135">
        <v>0</v>
      </c>
      <c r="Q138" s="67" t="s">
        <v>3</v>
      </c>
      <c r="R138" s="41">
        <f>L138*P138*N138</f>
        <v>0</v>
      </c>
      <c r="S138" s="41"/>
      <c r="T138" s="58"/>
    </row>
    <row r="139" spans="1:26" s="644" customFormat="1" ht="10.4" customHeight="1" x14ac:dyDescent="0.25">
      <c r="A139" s="42"/>
      <c r="B139" s="42"/>
      <c r="C139" s="694" t="s">
        <v>179</v>
      </c>
      <c r="D139" s="695"/>
      <c r="E139" s="696"/>
      <c r="F139" s="696"/>
      <c r="G139" s="696"/>
      <c r="H139" s="696"/>
      <c r="I139" s="696"/>
      <c r="J139" s="696"/>
      <c r="K139" s="682"/>
      <c r="L139" s="134">
        <v>0</v>
      </c>
      <c r="M139" s="44" t="s">
        <v>2</v>
      </c>
      <c r="N139" s="131">
        <v>0</v>
      </c>
      <c r="O139" s="38" t="s">
        <v>2</v>
      </c>
      <c r="P139" s="135">
        <v>0</v>
      </c>
      <c r="Q139" s="67" t="s">
        <v>3</v>
      </c>
      <c r="R139" s="41">
        <f>L139*P139*N139</f>
        <v>0</v>
      </c>
      <c r="S139" s="41"/>
      <c r="T139" s="58"/>
    </row>
    <row r="140" spans="1:26" s="644" customFormat="1" ht="10.4" customHeight="1" x14ac:dyDescent="0.25">
      <c r="A140" s="42"/>
      <c r="B140" s="42"/>
      <c r="C140" s="694" t="s">
        <v>36</v>
      </c>
      <c r="D140" s="695"/>
      <c r="E140" s="696"/>
      <c r="F140" s="696"/>
      <c r="G140" s="696"/>
      <c r="H140" s="696"/>
      <c r="I140" s="696"/>
      <c r="J140" s="696"/>
      <c r="K140" s="682"/>
      <c r="L140" s="134">
        <v>0</v>
      </c>
      <c r="M140" s="44" t="s">
        <v>2</v>
      </c>
      <c r="N140" s="131">
        <v>0</v>
      </c>
      <c r="O140" s="38" t="s">
        <v>2</v>
      </c>
      <c r="P140" s="136">
        <v>0</v>
      </c>
      <c r="Q140" s="67" t="s">
        <v>3</v>
      </c>
      <c r="R140" s="29">
        <f>L140*P140*N140</f>
        <v>0</v>
      </c>
      <c r="S140" s="41">
        <f>SUM(R137:R140)</f>
        <v>0</v>
      </c>
      <c r="T140" s="58"/>
    </row>
    <row r="141" spans="1:26" s="25" customFormat="1" ht="10.9" customHeight="1" x14ac:dyDescent="0.25">
      <c r="A141" s="85"/>
      <c r="B141" s="683" t="s">
        <v>122</v>
      </c>
      <c r="C141" s="684"/>
      <c r="D141" s="684"/>
      <c r="E141" s="798">
        <f>SUM(S125:S126)+SUM(S134:S140)</f>
        <v>0</v>
      </c>
      <c r="F141" s="798"/>
      <c r="G141" s="798"/>
      <c r="H141" s="798"/>
      <c r="I141" s="798"/>
      <c r="J141" s="798"/>
      <c r="K141" s="707"/>
      <c r="L141" s="682"/>
      <c r="M141" s="682"/>
      <c r="N141" s="75"/>
      <c r="O141" s="76"/>
      <c r="P141" s="77"/>
      <c r="Q141" s="77"/>
      <c r="R141" s="39"/>
      <c r="S141" s="70"/>
      <c r="T141" s="88"/>
      <c r="U141" s="31"/>
      <c r="V141" s="31"/>
      <c r="W141" s="31"/>
      <c r="X141" s="31"/>
      <c r="Y141" s="31"/>
      <c r="Z141" s="31"/>
    </row>
    <row r="142" spans="1:26" s="644" customFormat="1" ht="10.9" customHeight="1" thickBot="1" x14ac:dyDescent="0.3">
      <c r="A142" s="42"/>
      <c r="B142" s="42"/>
      <c r="C142" s="640"/>
      <c r="D142" s="735"/>
      <c r="E142" s="715"/>
      <c r="F142" s="715"/>
      <c r="G142" s="715"/>
      <c r="H142" s="715"/>
      <c r="I142" s="715"/>
      <c r="J142" s="715"/>
      <c r="K142" s="715"/>
      <c r="L142" s="715"/>
      <c r="M142" s="715"/>
      <c r="N142" s="635"/>
      <c r="O142" s="635"/>
      <c r="P142" s="71"/>
      <c r="Q142" s="71"/>
      <c r="R142" s="56"/>
      <c r="S142" s="79"/>
      <c r="T142" s="50">
        <f>ROUND(SUM(S104:S139),0)</f>
        <v>0</v>
      </c>
      <c r="U142" s="26"/>
      <c r="V142" s="26"/>
      <c r="W142" s="26"/>
      <c r="X142" s="26"/>
      <c r="Y142" s="26"/>
      <c r="Z142" s="26"/>
    </row>
    <row r="143" spans="1:26" s="48" customFormat="1" ht="11.5" customHeight="1" x14ac:dyDescent="0.25">
      <c r="A143" s="149" t="s">
        <v>7</v>
      </c>
      <c r="B143" s="149"/>
      <c r="C143" s="794" t="s">
        <v>72</v>
      </c>
      <c r="D143" s="795"/>
      <c r="E143" s="795"/>
      <c r="F143" s="795"/>
      <c r="G143" s="795"/>
      <c r="H143" s="795"/>
      <c r="I143" s="795"/>
      <c r="J143" s="795"/>
      <c r="K143" s="795"/>
      <c r="L143" s="795"/>
      <c r="M143" s="795"/>
      <c r="N143" s="795"/>
      <c r="O143" s="795"/>
      <c r="P143" s="795"/>
      <c r="Q143" s="795"/>
      <c r="R143" s="795"/>
      <c r="S143" s="796"/>
      <c r="T143" s="150"/>
      <c r="U143" s="83"/>
      <c r="V143" s="83"/>
      <c r="W143" s="83"/>
      <c r="X143" s="83"/>
      <c r="Y143" s="83"/>
      <c r="Z143" s="83"/>
    </row>
    <row r="144" spans="1:26" s="48" customFormat="1" ht="11.5" customHeight="1" x14ac:dyDescent="0.25">
      <c r="A144" s="341"/>
      <c r="B144" s="341"/>
      <c r="C144" s="342" t="s">
        <v>110</v>
      </c>
      <c r="D144" s="612">
        <f>SUM(T19:T142)</f>
        <v>0</v>
      </c>
      <c r="E144" s="643" t="s">
        <v>32</v>
      </c>
      <c r="F144" s="763" t="s">
        <v>111</v>
      </c>
      <c r="G144" s="764"/>
      <c r="H144" s="764"/>
      <c r="I144" s="764"/>
      <c r="J144" s="764"/>
      <c r="K144" s="764"/>
      <c r="L144" s="764"/>
      <c r="M144" s="764"/>
      <c r="N144" s="764"/>
      <c r="O144" s="764"/>
      <c r="P144" s="763">
        <f>T80+T101+E141</f>
        <v>0</v>
      </c>
      <c r="Q144" s="763" t="e">
        <f t="shared" ref="Q144" si="12">F144-N144</f>
        <v>#VALUE!</v>
      </c>
      <c r="R144" s="343" t="s">
        <v>3</v>
      </c>
      <c r="S144" s="611">
        <f>D144-P144</f>
        <v>0</v>
      </c>
      <c r="T144" s="345"/>
      <c r="U144" s="83"/>
      <c r="V144" s="83"/>
      <c r="W144" s="83"/>
      <c r="X144" s="83"/>
      <c r="Y144" s="83"/>
      <c r="Z144" s="83"/>
    </row>
    <row r="145" spans="1:26" s="644" customFormat="1" ht="10.9" customHeight="1" x14ac:dyDescent="0.25">
      <c r="A145" s="80"/>
      <c r="B145" s="346" t="s">
        <v>131</v>
      </c>
      <c r="C145" s="347" t="s">
        <v>128</v>
      </c>
      <c r="D145" s="389">
        <v>0</v>
      </c>
      <c r="E145" s="348" t="s">
        <v>2</v>
      </c>
      <c r="F145" s="780">
        <f>S144</f>
        <v>0</v>
      </c>
      <c r="G145" s="764"/>
      <c r="H145" s="764"/>
      <c r="I145" s="764"/>
      <c r="J145" s="764"/>
      <c r="K145" s="764"/>
      <c r="L145" s="781"/>
      <c r="M145" s="682"/>
      <c r="N145" s="784"/>
      <c r="O145" s="682"/>
      <c r="P145" s="682"/>
      <c r="Q145" s="682"/>
      <c r="R145" s="349" t="s">
        <v>3</v>
      </c>
      <c r="S145" s="344">
        <f>(D145*F145)</f>
        <v>0</v>
      </c>
      <c r="T145" s="41"/>
      <c r="U145" s="26"/>
      <c r="V145" s="26"/>
      <c r="W145" s="26"/>
      <c r="X145" s="26"/>
      <c r="Y145" s="26"/>
      <c r="Z145" s="26"/>
    </row>
    <row r="146" spans="1:26" s="644" customFormat="1" ht="10.9" customHeight="1" x14ac:dyDescent="0.25">
      <c r="A146" s="80"/>
      <c r="B146" s="387" t="s">
        <v>43</v>
      </c>
      <c r="C146" s="388" t="s">
        <v>127</v>
      </c>
      <c r="D146" s="389">
        <v>0</v>
      </c>
      <c r="E146" s="348" t="s">
        <v>2</v>
      </c>
      <c r="F146" s="780">
        <f>P144</f>
        <v>0</v>
      </c>
      <c r="G146" s="782"/>
      <c r="H146" s="782"/>
      <c r="I146" s="782"/>
      <c r="J146" s="782"/>
      <c r="K146" s="782"/>
      <c r="L146" s="783"/>
      <c r="M146" s="686"/>
      <c r="N146" s="785"/>
      <c r="O146" s="786"/>
      <c r="P146" s="786"/>
      <c r="Q146" s="786"/>
      <c r="R146" s="390" t="s">
        <v>3</v>
      </c>
      <c r="S146" s="344">
        <f>(D146*F146)</f>
        <v>0</v>
      </c>
      <c r="T146" s="41"/>
      <c r="U146" s="26"/>
      <c r="V146" s="26"/>
      <c r="W146" s="26"/>
      <c r="X146" s="26"/>
      <c r="Y146" s="26"/>
      <c r="Z146" s="26"/>
    </row>
    <row r="147" spans="1:26" s="644" customFormat="1" ht="10.9" hidden="1" customHeight="1" x14ac:dyDescent="0.25">
      <c r="A147" s="341"/>
      <c r="B147" s="367"/>
      <c r="C147" s="372"/>
      <c r="D147" s="373" t="s">
        <v>112</v>
      </c>
      <c r="E147" s="776" t="s">
        <v>133</v>
      </c>
      <c r="F147" s="777"/>
      <c r="G147" s="777"/>
      <c r="H147" s="777"/>
      <c r="I147" s="777"/>
      <c r="J147" s="777"/>
      <c r="K147" s="777"/>
      <c r="L147" s="777"/>
      <c r="M147" s="777"/>
      <c r="N147" s="778" t="s">
        <v>113</v>
      </c>
      <c r="O147" s="779"/>
      <c r="P147" s="779"/>
      <c r="Q147" s="779"/>
      <c r="R147" s="374"/>
      <c r="S147" s="371"/>
      <c r="T147" s="345"/>
      <c r="U147" s="26"/>
      <c r="V147" s="26"/>
      <c r="W147" s="26"/>
      <c r="X147" s="26"/>
      <c r="Y147" s="26"/>
      <c r="Z147" s="26"/>
    </row>
    <row r="148" spans="1:26" s="644" customFormat="1" ht="10.9" hidden="1" customHeight="1" x14ac:dyDescent="0.25">
      <c r="A148" s="80"/>
      <c r="B148" s="367" t="s">
        <v>117</v>
      </c>
      <c r="C148" s="368" t="s">
        <v>130</v>
      </c>
      <c r="D148" s="369">
        <v>0</v>
      </c>
      <c r="E148" s="646" t="s">
        <v>2</v>
      </c>
      <c r="F148" s="787">
        <f>(S144*N148)+P148</f>
        <v>0</v>
      </c>
      <c r="G148" s="777"/>
      <c r="H148" s="777"/>
      <c r="I148" s="777"/>
      <c r="J148" s="777"/>
      <c r="K148" s="777"/>
      <c r="L148" s="779"/>
      <c r="M148" s="786"/>
      <c r="N148" s="647">
        <v>0.25</v>
      </c>
      <c r="O148" s="375" t="s">
        <v>114</v>
      </c>
      <c r="P148" s="788">
        <v>0</v>
      </c>
      <c r="Q148" s="786"/>
      <c r="R148" s="370" t="s">
        <v>3</v>
      </c>
      <c r="S148" s="371">
        <f>(D148*F148)</f>
        <v>0</v>
      </c>
      <c r="T148" s="41"/>
      <c r="U148" s="26"/>
      <c r="V148" s="26"/>
      <c r="W148" s="26"/>
      <c r="X148" s="26"/>
      <c r="Y148" s="26"/>
      <c r="Z148" s="26"/>
    </row>
    <row r="149" spans="1:26" s="644" customFormat="1" ht="10.9" hidden="1" customHeight="1" x14ac:dyDescent="0.25">
      <c r="A149" s="80"/>
      <c r="B149" s="367" t="s">
        <v>132</v>
      </c>
      <c r="C149" s="368" t="s">
        <v>129</v>
      </c>
      <c r="D149" s="369">
        <v>0</v>
      </c>
      <c r="E149" s="646" t="s">
        <v>2</v>
      </c>
      <c r="F149" s="787">
        <f>(S144*N149)+P149</f>
        <v>0</v>
      </c>
      <c r="G149" s="777"/>
      <c r="H149" s="777"/>
      <c r="I149" s="777"/>
      <c r="J149" s="777"/>
      <c r="K149" s="777"/>
      <c r="L149" s="779"/>
      <c r="M149" s="786"/>
      <c r="N149" s="647">
        <v>0.75</v>
      </c>
      <c r="O149" s="375" t="s">
        <v>114</v>
      </c>
      <c r="P149" s="788">
        <v>0</v>
      </c>
      <c r="Q149" s="786"/>
      <c r="R149" s="370" t="s">
        <v>3</v>
      </c>
      <c r="S149" s="371">
        <f>(D149*F149)</f>
        <v>0</v>
      </c>
      <c r="T149" s="41"/>
      <c r="U149" s="26"/>
      <c r="V149" s="26"/>
      <c r="W149" s="26"/>
      <c r="X149" s="26"/>
      <c r="Y149" s="26"/>
      <c r="Z149" s="26"/>
    </row>
    <row r="150" spans="1:26" s="644" customFormat="1" ht="10.9" customHeight="1" thickBot="1" x14ac:dyDescent="0.3">
      <c r="A150" s="80"/>
      <c r="B150" s="80"/>
      <c r="C150" s="81"/>
      <c r="D150" s="266"/>
      <c r="E150" s="797" t="s">
        <v>97</v>
      </c>
      <c r="F150" s="737"/>
      <c r="G150" s="737"/>
      <c r="H150" s="737"/>
      <c r="I150" s="737"/>
      <c r="J150" s="737"/>
      <c r="K150" s="737"/>
      <c r="L150" s="737"/>
      <c r="M150" s="737"/>
      <c r="N150" s="737"/>
      <c r="O150" s="737"/>
      <c r="P150" s="737"/>
      <c r="Q150" s="737"/>
      <c r="R150" s="632"/>
      <c r="S150" s="41"/>
      <c r="T150" s="89">
        <f>ROUND(SUM(S145:S149),0)</f>
        <v>0</v>
      </c>
      <c r="U150" s="26"/>
      <c r="V150" s="26"/>
      <c r="W150" s="26"/>
      <c r="X150" s="26"/>
      <c r="Y150" s="26"/>
      <c r="Z150" s="26"/>
    </row>
    <row r="151" spans="1:26" s="48" customFormat="1" ht="17" customHeight="1" x14ac:dyDescent="0.25">
      <c r="A151" s="148" t="s">
        <v>6</v>
      </c>
      <c r="B151" s="792" t="s">
        <v>141</v>
      </c>
      <c r="C151" s="793"/>
      <c r="D151" s="582">
        <v>134000</v>
      </c>
      <c r="E151" s="407" t="s">
        <v>134</v>
      </c>
      <c r="F151" s="789" t="s">
        <v>135</v>
      </c>
      <c r="G151" s="789"/>
      <c r="H151" s="789"/>
      <c r="I151" s="789"/>
      <c r="J151" s="789"/>
      <c r="K151" s="789"/>
      <c r="L151" s="789"/>
      <c r="M151" s="408" t="s">
        <v>138</v>
      </c>
      <c r="N151" s="409">
        <v>0</v>
      </c>
      <c r="O151" s="583" t="s">
        <v>3</v>
      </c>
      <c r="P151" s="406" t="s">
        <v>140</v>
      </c>
      <c r="Q151" s="790" t="s">
        <v>136</v>
      </c>
      <c r="R151" s="791"/>
      <c r="S151" s="791"/>
      <c r="T151" s="402">
        <f>SUM(T19:T150)</f>
        <v>0</v>
      </c>
      <c r="U151" s="83"/>
      <c r="V151" s="83"/>
      <c r="W151" s="83"/>
      <c r="X151" s="83"/>
      <c r="Y151" s="83"/>
      <c r="Z151" s="83"/>
    </row>
    <row r="152" spans="1:26" s="644" customFormat="1" ht="14" customHeight="1" x14ac:dyDescent="0.3">
      <c r="A152" s="581" t="s">
        <v>201</v>
      </c>
      <c r="B152" s="766" t="s">
        <v>158</v>
      </c>
      <c r="C152" s="767"/>
      <c r="D152" s="580" t="s">
        <v>159</v>
      </c>
      <c r="E152" s="372"/>
      <c r="F152" s="771" t="s">
        <v>139</v>
      </c>
      <c r="G152" s="772"/>
      <c r="H152" s="772"/>
      <c r="I152" s="772"/>
      <c r="J152" s="772"/>
      <c r="K152" s="772"/>
      <c r="L152" s="772"/>
      <c r="M152" s="410" t="s">
        <v>138</v>
      </c>
      <c r="N152" s="773"/>
      <c r="O152" s="682"/>
      <c r="P152" s="682"/>
      <c r="Q152" s="770" t="s">
        <v>137</v>
      </c>
      <c r="R152" s="706"/>
      <c r="S152" s="706"/>
      <c r="T152" s="403">
        <f>(D151+N151)-T151</f>
        <v>134000</v>
      </c>
      <c r="U152" s="26"/>
      <c r="V152" s="26"/>
      <c r="W152" s="26"/>
      <c r="X152" s="26"/>
      <c r="Y152" s="26"/>
      <c r="Z152" s="26"/>
    </row>
    <row r="153" spans="1:26" s="32" customFormat="1" ht="10.4" customHeight="1" x14ac:dyDescent="0.25">
      <c r="A153" s="634"/>
      <c r="B153" s="721"/>
      <c r="C153" s="722"/>
      <c r="D153" s="722"/>
      <c r="E153" s="722"/>
      <c r="F153" s="722"/>
      <c r="G153" s="722"/>
      <c r="H153" s="722"/>
      <c r="I153" s="722"/>
      <c r="J153" s="722"/>
      <c r="K153" s="722"/>
      <c r="L153" s="722"/>
      <c r="M153" s="722"/>
      <c r="N153" s="722"/>
      <c r="O153" s="722"/>
      <c r="P153" s="722"/>
      <c r="Q153" s="722"/>
      <c r="R153" s="722"/>
      <c r="S153" s="722"/>
      <c r="T153" s="405"/>
      <c r="U153" s="33"/>
      <c r="V153" s="33"/>
      <c r="W153" s="33"/>
      <c r="X153" s="33"/>
      <c r="Y153" s="33"/>
      <c r="Z153" s="33"/>
    </row>
  </sheetData>
  <sheetProtection algorithmName="SHA-512" hashValue="sxBSYUoHdGChYJcz6/UIPSZsutII7rlj6heTdTo44RLxPQFdbhGpi7bxpcQ9bRq0Qdxy86PnxeRsIMuUZvn8yw==" saltValue="f3s7eIH3vXGpWT+5WyQGZw==" spinCount="100000" sheet="1" insertRows="0" deleteRows="0"/>
  <mergeCells count="212">
    <mergeCell ref="B1:S1"/>
    <mergeCell ref="B2:G2"/>
    <mergeCell ref="H2:I2"/>
    <mergeCell ref="J2:M2"/>
    <mergeCell ref="N2:S2"/>
    <mergeCell ref="B3:D3"/>
    <mergeCell ref="E3:J3"/>
    <mergeCell ref="L3:M3"/>
    <mergeCell ref="N3:S3"/>
    <mergeCell ref="C10:J10"/>
    <mergeCell ref="C11:J11"/>
    <mergeCell ref="C12:K12"/>
    <mergeCell ref="C13:K13"/>
    <mergeCell ref="C14:J14"/>
    <mergeCell ref="C15:J15"/>
    <mergeCell ref="C4:S4"/>
    <mergeCell ref="C5:K5"/>
    <mergeCell ref="C6:J6"/>
    <mergeCell ref="C7:J7"/>
    <mergeCell ref="C8:K8"/>
    <mergeCell ref="C9:K9"/>
    <mergeCell ref="C22:D22"/>
    <mergeCell ref="L22:M22"/>
    <mergeCell ref="C23:D23"/>
    <mergeCell ref="L23:M23"/>
    <mergeCell ref="C24:D24"/>
    <mergeCell ref="L24:M24"/>
    <mergeCell ref="C16:K16"/>
    <mergeCell ref="C17:K17"/>
    <mergeCell ref="C18:J18"/>
    <mergeCell ref="C19:J19"/>
    <mergeCell ref="C20:S20"/>
    <mergeCell ref="C21:D21"/>
    <mergeCell ref="E21:K21"/>
    <mergeCell ref="L21:M21"/>
    <mergeCell ref="N21:P21"/>
    <mergeCell ref="C28:D28"/>
    <mergeCell ref="L28:M28"/>
    <mergeCell ref="C29:D29"/>
    <mergeCell ref="L29:M29"/>
    <mergeCell ref="E30:K30"/>
    <mergeCell ref="L30:M30"/>
    <mergeCell ref="C25:D25"/>
    <mergeCell ref="L25:M25"/>
    <mergeCell ref="C26:D26"/>
    <mergeCell ref="L26:M26"/>
    <mergeCell ref="C27:D27"/>
    <mergeCell ref="L27:M27"/>
    <mergeCell ref="C34:D34"/>
    <mergeCell ref="L34:S34"/>
    <mergeCell ref="C36:K36"/>
    <mergeCell ref="C37:K37"/>
    <mergeCell ref="C38:K38"/>
    <mergeCell ref="C39:K39"/>
    <mergeCell ref="L39:S39"/>
    <mergeCell ref="C31:S31"/>
    <mergeCell ref="C32:D32"/>
    <mergeCell ref="E32:K32"/>
    <mergeCell ref="L32:Q32"/>
    <mergeCell ref="C33:K33"/>
    <mergeCell ref="L33:S33"/>
    <mergeCell ref="C46:D46"/>
    <mergeCell ref="L46:S46"/>
    <mergeCell ref="C48:K48"/>
    <mergeCell ref="C49:K49"/>
    <mergeCell ref="C50:K50"/>
    <mergeCell ref="C51:K51"/>
    <mergeCell ref="L51:S51"/>
    <mergeCell ref="C40:D40"/>
    <mergeCell ref="L40:S40"/>
    <mergeCell ref="C42:K42"/>
    <mergeCell ref="C43:K43"/>
    <mergeCell ref="C44:K44"/>
    <mergeCell ref="C45:K45"/>
    <mergeCell ref="L45:S45"/>
    <mergeCell ref="C58:D58"/>
    <mergeCell ref="L58:S58"/>
    <mergeCell ref="C60:K60"/>
    <mergeCell ref="C61:K61"/>
    <mergeCell ref="C62:K62"/>
    <mergeCell ref="C63:K63"/>
    <mergeCell ref="L63:S63"/>
    <mergeCell ref="C52:D52"/>
    <mergeCell ref="L52:S52"/>
    <mergeCell ref="C54:K54"/>
    <mergeCell ref="C55:K55"/>
    <mergeCell ref="C56:K56"/>
    <mergeCell ref="C57:K57"/>
    <mergeCell ref="L57:S57"/>
    <mergeCell ref="C70:D70"/>
    <mergeCell ref="L70:S70"/>
    <mergeCell ref="C72:K72"/>
    <mergeCell ref="C73:K73"/>
    <mergeCell ref="C74:K74"/>
    <mergeCell ref="C75:K75"/>
    <mergeCell ref="L75:S75"/>
    <mergeCell ref="C64:D64"/>
    <mergeCell ref="L64:S64"/>
    <mergeCell ref="C66:K66"/>
    <mergeCell ref="C67:K67"/>
    <mergeCell ref="C68:K68"/>
    <mergeCell ref="C69:K69"/>
    <mergeCell ref="L69:S69"/>
    <mergeCell ref="C81:S81"/>
    <mergeCell ref="C82:S82"/>
    <mergeCell ref="D83:M83"/>
    <mergeCell ref="N83:R83"/>
    <mergeCell ref="D84:M84"/>
    <mergeCell ref="D85:M85"/>
    <mergeCell ref="C76:S76"/>
    <mergeCell ref="D77:M77"/>
    <mergeCell ref="N77:R77"/>
    <mergeCell ref="D78:M78"/>
    <mergeCell ref="D79:M79"/>
    <mergeCell ref="C80:O80"/>
    <mergeCell ref="D92:M92"/>
    <mergeCell ref="D93:M93"/>
    <mergeCell ref="D94:M94"/>
    <mergeCell ref="C95:S95"/>
    <mergeCell ref="D96:M96"/>
    <mergeCell ref="N96:R96"/>
    <mergeCell ref="D86:M86"/>
    <mergeCell ref="D87:M87"/>
    <mergeCell ref="D88:M88"/>
    <mergeCell ref="D89:M89"/>
    <mergeCell ref="D90:M90"/>
    <mergeCell ref="D91:M91"/>
    <mergeCell ref="B103:C103"/>
    <mergeCell ref="D103:M103"/>
    <mergeCell ref="N103:R103"/>
    <mergeCell ref="D104:M104"/>
    <mergeCell ref="D105:M105"/>
    <mergeCell ref="D106:M106"/>
    <mergeCell ref="D97:M97"/>
    <mergeCell ref="D98:M98"/>
    <mergeCell ref="D99:M99"/>
    <mergeCell ref="D100:M100"/>
    <mergeCell ref="D101:M101"/>
    <mergeCell ref="C102:S102"/>
    <mergeCell ref="D113:M113"/>
    <mergeCell ref="B114:D114"/>
    <mergeCell ref="E114:K114"/>
    <mergeCell ref="L114:M114"/>
    <mergeCell ref="B115:K115"/>
    <mergeCell ref="L115:M115"/>
    <mergeCell ref="D107:M107"/>
    <mergeCell ref="D108:M108"/>
    <mergeCell ref="D109:M109"/>
    <mergeCell ref="D110:M110"/>
    <mergeCell ref="D111:M111"/>
    <mergeCell ref="D112:M112"/>
    <mergeCell ref="C122:M122"/>
    <mergeCell ref="B123:D123"/>
    <mergeCell ref="E123:K123"/>
    <mergeCell ref="L123:M123"/>
    <mergeCell ref="B124:K124"/>
    <mergeCell ref="L124:M124"/>
    <mergeCell ref="C116:M116"/>
    <mergeCell ref="C117:M117"/>
    <mergeCell ref="C118:M118"/>
    <mergeCell ref="C119:M119"/>
    <mergeCell ref="C120:M120"/>
    <mergeCell ref="C121:M121"/>
    <mergeCell ref="C130:D130"/>
    <mergeCell ref="E130:K130"/>
    <mergeCell ref="L130:S130"/>
    <mergeCell ref="C131:K131"/>
    <mergeCell ref="C132:K132"/>
    <mergeCell ref="C133:K133"/>
    <mergeCell ref="D125:M125"/>
    <mergeCell ref="D126:M126"/>
    <mergeCell ref="D127:M127"/>
    <mergeCell ref="B128:K128"/>
    <mergeCell ref="L128:Q128"/>
    <mergeCell ref="C129:K129"/>
    <mergeCell ref="L129:M129"/>
    <mergeCell ref="C137:K137"/>
    <mergeCell ref="C138:K138"/>
    <mergeCell ref="C139:K139"/>
    <mergeCell ref="C140:K140"/>
    <mergeCell ref="B141:D141"/>
    <mergeCell ref="E141:K141"/>
    <mergeCell ref="C134:K134"/>
    <mergeCell ref="C135:K135"/>
    <mergeCell ref="L135:M135"/>
    <mergeCell ref="C136:D136"/>
    <mergeCell ref="E136:K136"/>
    <mergeCell ref="L136:S136"/>
    <mergeCell ref="F146:M146"/>
    <mergeCell ref="N146:Q146"/>
    <mergeCell ref="E147:M147"/>
    <mergeCell ref="N147:Q147"/>
    <mergeCell ref="F148:M148"/>
    <mergeCell ref="P148:Q148"/>
    <mergeCell ref="L141:M141"/>
    <mergeCell ref="D142:M142"/>
    <mergeCell ref="C143:S143"/>
    <mergeCell ref="F144:O144"/>
    <mergeCell ref="P144:Q144"/>
    <mergeCell ref="F145:M145"/>
    <mergeCell ref="N145:Q145"/>
    <mergeCell ref="B152:C152"/>
    <mergeCell ref="F152:L152"/>
    <mergeCell ref="N152:P152"/>
    <mergeCell ref="Q152:S152"/>
    <mergeCell ref="B153:S153"/>
    <mergeCell ref="F149:M149"/>
    <mergeCell ref="P149:Q149"/>
    <mergeCell ref="E150:Q150"/>
    <mergeCell ref="B151:C151"/>
    <mergeCell ref="F151:L151"/>
    <mergeCell ref="Q151:S151"/>
  </mergeCells>
  <printOptions horizontalCentered="1"/>
  <pageMargins left="0.5" right="0.5" top="0.5" bottom="0.5" header="0" footer="0"/>
  <pageSetup fitToWidth="0" fitToHeight="0" orientation="portrait" r:id="rId1"/>
  <headerFooter>
    <oddHeader xml:space="preserve">&amp;C </oddHeader>
    <oddFooter xml:space="preserve">&amp;C </oddFooter>
  </headerFooter>
  <ignoredErrors>
    <ignoredError sqref="A6:A18 A23" evalError="1"/>
    <ignoredError sqref="B84:B93 B104:B113" numberStoredAsText="1"/>
    <ignoredError sqref="B1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B3C61-8E40-4C80-8891-1AA56F1FB4CD}">
  <dimension ref="A1:AK22"/>
  <sheetViews>
    <sheetView view="pageLayout" workbookViewId="0">
      <selection activeCell="C3" sqref="C3:D3"/>
    </sheetView>
  </sheetViews>
  <sheetFormatPr defaultColWidth="8.6328125" defaultRowHeight="12.5" x14ac:dyDescent="0.25"/>
  <cols>
    <col min="1" max="1" width="8.08984375" style="4" customWidth="1"/>
    <col min="3" max="3" width="8.08984375" style="4" customWidth="1"/>
    <col min="4" max="8" width="8.08984375" style="4" hidden="1" customWidth="1"/>
    <col min="9" max="9" width="8.08984375" style="4" customWidth="1"/>
    <col min="10" max="12" width="8.08984375" style="4" hidden="1" customWidth="1"/>
    <col min="13" max="14" width="8.6328125" style="4" hidden="1" customWidth="1"/>
    <col min="15" max="15" width="8.08984375" style="650" customWidth="1"/>
    <col min="16" max="18" width="8.08984375" style="650" hidden="1" customWidth="1"/>
    <col min="19" max="20" width="8.6328125" style="650" hidden="1" customWidth="1"/>
    <col min="21" max="21" width="8.08984375" style="650" customWidth="1"/>
    <col min="22" max="24" width="8.08984375" style="650" hidden="1" customWidth="1"/>
    <col min="25" max="26" width="8.6328125" style="650" hidden="1" customWidth="1"/>
    <col min="27" max="31" width="8.6328125" style="4" hidden="1" customWidth="1"/>
    <col min="32" max="32" width="8.08984375" style="4" customWidth="1"/>
    <col min="33" max="16384" width="8.6328125" style="4"/>
  </cols>
  <sheetData>
    <row r="1" spans="1:37" s="523" customFormat="1" ht="11.5" customHeight="1" x14ac:dyDescent="0.3">
      <c r="A1" s="806" t="str">
        <f>'FY27 D'!$B$1</f>
        <v>Tribe Name</v>
      </c>
      <c r="B1" s="807"/>
      <c r="C1" s="807"/>
      <c r="D1" s="807"/>
      <c r="E1" s="807"/>
      <c r="F1" s="807"/>
      <c r="G1" s="807"/>
      <c r="H1" s="807"/>
      <c r="I1" s="807"/>
      <c r="J1" s="807"/>
      <c r="K1" s="807"/>
      <c r="L1" s="807"/>
      <c r="M1" s="807"/>
      <c r="N1" s="807"/>
      <c r="O1" s="807"/>
      <c r="P1" s="807"/>
      <c r="Q1" s="807"/>
      <c r="R1" s="807"/>
      <c r="S1" s="807"/>
      <c r="T1" s="807"/>
      <c r="U1" s="807"/>
      <c r="V1" s="807"/>
      <c r="W1" s="807"/>
      <c r="X1" s="807"/>
      <c r="Y1" s="807"/>
      <c r="Z1" s="807"/>
      <c r="AA1" s="807"/>
      <c r="AB1" s="807"/>
      <c r="AC1" s="807"/>
      <c r="AD1" s="807"/>
      <c r="AE1" s="807"/>
      <c r="AF1" s="807"/>
      <c r="AG1" s="676"/>
      <c r="AH1" s="676"/>
      <c r="AI1" s="676"/>
      <c r="AJ1" s="676"/>
      <c r="AK1" s="676"/>
    </row>
    <row r="2" spans="1:37" s="524" customFormat="1" ht="11.5" customHeight="1" x14ac:dyDescent="0.25">
      <c r="A2" s="803" t="s">
        <v>160</v>
      </c>
      <c r="B2" s="682"/>
      <c r="C2" s="527" t="s">
        <v>200</v>
      </c>
      <c r="D2" s="548"/>
      <c r="E2" s="548"/>
      <c r="F2" s="522"/>
      <c r="G2" s="674" t="s">
        <v>156</v>
      </c>
      <c r="H2" s="673"/>
      <c r="I2" s="810" t="s">
        <v>156</v>
      </c>
      <c r="J2" s="811"/>
      <c r="K2" s="811"/>
      <c r="L2" s="811"/>
      <c r="M2" s="811"/>
      <c r="N2" s="811"/>
      <c r="O2" s="811"/>
      <c r="P2" s="811"/>
      <c r="Q2" s="811"/>
      <c r="R2" s="811"/>
      <c r="S2" s="811"/>
      <c r="T2" s="811"/>
      <c r="U2" s="811"/>
      <c r="V2" s="811"/>
      <c r="W2" s="811"/>
      <c r="X2" s="811"/>
      <c r="Y2" s="811"/>
      <c r="Z2" s="811"/>
      <c r="AA2" s="811"/>
      <c r="AB2" s="811"/>
      <c r="AC2" s="811"/>
      <c r="AD2" s="811"/>
      <c r="AE2" s="811"/>
      <c r="AF2" s="811"/>
      <c r="AG2" s="673"/>
      <c r="AH2" s="673"/>
      <c r="AI2" s="673"/>
      <c r="AJ2" s="673"/>
      <c r="AK2" s="673"/>
    </row>
    <row r="3" spans="1:37" s="523" customFormat="1" ht="11.5" customHeight="1" x14ac:dyDescent="0.3">
      <c r="A3" s="808" t="s">
        <v>73</v>
      </c>
      <c r="B3" s="809"/>
      <c r="C3" s="804" t="s">
        <v>178</v>
      </c>
      <c r="D3" s="805"/>
      <c r="E3" s="578"/>
      <c r="F3" s="578"/>
      <c r="G3" s="578"/>
      <c r="H3" s="578"/>
      <c r="I3" s="812"/>
      <c r="J3" s="802"/>
      <c r="K3" s="802"/>
      <c r="L3" s="802"/>
      <c r="M3" s="802"/>
      <c r="N3" s="802"/>
      <c r="O3" s="802"/>
      <c r="P3" s="802"/>
      <c r="Q3" s="802"/>
      <c r="R3" s="802"/>
      <c r="S3" s="802"/>
      <c r="T3" s="802"/>
      <c r="U3" s="802"/>
      <c r="V3" s="802"/>
      <c r="W3" s="802"/>
      <c r="X3" s="802"/>
      <c r="Y3" s="802"/>
      <c r="Z3" s="802"/>
      <c r="AA3" s="802"/>
      <c r="AB3" s="802"/>
      <c r="AC3" s="802"/>
      <c r="AD3" s="802"/>
      <c r="AE3" s="802"/>
      <c r="AF3" s="802"/>
      <c r="AG3" s="675"/>
      <c r="AH3" s="675"/>
      <c r="AI3" s="675"/>
      <c r="AJ3" s="675"/>
      <c r="AK3" s="675"/>
    </row>
    <row r="4" spans="1:37" s="523" customFormat="1" ht="11.5" customHeight="1" x14ac:dyDescent="0.3">
      <c r="A4" s="801"/>
      <c r="B4" s="802"/>
      <c r="C4" s="802"/>
      <c r="D4" s="802"/>
      <c r="E4" s="802"/>
      <c r="F4" s="802"/>
      <c r="G4" s="802"/>
      <c r="H4" s="802"/>
      <c r="I4" s="802"/>
      <c r="J4" s="802"/>
      <c r="K4" s="802"/>
      <c r="L4" s="802"/>
      <c r="M4" s="802"/>
      <c r="N4" s="802"/>
      <c r="O4" s="802"/>
      <c r="P4" s="802"/>
      <c r="Q4" s="802"/>
      <c r="R4" s="802"/>
      <c r="S4" s="802"/>
      <c r="T4" s="802"/>
      <c r="U4" s="802"/>
      <c r="V4" s="802"/>
      <c r="W4" s="802"/>
      <c r="X4" s="802"/>
      <c r="Y4" s="802"/>
      <c r="Z4" s="802"/>
      <c r="AA4" s="802"/>
      <c r="AB4" s="802"/>
      <c r="AC4" s="802"/>
      <c r="AD4" s="802"/>
      <c r="AE4" s="802"/>
      <c r="AF4" s="802"/>
    </row>
    <row r="5" spans="1:37" s="523" customFormat="1" ht="11.5" customHeight="1" x14ac:dyDescent="0.3">
      <c r="A5" s="549" t="s">
        <v>1</v>
      </c>
      <c r="C5" s="550" t="str">
        <f>'FY27 D'!$A$152</f>
        <v>FY27D</v>
      </c>
      <c r="D5" s="551" t="s">
        <v>173</v>
      </c>
      <c r="E5" s="550" t="s">
        <v>174</v>
      </c>
      <c r="F5" s="551" t="s">
        <v>173</v>
      </c>
      <c r="G5" s="550" t="s">
        <v>174</v>
      </c>
      <c r="H5" s="552" t="s">
        <v>175</v>
      </c>
      <c r="I5" s="550" t="str">
        <f>'FY28 D'!$A$152</f>
        <v>FY28D</v>
      </c>
      <c r="J5" s="532" t="s">
        <v>185</v>
      </c>
      <c r="K5" s="529" t="s">
        <v>184</v>
      </c>
      <c r="L5" s="532" t="s">
        <v>185</v>
      </c>
      <c r="M5" s="529" t="s">
        <v>184</v>
      </c>
      <c r="N5" s="533" t="s">
        <v>183</v>
      </c>
      <c r="O5" s="550" t="str">
        <f>'FY29 D'!$A$152</f>
        <v>FY29D</v>
      </c>
      <c r="P5" s="532" t="s">
        <v>187</v>
      </c>
      <c r="Q5" s="529" t="s">
        <v>188</v>
      </c>
      <c r="R5" s="532" t="s">
        <v>187</v>
      </c>
      <c r="S5" s="529" t="s">
        <v>188</v>
      </c>
      <c r="T5" s="533" t="s">
        <v>189</v>
      </c>
      <c r="U5" s="550" t="str">
        <f>'FY30 D'!$A$152</f>
        <v>FY30D</v>
      </c>
      <c r="V5" s="532" t="s">
        <v>194</v>
      </c>
      <c r="W5" s="529" t="s">
        <v>195</v>
      </c>
      <c r="X5" s="532" t="s">
        <v>194</v>
      </c>
      <c r="Y5" s="529" t="s">
        <v>195</v>
      </c>
      <c r="Z5" s="533" t="s">
        <v>196</v>
      </c>
      <c r="AA5" s="533" t="str">
        <f>AF5</f>
        <v>FY27-30D</v>
      </c>
      <c r="AB5" s="532" t="s">
        <v>197</v>
      </c>
      <c r="AC5" s="529" t="s">
        <v>198</v>
      </c>
      <c r="AD5" s="532" t="s">
        <v>197</v>
      </c>
      <c r="AE5" s="529" t="s">
        <v>198</v>
      </c>
      <c r="AF5" s="550" t="s">
        <v>202</v>
      </c>
    </row>
    <row r="6" spans="1:37" s="523" customFormat="1" ht="11.5" customHeight="1" x14ac:dyDescent="0.3">
      <c r="A6" s="549"/>
      <c r="C6" s="550" t="s">
        <v>163</v>
      </c>
      <c r="D6" s="551" t="s">
        <v>164</v>
      </c>
      <c r="E6" s="550" t="s">
        <v>165</v>
      </c>
      <c r="F6" s="551" t="s">
        <v>166</v>
      </c>
      <c r="G6" s="550" t="s">
        <v>167</v>
      </c>
      <c r="H6" s="552" t="s">
        <v>168</v>
      </c>
      <c r="I6" s="550" t="s">
        <v>163</v>
      </c>
      <c r="J6" s="532" t="s">
        <v>164</v>
      </c>
      <c r="K6" s="529" t="s">
        <v>165</v>
      </c>
      <c r="L6" s="532" t="s">
        <v>166</v>
      </c>
      <c r="M6" s="529" t="s">
        <v>167</v>
      </c>
      <c r="N6" s="533" t="s">
        <v>168</v>
      </c>
      <c r="O6" s="550" t="s">
        <v>163</v>
      </c>
      <c r="P6" s="532" t="s">
        <v>164</v>
      </c>
      <c r="Q6" s="529" t="s">
        <v>165</v>
      </c>
      <c r="R6" s="532" t="s">
        <v>166</v>
      </c>
      <c r="S6" s="529" t="s">
        <v>167</v>
      </c>
      <c r="T6" s="533" t="s">
        <v>168</v>
      </c>
      <c r="U6" s="550" t="s">
        <v>163</v>
      </c>
      <c r="V6" s="532" t="s">
        <v>164</v>
      </c>
      <c r="W6" s="529" t="s">
        <v>165</v>
      </c>
      <c r="X6" s="532" t="s">
        <v>166</v>
      </c>
      <c r="Y6" s="529" t="s">
        <v>167</v>
      </c>
      <c r="Z6" s="533" t="s">
        <v>168</v>
      </c>
      <c r="AA6" s="533" t="str">
        <f>AF6</f>
        <v>Total</v>
      </c>
      <c r="AB6" s="532" t="s">
        <v>164</v>
      </c>
      <c r="AC6" s="529" t="s">
        <v>165</v>
      </c>
      <c r="AD6" s="532" t="s">
        <v>166</v>
      </c>
      <c r="AE6" s="529" t="s">
        <v>167</v>
      </c>
      <c r="AF6" s="550" t="s">
        <v>6</v>
      </c>
    </row>
    <row r="7" spans="1:37" s="523" customFormat="1" ht="11.5" customHeight="1" x14ac:dyDescent="0.3">
      <c r="A7" s="553"/>
      <c r="B7" s="553"/>
      <c r="C7" s="554"/>
      <c r="D7" s="555"/>
      <c r="E7" s="555"/>
      <c r="F7" s="555"/>
      <c r="G7" s="555"/>
      <c r="H7" s="555"/>
      <c r="I7" s="554"/>
      <c r="J7" s="534"/>
      <c r="K7" s="534"/>
      <c r="L7" s="534"/>
      <c r="M7" s="534"/>
      <c r="N7" s="534"/>
      <c r="O7" s="554"/>
      <c r="P7" s="534"/>
      <c r="Q7" s="534"/>
      <c r="R7" s="534"/>
      <c r="S7" s="534"/>
      <c r="T7" s="534"/>
      <c r="U7" s="554"/>
      <c r="V7" s="534"/>
      <c r="W7" s="534"/>
      <c r="X7" s="534"/>
      <c r="Y7" s="534"/>
      <c r="Z7" s="534"/>
      <c r="AA7" s="534"/>
      <c r="AB7" s="534"/>
      <c r="AC7" s="534"/>
      <c r="AD7" s="534"/>
      <c r="AE7" s="534"/>
      <c r="AF7" s="554"/>
    </row>
    <row r="8" spans="1:37" s="523" customFormat="1" ht="11.5" customHeight="1" x14ac:dyDescent="0.3">
      <c r="A8" s="556" t="s">
        <v>0</v>
      </c>
      <c r="C8" s="558">
        <f>'FY27 D'!$T$19</f>
        <v>0</v>
      </c>
      <c r="D8" s="559">
        <f>'FY27 Exp'!$Q$35</f>
        <v>0</v>
      </c>
      <c r="E8" s="560">
        <f t="shared" ref="E8:E13" si="0">C8-D8</f>
        <v>0</v>
      </c>
      <c r="F8" s="538">
        <v>0</v>
      </c>
      <c r="G8" s="562">
        <f t="shared" ref="G8:G13" si="1">C8-F8</f>
        <v>0</v>
      </c>
      <c r="H8" s="563">
        <f t="shared" ref="H8:H13" si="2">F8-D8</f>
        <v>0</v>
      </c>
      <c r="I8" s="558">
        <f>'FY28 D'!$T$19</f>
        <v>0</v>
      </c>
      <c r="J8" s="536">
        <f>'FY28 Exp'!$Q$35</f>
        <v>0</v>
      </c>
      <c r="K8" s="537">
        <f t="shared" ref="K8:K13" si="3">I8-J8</f>
        <v>0</v>
      </c>
      <c r="L8" s="538">
        <v>0</v>
      </c>
      <c r="M8" s="539">
        <f t="shared" ref="M8:M13" si="4">I8-L8</f>
        <v>0</v>
      </c>
      <c r="N8" s="411">
        <f t="shared" ref="N8:N13" si="5">L8-J8</f>
        <v>0</v>
      </c>
      <c r="O8" s="558">
        <f>'FY29 D'!$T$19</f>
        <v>0</v>
      </c>
      <c r="P8" s="536">
        <f>'FY29 Exp'!$Q$35</f>
        <v>0</v>
      </c>
      <c r="Q8" s="537">
        <f t="shared" ref="Q8:Q13" si="6">O8-P8</f>
        <v>0</v>
      </c>
      <c r="R8" s="538">
        <v>0</v>
      </c>
      <c r="S8" s="539">
        <f t="shared" ref="S8:S13" si="7">O8-R8</f>
        <v>0</v>
      </c>
      <c r="T8" s="411">
        <f t="shared" ref="T8:T13" si="8">R8-P8</f>
        <v>0</v>
      </c>
      <c r="U8" s="558">
        <f>'FY30 D'!$T$19</f>
        <v>0</v>
      </c>
      <c r="V8" s="536">
        <f>'FY30 Exp'!$Q$35</f>
        <v>0</v>
      </c>
      <c r="W8" s="537">
        <f t="shared" ref="W8:W13" si="9">U8-V8</f>
        <v>0</v>
      </c>
      <c r="X8" s="538">
        <v>0</v>
      </c>
      <c r="Y8" s="539">
        <f t="shared" ref="Y8:Y13" si="10">U8-X8</f>
        <v>0</v>
      </c>
      <c r="Z8" s="411">
        <f t="shared" ref="Z8:Z13" si="11">X8-V8</f>
        <v>0</v>
      </c>
      <c r="AA8" s="411">
        <f t="shared" ref="AA8:AA17" si="12">AF8</f>
        <v>0</v>
      </c>
      <c r="AB8" s="536">
        <f>'FY27 Exp'!$Q$35+'FY28 Exp'!$Q$35+'FY29 Exp'!$Q$35+'FY30 Exp'!$Q$35</f>
        <v>0</v>
      </c>
      <c r="AC8" s="537">
        <f>AA8-AB8</f>
        <v>0</v>
      </c>
      <c r="AD8" s="561">
        <f t="shared" ref="AD8:AD13" si="13">SUM(F8+L8+R8+X8)</f>
        <v>0</v>
      </c>
      <c r="AE8" s="539">
        <f>AA8-AD8</f>
        <v>0</v>
      </c>
      <c r="AF8" s="557">
        <f>SUM(C8+I8+O8+U8)</f>
        <v>0</v>
      </c>
    </row>
    <row r="9" spans="1:37" s="523" customFormat="1" ht="11.5" customHeight="1" x14ac:dyDescent="0.3">
      <c r="A9" s="556" t="s">
        <v>10</v>
      </c>
      <c r="C9" s="558">
        <f>'FY27 D'!$T$30</f>
        <v>0</v>
      </c>
      <c r="D9" s="559">
        <f>'FY27 Exp'!$Q$46</f>
        <v>0</v>
      </c>
      <c r="E9" s="560">
        <f t="shared" si="0"/>
        <v>0</v>
      </c>
      <c r="F9" s="538">
        <v>0</v>
      </c>
      <c r="G9" s="562">
        <f t="shared" si="1"/>
        <v>0</v>
      </c>
      <c r="H9" s="563">
        <f t="shared" si="2"/>
        <v>0</v>
      </c>
      <c r="I9" s="558">
        <f>'FY28 D'!$T$30</f>
        <v>0</v>
      </c>
      <c r="J9" s="536">
        <f>'FY28 Exp'!$Q$46</f>
        <v>0</v>
      </c>
      <c r="K9" s="537">
        <f t="shared" si="3"/>
        <v>0</v>
      </c>
      <c r="L9" s="538">
        <v>0</v>
      </c>
      <c r="M9" s="539">
        <f t="shared" si="4"/>
        <v>0</v>
      </c>
      <c r="N9" s="411">
        <f t="shared" si="5"/>
        <v>0</v>
      </c>
      <c r="O9" s="558">
        <f>'FY29 D'!$T$30</f>
        <v>0</v>
      </c>
      <c r="P9" s="536">
        <f>'FY29 Exp'!$Q$46</f>
        <v>0</v>
      </c>
      <c r="Q9" s="537">
        <f t="shared" si="6"/>
        <v>0</v>
      </c>
      <c r="R9" s="538">
        <v>0</v>
      </c>
      <c r="S9" s="539">
        <f t="shared" si="7"/>
        <v>0</v>
      </c>
      <c r="T9" s="411">
        <f t="shared" si="8"/>
        <v>0</v>
      </c>
      <c r="U9" s="558">
        <f>'FY30 D'!$T$30</f>
        <v>0</v>
      </c>
      <c r="V9" s="536">
        <f>'FY30 Exp'!$Q$46</f>
        <v>0</v>
      </c>
      <c r="W9" s="537">
        <f t="shared" si="9"/>
        <v>0</v>
      </c>
      <c r="X9" s="538">
        <v>0</v>
      </c>
      <c r="Y9" s="539">
        <f t="shared" si="10"/>
        <v>0</v>
      </c>
      <c r="Z9" s="411">
        <f t="shared" si="11"/>
        <v>0</v>
      </c>
      <c r="AA9" s="411">
        <f t="shared" si="12"/>
        <v>0</v>
      </c>
      <c r="AB9" s="536">
        <f>'FY27 Exp'!$Q$46+'FY28 Exp'!$Q$46+'FY29 Exp'!$Q$46+'FY30 Exp'!$Q$46</f>
        <v>0</v>
      </c>
      <c r="AC9" s="537">
        <f t="shared" ref="AC9:AC13" si="14">AA9-AB9</f>
        <v>0</v>
      </c>
      <c r="AD9" s="561">
        <f t="shared" si="13"/>
        <v>0</v>
      </c>
      <c r="AE9" s="539">
        <f t="shared" ref="AE9:AE13" si="15">AA9-AD9</f>
        <v>0</v>
      </c>
      <c r="AF9" s="557">
        <f t="shared" ref="AF9:AF13" si="16">SUM(C9+I9+O9+U9)</f>
        <v>0</v>
      </c>
    </row>
    <row r="10" spans="1:37" s="523" customFormat="1" ht="11.5" customHeight="1" x14ac:dyDescent="0.3">
      <c r="A10" s="556" t="s">
        <v>9</v>
      </c>
      <c r="C10" s="558">
        <f>'FY27 D'!$T$75</f>
        <v>0</v>
      </c>
      <c r="D10" s="559">
        <f>'FY27 Exp'!$Q$92</f>
        <v>0</v>
      </c>
      <c r="E10" s="560">
        <f t="shared" si="0"/>
        <v>0</v>
      </c>
      <c r="F10" s="538">
        <v>0</v>
      </c>
      <c r="G10" s="562">
        <f t="shared" si="1"/>
        <v>0</v>
      </c>
      <c r="H10" s="563">
        <f t="shared" si="2"/>
        <v>0</v>
      </c>
      <c r="I10" s="558">
        <f>'FY28 D'!$T$75</f>
        <v>0</v>
      </c>
      <c r="J10" s="536">
        <f>'FY28 Exp'!$Q$92</f>
        <v>0</v>
      </c>
      <c r="K10" s="537">
        <f t="shared" si="3"/>
        <v>0</v>
      </c>
      <c r="L10" s="538">
        <v>0</v>
      </c>
      <c r="M10" s="539">
        <f t="shared" si="4"/>
        <v>0</v>
      </c>
      <c r="N10" s="411">
        <f t="shared" si="5"/>
        <v>0</v>
      </c>
      <c r="O10" s="558">
        <f>'FY29 D'!$T$75</f>
        <v>0</v>
      </c>
      <c r="P10" s="536">
        <f>'FY29 Exp'!$Q$95</f>
        <v>0</v>
      </c>
      <c r="Q10" s="537">
        <f t="shared" si="6"/>
        <v>0</v>
      </c>
      <c r="R10" s="538">
        <v>0</v>
      </c>
      <c r="S10" s="539">
        <f t="shared" si="7"/>
        <v>0</v>
      </c>
      <c r="T10" s="411">
        <f t="shared" si="8"/>
        <v>0</v>
      </c>
      <c r="U10" s="558">
        <f>'FY30 D'!$T$75</f>
        <v>0</v>
      </c>
      <c r="V10" s="536">
        <f>'FY30 Exp'!$Q$95</f>
        <v>0</v>
      </c>
      <c r="W10" s="537">
        <f t="shared" si="9"/>
        <v>0</v>
      </c>
      <c r="X10" s="538">
        <v>0</v>
      </c>
      <c r="Y10" s="539">
        <f t="shared" si="10"/>
        <v>0</v>
      </c>
      <c r="Z10" s="411">
        <f t="shared" si="11"/>
        <v>0</v>
      </c>
      <c r="AA10" s="411">
        <f t="shared" si="12"/>
        <v>0</v>
      </c>
      <c r="AB10" s="536">
        <f>'FY27 Exp'!$Q$92+'FY28 Exp'!$Q$92+'FY29 Exp'!$Q$95+'FY30 Exp'!$Q$95</f>
        <v>0</v>
      </c>
      <c r="AC10" s="537">
        <f t="shared" si="14"/>
        <v>0</v>
      </c>
      <c r="AD10" s="561">
        <f t="shared" si="13"/>
        <v>0</v>
      </c>
      <c r="AE10" s="539">
        <f t="shared" si="15"/>
        <v>0</v>
      </c>
      <c r="AF10" s="557">
        <f t="shared" si="16"/>
        <v>0</v>
      </c>
    </row>
    <row r="11" spans="1:37" s="523" customFormat="1" ht="11.5" customHeight="1" x14ac:dyDescent="0.3">
      <c r="A11" s="564" t="s">
        <v>35</v>
      </c>
      <c r="C11" s="566">
        <f>'FY27 D'!$T$80</f>
        <v>0</v>
      </c>
      <c r="D11" s="567">
        <f>'FY27 Exp'!$Q$99</f>
        <v>0</v>
      </c>
      <c r="E11" s="567">
        <f t="shared" si="0"/>
        <v>0</v>
      </c>
      <c r="F11" s="540">
        <v>0</v>
      </c>
      <c r="G11" s="567">
        <f t="shared" si="1"/>
        <v>0</v>
      </c>
      <c r="H11" s="17">
        <f t="shared" si="2"/>
        <v>0</v>
      </c>
      <c r="I11" s="566">
        <f>'FY28 D'!$T$80</f>
        <v>0</v>
      </c>
      <c r="J11" s="371">
        <f>'FY28 Exp'!$Q$99</f>
        <v>0</v>
      </c>
      <c r="K11" s="371">
        <f t="shared" si="3"/>
        <v>0</v>
      </c>
      <c r="L11" s="540">
        <v>0</v>
      </c>
      <c r="M11" s="371">
        <f t="shared" si="4"/>
        <v>0</v>
      </c>
      <c r="N11" s="328">
        <f t="shared" si="5"/>
        <v>0</v>
      </c>
      <c r="O11" s="566">
        <f>'FY29 D'!$T$80</f>
        <v>0</v>
      </c>
      <c r="P11" s="371">
        <f>'FY29 Exp'!$Q$102</f>
        <v>0</v>
      </c>
      <c r="Q11" s="371">
        <f t="shared" si="6"/>
        <v>0</v>
      </c>
      <c r="R11" s="540">
        <v>0</v>
      </c>
      <c r="S11" s="371">
        <f t="shared" si="7"/>
        <v>0</v>
      </c>
      <c r="T11" s="328">
        <f t="shared" si="8"/>
        <v>0</v>
      </c>
      <c r="U11" s="566">
        <f>'FY30 D'!$T$80</f>
        <v>0</v>
      </c>
      <c r="V11" s="371">
        <f>'FY30 Exp'!$Q$102</f>
        <v>0</v>
      </c>
      <c r="W11" s="371">
        <f t="shared" si="9"/>
        <v>0</v>
      </c>
      <c r="X11" s="540">
        <v>0</v>
      </c>
      <c r="Y11" s="371">
        <f t="shared" si="10"/>
        <v>0</v>
      </c>
      <c r="Z11" s="328">
        <f t="shared" si="11"/>
        <v>0</v>
      </c>
      <c r="AA11" s="411">
        <f t="shared" si="12"/>
        <v>0</v>
      </c>
      <c r="AB11" s="371">
        <f>'FY28 Exp'!$Q$99+'FY28 Exp'!$Q$99+'FY29 Exp'!$Q$102+'FY30 Exp'!$Q$102</f>
        <v>0</v>
      </c>
      <c r="AC11" s="371">
        <f t="shared" si="14"/>
        <v>0</v>
      </c>
      <c r="AD11" s="567">
        <f t="shared" si="13"/>
        <v>0</v>
      </c>
      <c r="AE11" s="371">
        <f t="shared" si="15"/>
        <v>0</v>
      </c>
      <c r="AF11" s="565">
        <f t="shared" si="16"/>
        <v>0</v>
      </c>
    </row>
    <row r="12" spans="1:37" s="523" customFormat="1" ht="11.5" customHeight="1" x14ac:dyDescent="0.3">
      <c r="A12" s="549" t="s">
        <v>4</v>
      </c>
      <c r="C12" s="558">
        <f>'FY27 D'!$T$94</f>
        <v>0</v>
      </c>
      <c r="D12" s="559">
        <f>'FY27 Exp'!$Q$113</f>
        <v>0</v>
      </c>
      <c r="E12" s="560">
        <f t="shared" si="0"/>
        <v>0</v>
      </c>
      <c r="F12" s="538">
        <v>0</v>
      </c>
      <c r="G12" s="562">
        <f t="shared" si="1"/>
        <v>0</v>
      </c>
      <c r="H12" s="563">
        <f t="shared" si="2"/>
        <v>0</v>
      </c>
      <c r="I12" s="558">
        <f>'FY28 D'!$T$94</f>
        <v>0</v>
      </c>
      <c r="J12" s="536">
        <f>'FY28 Exp'!$Q$112</f>
        <v>0</v>
      </c>
      <c r="K12" s="537">
        <f t="shared" si="3"/>
        <v>0</v>
      </c>
      <c r="L12" s="538">
        <v>0</v>
      </c>
      <c r="M12" s="539">
        <f t="shared" si="4"/>
        <v>0</v>
      </c>
      <c r="N12" s="411">
        <f t="shared" si="5"/>
        <v>0</v>
      </c>
      <c r="O12" s="558">
        <f>'FY29 D'!$T$94</f>
        <v>0</v>
      </c>
      <c r="P12" s="536">
        <f>'FY29 Exp'!$Q$116</f>
        <v>0</v>
      </c>
      <c r="Q12" s="537">
        <f t="shared" si="6"/>
        <v>0</v>
      </c>
      <c r="R12" s="538">
        <v>0</v>
      </c>
      <c r="S12" s="539">
        <f t="shared" si="7"/>
        <v>0</v>
      </c>
      <c r="T12" s="411">
        <f t="shared" si="8"/>
        <v>0</v>
      </c>
      <c r="U12" s="558">
        <f>'FY30 D'!$T$94</f>
        <v>0</v>
      </c>
      <c r="V12" s="536">
        <f>'FY30 Exp'!$Q$116</f>
        <v>0</v>
      </c>
      <c r="W12" s="537">
        <f t="shared" si="9"/>
        <v>0</v>
      </c>
      <c r="X12" s="538">
        <v>0</v>
      </c>
      <c r="Y12" s="539">
        <f t="shared" si="10"/>
        <v>0</v>
      </c>
      <c r="Z12" s="411">
        <f t="shared" si="11"/>
        <v>0</v>
      </c>
      <c r="AA12" s="411">
        <f t="shared" si="12"/>
        <v>0</v>
      </c>
      <c r="AB12" s="536">
        <f>'FY27 Exp'!$Q$113+'FY28 Exp'!$Q$112+'FY29 Exp'!$Q$116+'FY30 Exp'!$Q$116</f>
        <v>0</v>
      </c>
      <c r="AC12" s="537">
        <f t="shared" si="14"/>
        <v>0</v>
      </c>
      <c r="AD12" s="561">
        <f t="shared" si="13"/>
        <v>0</v>
      </c>
      <c r="AE12" s="539">
        <f t="shared" si="15"/>
        <v>0</v>
      </c>
      <c r="AF12" s="557">
        <f t="shared" si="16"/>
        <v>0</v>
      </c>
    </row>
    <row r="13" spans="1:37" s="523" customFormat="1" ht="11.5" customHeight="1" x14ac:dyDescent="0.3">
      <c r="A13" s="549" t="s">
        <v>157</v>
      </c>
      <c r="C13" s="558">
        <f>'FY27 D'!$T$101</f>
        <v>0</v>
      </c>
      <c r="D13" s="559">
        <f>'FY27 Exp'!$Q$121</f>
        <v>0</v>
      </c>
      <c r="E13" s="560">
        <f t="shared" si="0"/>
        <v>0</v>
      </c>
      <c r="F13" s="538">
        <v>0</v>
      </c>
      <c r="G13" s="562">
        <f t="shared" si="1"/>
        <v>0</v>
      </c>
      <c r="H13" s="563">
        <f t="shared" si="2"/>
        <v>0</v>
      </c>
      <c r="I13" s="558">
        <f>'FY28 D'!$T$101</f>
        <v>0</v>
      </c>
      <c r="J13" s="536">
        <f>'FY28 Exp'!$Q$120</f>
        <v>0</v>
      </c>
      <c r="K13" s="537">
        <f t="shared" si="3"/>
        <v>0</v>
      </c>
      <c r="L13" s="538">
        <v>0</v>
      </c>
      <c r="M13" s="539">
        <f t="shared" si="4"/>
        <v>0</v>
      </c>
      <c r="N13" s="411">
        <f t="shared" si="5"/>
        <v>0</v>
      </c>
      <c r="O13" s="558">
        <f>'FY29 D'!$T$101</f>
        <v>0</v>
      </c>
      <c r="P13" s="536">
        <f>'FY29 Exp'!$Q$124</f>
        <v>0</v>
      </c>
      <c r="Q13" s="537">
        <f t="shared" si="6"/>
        <v>0</v>
      </c>
      <c r="R13" s="538">
        <v>0</v>
      </c>
      <c r="S13" s="539">
        <f t="shared" si="7"/>
        <v>0</v>
      </c>
      <c r="T13" s="411">
        <f t="shared" si="8"/>
        <v>0</v>
      </c>
      <c r="U13" s="558">
        <f>'FY30 D'!$T$101</f>
        <v>0</v>
      </c>
      <c r="V13" s="536">
        <f>'FY30 Exp'!$Q$124</f>
        <v>0</v>
      </c>
      <c r="W13" s="537">
        <f t="shared" si="9"/>
        <v>0</v>
      </c>
      <c r="X13" s="538">
        <v>0</v>
      </c>
      <c r="Y13" s="539">
        <f t="shared" si="10"/>
        <v>0</v>
      </c>
      <c r="Z13" s="411">
        <f t="shared" si="11"/>
        <v>0</v>
      </c>
      <c r="AA13" s="411">
        <f t="shared" si="12"/>
        <v>0</v>
      </c>
      <c r="AB13" s="536">
        <f>'FY27 Exp'!$Q$121+'FY28 Exp'!$Q$120+'FY29 Exp'!$Q$124+'FY30 Exp'!$Q$124</f>
        <v>0</v>
      </c>
      <c r="AC13" s="537">
        <f t="shared" si="14"/>
        <v>0</v>
      </c>
      <c r="AD13" s="561">
        <f t="shared" si="13"/>
        <v>0</v>
      </c>
      <c r="AE13" s="539">
        <f t="shared" si="15"/>
        <v>0</v>
      </c>
      <c r="AF13" s="557">
        <f t="shared" si="16"/>
        <v>0</v>
      </c>
    </row>
    <row r="14" spans="1:37" s="523" customFormat="1" ht="11.5" customHeight="1" x14ac:dyDescent="0.3">
      <c r="A14" s="564"/>
      <c r="C14" s="558"/>
      <c r="D14" s="559"/>
      <c r="E14" s="560"/>
      <c r="F14" s="677"/>
      <c r="G14" s="567"/>
      <c r="H14" s="568"/>
      <c r="I14" s="558"/>
      <c r="J14" s="536"/>
      <c r="K14" s="537"/>
      <c r="L14" s="677"/>
      <c r="M14" s="371"/>
      <c r="N14" s="528"/>
      <c r="O14" s="558"/>
      <c r="P14" s="536"/>
      <c r="Q14" s="537"/>
      <c r="R14" s="677"/>
      <c r="S14" s="371"/>
      <c r="T14" s="648"/>
      <c r="U14" s="558"/>
      <c r="V14" s="536"/>
      <c r="W14" s="537"/>
      <c r="X14" s="677"/>
      <c r="Y14" s="371"/>
      <c r="Z14" s="648"/>
      <c r="AA14" s="411">
        <f t="shared" si="12"/>
        <v>0</v>
      </c>
      <c r="AB14" s="536"/>
      <c r="AC14" s="537"/>
      <c r="AD14" s="559"/>
      <c r="AE14" s="371"/>
      <c r="AF14" s="557"/>
    </row>
    <row r="15" spans="1:37" s="523" customFormat="1" ht="11.5" customHeight="1" x14ac:dyDescent="0.3">
      <c r="A15" s="549" t="s">
        <v>5</v>
      </c>
      <c r="C15" s="558">
        <f>'FY27 D'!$T$142</f>
        <v>0</v>
      </c>
      <c r="D15" s="559">
        <f>'FY27 Exp'!$Q$168</f>
        <v>0</v>
      </c>
      <c r="E15" s="560">
        <f>C15-D15</f>
        <v>0</v>
      </c>
      <c r="F15" s="538">
        <v>0</v>
      </c>
      <c r="G15" s="562">
        <f>C15-F15</f>
        <v>0</v>
      </c>
      <c r="H15" s="563">
        <f>F15-D15</f>
        <v>0</v>
      </c>
      <c r="I15" s="558">
        <f>'FY28 D'!$T$142</f>
        <v>0</v>
      </c>
      <c r="J15" s="536">
        <f>'FY28 Exp'!$Q$167</f>
        <v>0</v>
      </c>
      <c r="K15" s="537">
        <f>I15-J15</f>
        <v>0</v>
      </c>
      <c r="L15" s="538">
        <v>0</v>
      </c>
      <c r="M15" s="539">
        <f>I15-L15</f>
        <v>0</v>
      </c>
      <c r="N15" s="411">
        <f>L15-J15</f>
        <v>0</v>
      </c>
      <c r="O15" s="558">
        <f>'FY29 D'!$T$142</f>
        <v>0</v>
      </c>
      <c r="P15" s="536">
        <f>'FY29 Exp'!$Q$172</f>
        <v>0</v>
      </c>
      <c r="Q15" s="537">
        <f>O15-P15</f>
        <v>0</v>
      </c>
      <c r="R15" s="538">
        <v>0</v>
      </c>
      <c r="S15" s="539">
        <f>O15-R15</f>
        <v>0</v>
      </c>
      <c r="T15" s="411">
        <f>R15-P15</f>
        <v>0</v>
      </c>
      <c r="U15" s="558">
        <f>'FY30 D'!$T$142</f>
        <v>0</v>
      </c>
      <c r="V15" s="536">
        <f>'FY30 Exp'!$Q$172</f>
        <v>0</v>
      </c>
      <c r="W15" s="537">
        <f>U15-V15</f>
        <v>0</v>
      </c>
      <c r="X15" s="538">
        <v>0</v>
      </c>
      <c r="Y15" s="539">
        <f>U15-X15</f>
        <v>0</v>
      </c>
      <c r="Z15" s="411">
        <f>X15-V15</f>
        <v>0</v>
      </c>
      <c r="AA15" s="411">
        <f t="shared" si="12"/>
        <v>0</v>
      </c>
      <c r="AB15" s="536">
        <f>'FY27 Exp'!$Q$168+'FY28 Exp'!$Q$167+'FY29 Exp'!$Q$172+'FY30 Exp'!$Q$172</f>
        <v>0</v>
      </c>
      <c r="AC15" s="537">
        <f>AA15-AB15</f>
        <v>0</v>
      </c>
      <c r="AD15" s="561">
        <f>SUM(F15+L15+R15+X15)</f>
        <v>0</v>
      </c>
      <c r="AE15" s="539">
        <f>AA15-AD15</f>
        <v>0</v>
      </c>
      <c r="AF15" s="557">
        <f>SUM(C15+I15+O15+U15)</f>
        <v>0</v>
      </c>
    </row>
    <row r="16" spans="1:37" s="523" customFormat="1" ht="11.5" customHeight="1" x14ac:dyDescent="0.3">
      <c r="A16" s="569" t="s">
        <v>108</v>
      </c>
      <c r="C16" s="570">
        <f t="shared" ref="C16:N16" si="17">SUM(C8:C15)</f>
        <v>0</v>
      </c>
      <c r="D16" s="570">
        <f t="shared" si="17"/>
        <v>0</v>
      </c>
      <c r="E16" s="570">
        <f t="shared" si="17"/>
        <v>0</v>
      </c>
      <c r="F16" s="570">
        <f t="shared" si="17"/>
        <v>0</v>
      </c>
      <c r="G16" s="570">
        <f t="shared" si="17"/>
        <v>0</v>
      </c>
      <c r="H16" s="570">
        <f t="shared" si="17"/>
        <v>0</v>
      </c>
      <c r="I16" s="570">
        <f t="shared" si="17"/>
        <v>0</v>
      </c>
      <c r="J16" s="531">
        <f t="shared" si="17"/>
        <v>0</v>
      </c>
      <c r="K16" s="531">
        <f t="shared" si="17"/>
        <v>0</v>
      </c>
      <c r="L16" s="531">
        <f t="shared" si="17"/>
        <v>0</v>
      </c>
      <c r="M16" s="531">
        <f t="shared" si="17"/>
        <v>0</v>
      </c>
      <c r="N16" s="531">
        <f t="shared" si="17"/>
        <v>0</v>
      </c>
      <c r="O16" s="570">
        <f>SUM(O8:O15)</f>
        <v>0</v>
      </c>
      <c r="P16" s="531">
        <f t="shared" ref="P16:Y16" si="18">SUM(P8:P15)</f>
        <v>0</v>
      </c>
      <c r="Q16" s="531">
        <f t="shared" si="18"/>
        <v>0</v>
      </c>
      <c r="R16" s="531">
        <f t="shared" si="18"/>
        <v>0</v>
      </c>
      <c r="S16" s="531">
        <f t="shared" si="18"/>
        <v>0</v>
      </c>
      <c r="T16" s="531">
        <f t="shared" si="18"/>
        <v>0</v>
      </c>
      <c r="U16" s="570">
        <f t="shared" si="18"/>
        <v>0</v>
      </c>
      <c r="V16" s="531">
        <f t="shared" si="18"/>
        <v>0</v>
      </c>
      <c r="W16" s="531">
        <f t="shared" si="18"/>
        <v>0</v>
      </c>
      <c r="X16" s="531">
        <f t="shared" si="18"/>
        <v>0</v>
      </c>
      <c r="Y16" s="531">
        <f t="shared" si="18"/>
        <v>0</v>
      </c>
      <c r="Z16" s="531">
        <f>SUM(Z8:Z15)</f>
        <v>0</v>
      </c>
      <c r="AA16" s="411">
        <f t="shared" si="12"/>
        <v>0</v>
      </c>
      <c r="AB16" s="531">
        <f t="shared" ref="AB16" si="19">SUM(AB8:AB15)</f>
        <v>0</v>
      </c>
      <c r="AC16" s="531">
        <f>SUM(AC8:AC15)</f>
        <v>0</v>
      </c>
      <c r="AD16" s="570">
        <f>SUM(AD8:AD15)</f>
        <v>0</v>
      </c>
      <c r="AE16" s="531">
        <f>SUM(AE8:AE15)</f>
        <v>0</v>
      </c>
      <c r="AF16" s="570">
        <f>SUM(AF8:AF15)</f>
        <v>0</v>
      </c>
    </row>
    <row r="17" spans="1:32" s="523" customFormat="1" ht="11.5" customHeight="1" x14ac:dyDescent="0.3">
      <c r="A17" s="549" t="s">
        <v>7</v>
      </c>
      <c r="C17" s="558">
        <f>'FY27 D'!$T$150</f>
        <v>0</v>
      </c>
      <c r="D17" s="559">
        <f>'FY27 Exp'!$Q$179</f>
        <v>0</v>
      </c>
      <c r="E17" s="560">
        <f>C17-D17</f>
        <v>0</v>
      </c>
      <c r="F17" s="538">
        <v>0</v>
      </c>
      <c r="G17" s="562">
        <f>C17-F17</f>
        <v>0</v>
      </c>
      <c r="H17" s="563">
        <f>F17-D17</f>
        <v>0</v>
      </c>
      <c r="I17" s="558">
        <f>'FY28 D'!$T$150</f>
        <v>0</v>
      </c>
      <c r="J17" s="536">
        <f>'FY28 Exp'!$Q$178</f>
        <v>0</v>
      </c>
      <c r="K17" s="537">
        <f>I17-J17</f>
        <v>0</v>
      </c>
      <c r="L17" s="538">
        <v>0</v>
      </c>
      <c r="M17" s="539">
        <f>I17-L17</f>
        <v>0</v>
      </c>
      <c r="N17" s="411">
        <f>L17-J17</f>
        <v>0</v>
      </c>
      <c r="O17" s="558">
        <f>'FY29 D'!$T$150</f>
        <v>0</v>
      </c>
      <c r="P17" s="536">
        <f>'FY29 Exp'!$Q$183</f>
        <v>0</v>
      </c>
      <c r="Q17" s="537">
        <f>O17-P17</f>
        <v>0</v>
      </c>
      <c r="R17" s="538">
        <v>0</v>
      </c>
      <c r="S17" s="539">
        <f>O17-R17</f>
        <v>0</v>
      </c>
      <c r="T17" s="411">
        <f>R17-P17</f>
        <v>0</v>
      </c>
      <c r="U17" s="558">
        <f>'FY30 D'!$T$150</f>
        <v>0</v>
      </c>
      <c r="V17" s="536">
        <f>'FY30 Exp'!$Q$183</f>
        <v>0</v>
      </c>
      <c r="W17" s="537">
        <f>U17-V17</f>
        <v>0</v>
      </c>
      <c r="X17" s="538">
        <v>0</v>
      </c>
      <c r="Y17" s="539">
        <f>U17-X17</f>
        <v>0</v>
      </c>
      <c r="Z17" s="411">
        <f>X17-V17</f>
        <v>0</v>
      </c>
      <c r="AA17" s="411">
        <f t="shared" si="12"/>
        <v>0</v>
      </c>
      <c r="AB17" s="536">
        <f>'FY27 Exp'!$Q$179+'FY28 Exp'!$Q$178+'FY29 Exp'!$Q$183+'FY30 Exp'!$Q$183</f>
        <v>0</v>
      </c>
      <c r="AC17" s="537">
        <f>AA17-AB17</f>
        <v>0</v>
      </c>
      <c r="AD17" s="561">
        <f>SUM(F17+L17+R17+X17)</f>
        <v>0</v>
      </c>
      <c r="AE17" s="539">
        <f>AA17-AD17</f>
        <v>0</v>
      </c>
      <c r="AF17" s="557">
        <f>SUM(C17+I17+O17+U17)</f>
        <v>0</v>
      </c>
    </row>
    <row r="18" spans="1:32" s="523" customFormat="1" ht="11.5" customHeight="1" x14ac:dyDescent="0.3">
      <c r="A18" s="571"/>
      <c r="B18" s="553"/>
      <c r="C18" s="572"/>
      <c r="D18" s="555"/>
      <c r="E18" s="555"/>
      <c r="F18" s="555"/>
      <c r="G18" s="555"/>
      <c r="H18" s="555"/>
      <c r="I18" s="572"/>
      <c r="J18" s="534"/>
      <c r="K18" s="534"/>
      <c r="L18" s="534"/>
      <c r="M18" s="534"/>
      <c r="N18" s="534"/>
      <c r="O18" s="572"/>
      <c r="P18" s="534"/>
      <c r="Q18" s="534"/>
      <c r="R18" s="534"/>
      <c r="S18" s="534"/>
      <c r="T18" s="534"/>
      <c r="U18" s="572"/>
      <c r="V18" s="534"/>
      <c r="W18" s="534"/>
      <c r="X18" s="534"/>
      <c r="Y18" s="534"/>
      <c r="Z18" s="534"/>
      <c r="AA18" s="534"/>
      <c r="AB18" s="534"/>
      <c r="AC18" s="534"/>
      <c r="AD18" s="555"/>
      <c r="AE18" s="534"/>
      <c r="AF18" s="572"/>
    </row>
    <row r="19" spans="1:32" s="523" customFormat="1" ht="11.5" customHeight="1" x14ac:dyDescent="0.3">
      <c r="A19" s="549" t="s">
        <v>6</v>
      </c>
      <c r="C19" s="558">
        <f t="shared" ref="C19:N19" si="20">SUM(C16:C17)</f>
        <v>0</v>
      </c>
      <c r="D19" s="573">
        <f t="shared" si="20"/>
        <v>0</v>
      </c>
      <c r="E19" s="574">
        <f t="shared" si="20"/>
        <v>0</v>
      </c>
      <c r="F19" s="575">
        <f t="shared" si="20"/>
        <v>0</v>
      </c>
      <c r="G19" s="576">
        <f t="shared" si="20"/>
        <v>0</v>
      </c>
      <c r="H19" s="557">
        <f t="shared" si="20"/>
        <v>0</v>
      </c>
      <c r="I19" s="558">
        <f t="shared" si="20"/>
        <v>0</v>
      </c>
      <c r="J19" s="541">
        <f t="shared" si="20"/>
        <v>0</v>
      </c>
      <c r="K19" s="542">
        <f t="shared" si="20"/>
        <v>0</v>
      </c>
      <c r="L19" s="543">
        <f t="shared" si="20"/>
        <v>0</v>
      </c>
      <c r="M19" s="544">
        <f t="shared" si="20"/>
        <v>0</v>
      </c>
      <c r="N19" s="535">
        <f t="shared" si="20"/>
        <v>0</v>
      </c>
      <c r="O19" s="558">
        <f t="shared" ref="O19:Z19" si="21">SUM(O16:O17)</f>
        <v>0</v>
      </c>
      <c r="P19" s="541">
        <f t="shared" si="21"/>
        <v>0</v>
      </c>
      <c r="Q19" s="542">
        <f t="shared" si="21"/>
        <v>0</v>
      </c>
      <c r="R19" s="543">
        <f t="shared" si="21"/>
        <v>0</v>
      </c>
      <c r="S19" s="544">
        <f t="shared" si="21"/>
        <v>0</v>
      </c>
      <c r="T19" s="535">
        <f t="shared" si="21"/>
        <v>0</v>
      </c>
      <c r="U19" s="558">
        <f t="shared" si="21"/>
        <v>0</v>
      </c>
      <c r="V19" s="541">
        <f t="shared" si="21"/>
        <v>0</v>
      </c>
      <c r="W19" s="542">
        <f t="shared" si="21"/>
        <v>0</v>
      </c>
      <c r="X19" s="543">
        <f t="shared" si="21"/>
        <v>0</v>
      </c>
      <c r="Y19" s="544">
        <f>SUM(Y16:Y17)</f>
        <v>0</v>
      </c>
      <c r="Z19" s="535">
        <f t="shared" si="21"/>
        <v>0</v>
      </c>
      <c r="AA19" s="545">
        <f>AF19</f>
        <v>0</v>
      </c>
      <c r="AB19" s="541">
        <f t="shared" ref="AB19" si="22">SUM(AB16:AB17)</f>
        <v>0</v>
      </c>
      <c r="AC19" s="542">
        <f>SUM(AC16:AC17)</f>
        <v>0</v>
      </c>
      <c r="AD19" s="575">
        <f>SUM(AD16:AD17)</f>
        <v>0</v>
      </c>
      <c r="AE19" s="544">
        <f>SUM(AE16:AE17)</f>
        <v>0</v>
      </c>
      <c r="AF19" s="558">
        <f>SUM(AF16:AF17)</f>
        <v>0</v>
      </c>
    </row>
    <row r="20" spans="1:32" s="523" customFormat="1" ht="11.5" customHeight="1" x14ac:dyDescent="0.3">
      <c r="A20" s="569" t="s">
        <v>161</v>
      </c>
      <c r="C20" s="570">
        <f>'FY27 D'!$T$151</f>
        <v>0</v>
      </c>
      <c r="D20" s="570">
        <f>'FY27 Exp'!$Q$182</f>
        <v>0</v>
      </c>
      <c r="E20" s="570"/>
      <c r="F20" s="546">
        <v>0</v>
      </c>
      <c r="G20" s="577"/>
      <c r="H20" s="568"/>
      <c r="I20" s="570">
        <f>'FY28 D'!$T$151</f>
        <v>0</v>
      </c>
      <c r="J20" s="531">
        <f>'FY28 Exp'!$Q$181</f>
        <v>0</v>
      </c>
      <c r="K20" s="531"/>
      <c r="L20" s="546">
        <v>0</v>
      </c>
      <c r="N20" s="528"/>
      <c r="O20" s="570">
        <f>'FY29 D'!$T$151</f>
        <v>0</v>
      </c>
      <c r="P20" s="531">
        <f>'FY29 Exp'!$Q$186</f>
        <v>0</v>
      </c>
      <c r="Q20" s="531"/>
      <c r="R20" s="546">
        <v>0</v>
      </c>
      <c r="T20" s="648"/>
      <c r="U20" s="570">
        <f>'FY30 D'!$T$151</f>
        <v>0</v>
      </c>
      <c r="V20" s="531">
        <f>'FY30 Exp'!$Q$186</f>
        <v>0</v>
      </c>
      <c r="W20" s="531"/>
      <c r="X20" s="546">
        <v>0</v>
      </c>
      <c r="Z20" s="648"/>
      <c r="AA20" s="547">
        <f>AF20</f>
        <v>0</v>
      </c>
      <c r="AB20" s="531">
        <f>'FY27 Exp'!$Q$182+'FY28 Exp'!$Q$181+'FY29 Exp'!$Q$186+'FY30 Exp'!$Q$186</f>
        <v>0</v>
      </c>
      <c r="AC20" s="531"/>
      <c r="AD20" s="671">
        <f>SUM(F20+L20+R20+X20)</f>
        <v>0</v>
      </c>
      <c r="AF20" s="565">
        <f>SUM(C20+I20+O20+U20)</f>
        <v>0</v>
      </c>
    </row>
    <row r="21" spans="1:32" s="523" customFormat="1" ht="11.5" customHeight="1" x14ac:dyDescent="0.3">
      <c r="A21" s="530" t="s">
        <v>162</v>
      </c>
      <c r="C21" s="531"/>
      <c r="D21" s="531"/>
      <c r="E21" s="531"/>
      <c r="F21" s="528"/>
      <c r="G21" s="528"/>
      <c r="H21" s="528"/>
      <c r="I21" s="531"/>
      <c r="J21" s="531"/>
      <c r="K21" s="531"/>
      <c r="L21" s="528"/>
      <c r="M21" s="528"/>
      <c r="N21" s="528"/>
      <c r="O21" s="531"/>
      <c r="P21" s="531"/>
      <c r="Q21" s="531"/>
      <c r="R21" s="648"/>
      <c r="S21" s="648"/>
      <c r="T21" s="648"/>
      <c r="U21" s="531"/>
      <c r="V21" s="531"/>
      <c r="W21" s="531"/>
      <c r="X21" s="648"/>
      <c r="Y21" s="648"/>
      <c r="Z21" s="648"/>
      <c r="AA21" s="547"/>
      <c r="AB21" s="531"/>
      <c r="AC21" s="531"/>
      <c r="AD21" s="528"/>
      <c r="AE21" s="528"/>
      <c r="AF21" s="531"/>
    </row>
    <row r="22" spans="1:32" x14ac:dyDescent="0.25">
      <c r="A22" s="526"/>
      <c r="C22" s="526"/>
      <c r="D22" s="526"/>
      <c r="E22" s="526"/>
      <c r="F22" s="526"/>
      <c r="G22" s="526"/>
      <c r="H22" s="526"/>
      <c r="I22" s="526"/>
      <c r="J22" s="526"/>
      <c r="K22" s="526"/>
      <c r="L22" s="526"/>
      <c r="O22" s="649"/>
      <c r="P22" s="649"/>
      <c r="Q22" s="649"/>
      <c r="R22" s="649"/>
      <c r="U22" s="649"/>
      <c r="V22" s="649"/>
      <c r="W22" s="649"/>
      <c r="X22" s="649"/>
      <c r="AF22" s="526"/>
    </row>
  </sheetData>
  <sheetProtection algorithmName="SHA-512" hashValue="FKSYPdMhxp/x6WdGt21thRy+vdixJCqJyUUZU/rLBY/6hkFXemxot9s3bYCbT83Nl61uKrnavqXdbecn7ScHig==" saltValue="6+nCakAY88LhKsObYP3WqQ==" spinCount="100000" sheet="1" objects="1" scenarios="1"/>
  <mergeCells count="7">
    <mergeCell ref="A4:AF4"/>
    <mergeCell ref="A2:B2"/>
    <mergeCell ref="C3:D3"/>
    <mergeCell ref="A1:AF1"/>
    <mergeCell ref="A3:B3"/>
    <mergeCell ref="I2:AF2"/>
    <mergeCell ref="I3:AF3"/>
  </mergeCells>
  <pageMargins left="0.7" right="0.7" top="0.41666666666666669" bottom="0.75" header="0.3" footer="0.3"/>
  <pageSetup orientation="portrait" horizontalDpi="1200" verticalDpi="1200" r:id="rId1"/>
  <ignoredErrors>
    <ignoredError sqref="AA16 AA19 AC16:AD16 E16:N16 AE16:AF16 Q16:Z16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AF531-C19F-4363-AAFA-044869E80A64}">
  <dimension ref="A1:V191"/>
  <sheetViews>
    <sheetView view="pageLayout" zoomScaleNormal="75" workbookViewId="0">
      <selection activeCell="J4" sqref="J4:R4"/>
    </sheetView>
  </sheetViews>
  <sheetFormatPr defaultColWidth="3.26953125" defaultRowHeight="15.5" x14ac:dyDescent="0.35"/>
  <cols>
    <col min="1" max="1" width="2.08984375" style="4" customWidth="1"/>
    <col min="2" max="2" width="12.81640625" style="1" customWidth="1"/>
    <col min="3" max="3" width="8.26953125" style="2" customWidth="1"/>
    <col min="4" max="4" width="4.1796875" style="1" customWidth="1"/>
    <col min="5" max="5" width="7.08984375" style="1" customWidth="1"/>
    <col min="6" max="12" width="7" style="1" customWidth="1"/>
    <col min="13" max="13" width="7" style="3" customWidth="1"/>
    <col min="14" max="16" width="7" style="2" customWidth="1"/>
    <col min="17" max="18" width="8.26953125" style="2" customWidth="1"/>
    <col min="19" max="16384" width="3.26953125" style="1"/>
  </cols>
  <sheetData>
    <row r="1" spans="1:18" s="8" customFormat="1" ht="8.75" customHeight="1" x14ac:dyDescent="0.3">
      <c r="A1" s="813"/>
      <c r="B1" s="814"/>
      <c r="C1" s="814"/>
      <c r="D1" s="814"/>
      <c r="E1" s="814"/>
      <c r="F1" s="814"/>
      <c r="G1" s="814"/>
      <c r="H1" s="814"/>
      <c r="I1" s="814"/>
      <c r="J1" s="814"/>
      <c r="K1" s="814"/>
      <c r="L1" s="814"/>
      <c r="M1" s="814"/>
      <c r="N1" s="814"/>
      <c r="O1" s="814"/>
      <c r="P1" s="814"/>
      <c r="Q1" s="814"/>
      <c r="R1" s="815"/>
    </row>
    <row r="2" spans="1:18" s="6" customFormat="1" ht="11.4" customHeight="1" x14ac:dyDescent="0.3">
      <c r="A2" s="832" t="str">
        <f>'FY27 D'!$B$1</f>
        <v>Tribe Name</v>
      </c>
      <c r="B2" s="833"/>
      <c r="C2" s="833"/>
      <c r="D2" s="833"/>
      <c r="E2" s="833"/>
      <c r="F2" s="833"/>
      <c r="G2" s="833"/>
      <c r="H2" s="833"/>
      <c r="I2" s="833"/>
      <c r="J2" s="834" t="s">
        <v>155</v>
      </c>
      <c r="K2" s="835"/>
      <c r="L2" s="835"/>
      <c r="M2" s="835"/>
      <c r="N2" s="835"/>
      <c r="O2" s="835"/>
      <c r="P2" s="835"/>
      <c r="Q2" s="835"/>
      <c r="R2" s="836"/>
    </row>
    <row r="3" spans="1:18" s="6" customFormat="1" ht="11.4" customHeight="1" x14ac:dyDescent="0.3">
      <c r="A3" s="832" t="s">
        <v>160</v>
      </c>
      <c r="B3" s="833"/>
      <c r="C3" s="833"/>
      <c r="D3" s="833"/>
      <c r="E3" s="833"/>
      <c r="F3" s="833"/>
      <c r="G3" s="833"/>
      <c r="H3" s="833"/>
      <c r="I3" s="525">
        <f>'FY27 D'!$H$2</f>
        <v>27</v>
      </c>
      <c r="J3" s="842" t="s">
        <v>170</v>
      </c>
      <c r="K3" s="843"/>
      <c r="L3" s="843"/>
      <c r="M3" s="843"/>
      <c r="N3" s="843"/>
      <c r="O3" s="843"/>
      <c r="P3" s="843"/>
      <c r="Q3" s="843"/>
      <c r="R3" s="836"/>
    </row>
    <row r="4" spans="1:18" s="6" customFormat="1" ht="11.4" customHeight="1" thickBot="1" x14ac:dyDescent="0.35">
      <c r="A4" s="837" t="s">
        <v>176</v>
      </c>
      <c r="B4" s="838"/>
      <c r="C4" s="838"/>
      <c r="D4" s="838"/>
      <c r="E4" s="838"/>
      <c r="F4" s="838"/>
      <c r="G4" s="838"/>
      <c r="H4" s="838"/>
      <c r="I4" s="838"/>
      <c r="J4" s="839" t="s">
        <v>178</v>
      </c>
      <c r="K4" s="840"/>
      <c r="L4" s="840"/>
      <c r="M4" s="840"/>
      <c r="N4" s="840"/>
      <c r="O4" s="840"/>
      <c r="P4" s="840"/>
      <c r="Q4" s="840"/>
      <c r="R4" s="841"/>
    </row>
    <row r="5" spans="1:18" ht="8.75" customHeight="1" thickBot="1" x14ac:dyDescent="0.4">
      <c r="A5" s="816"/>
      <c r="B5" s="817"/>
      <c r="C5" s="817"/>
      <c r="D5" s="817"/>
      <c r="E5" s="817"/>
      <c r="F5" s="817"/>
      <c r="G5" s="817"/>
      <c r="H5" s="817"/>
      <c r="I5" s="817"/>
      <c r="J5" s="817"/>
      <c r="K5" s="817"/>
      <c r="L5" s="817"/>
      <c r="M5" s="817"/>
      <c r="N5" s="817"/>
      <c r="O5" s="817"/>
      <c r="P5" s="817"/>
      <c r="Q5" s="817"/>
      <c r="R5" s="818"/>
    </row>
    <row r="6" spans="1:18" s="8" customFormat="1" ht="11.5" customHeight="1" thickBot="1" x14ac:dyDescent="0.35">
      <c r="A6" s="828" t="s">
        <v>145</v>
      </c>
      <c r="B6" s="829"/>
      <c r="C6" s="830" t="s">
        <v>144</v>
      </c>
      <c r="D6" s="831"/>
      <c r="E6" s="417" t="s">
        <v>26</v>
      </c>
      <c r="F6" s="417" t="s">
        <v>25</v>
      </c>
      <c r="G6" s="417" t="s">
        <v>24</v>
      </c>
      <c r="H6" s="417" t="s">
        <v>23</v>
      </c>
      <c r="I6" s="417" t="s">
        <v>22</v>
      </c>
      <c r="J6" s="417" t="s">
        <v>21</v>
      </c>
      <c r="K6" s="417" t="s">
        <v>20</v>
      </c>
      <c r="L6" s="417" t="s">
        <v>19</v>
      </c>
      <c r="M6" s="418" t="s">
        <v>18</v>
      </c>
      <c r="N6" s="419" t="s">
        <v>17</v>
      </c>
      <c r="O6" s="419" t="s">
        <v>16</v>
      </c>
      <c r="P6" s="419" t="s">
        <v>15</v>
      </c>
      <c r="Q6" s="488" t="s">
        <v>14</v>
      </c>
      <c r="R6" s="240" t="s">
        <v>13</v>
      </c>
    </row>
    <row r="7" spans="1:18" s="7" customFormat="1" ht="11.4" customHeight="1" x14ac:dyDescent="0.3">
      <c r="A7" s="175" t="str">
        <f>'FY27 D'!B6</f>
        <v>A.</v>
      </c>
      <c r="B7" s="819" t="str">
        <f>'FY27 D'!C6</f>
        <v>Staff Title</v>
      </c>
      <c r="C7" s="420" t="s">
        <v>90</v>
      </c>
      <c r="D7" s="421" t="s">
        <v>95</v>
      </c>
      <c r="E7" s="422">
        <v>0</v>
      </c>
      <c r="F7" s="422">
        <v>0</v>
      </c>
      <c r="G7" s="422">
        <v>0</v>
      </c>
      <c r="H7" s="422">
        <v>0</v>
      </c>
      <c r="I7" s="422">
        <v>0</v>
      </c>
      <c r="J7" s="422">
        <v>0</v>
      </c>
      <c r="K7" s="422">
        <v>0</v>
      </c>
      <c r="L7" s="422">
        <v>0</v>
      </c>
      <c r="M7" s="422">
        <v>0</v>
      </c>
      <c r="N7" s="422">
        <v>0</v>
      </c>
      <c r="O7" s="422">
        <v>0</v>
      </c>
      <c r="P7" s="422">
        <v>0</v>
      </c>
      <c r="Q7" s="241"/>
      <c r="R7" s="185"/>
    </row>
    <row r="8" spans="1:18" s="7" customFormat="1" ht="11.4" customHeight="1" x14ac:dyDescent="0.3">
      <c r="A8" s="176"/>
      <c r="B8" s="820"/>
      <c r="C8" s="423" t="s">
        <v>90</v>
      </c>
      <c r="D8" s="424" t="s">
        <v>96</v>
      </c>
      <c r="E8" s="425">
        <v>0</v>
      </c>
      <c r="F8" s="425">
        <v>0</v>
      </c>
      <c r="G8" s="425">
        <v>0</v>
      </c>
      <c r="H8" s="425">
        <v>0</v>
      </c>
      <c r="I8" s="425">
        <v>0</v>
      </c>
      <c r="J8" s="425">
        <v>0</v>
      </c>
      <c r="K8" s="425">
        <v>0</v>
      </c>
      <c r="L8" s="425">
        <v>0</v>
      </c>
      <c r="M8" s="425">
        <v>0</v>
      </c>
      <c r="N8" s="425">
        <v>0</v>
      </c>
      <c r="O8" s="425">
        <v>0</v>
      </c>
      <c r="P8" s="425">
        <v>0</v>
      </c>
      <c r="Q8" s="242">
        <f>SUM(E7:P7)+SUM(E8:P8)</f>
        <v>0</v>
      </c>
      <c r="R8" s="186"/>
    </row>
    <row r="9" spans="1:18" s="7" customFormat="1" ht="10" customHeight="1" x14ac:dyDescent="0.3">
      <c r="A9" s="177"/>
      <c r="B9" s="821"/>
      <c r="C9" s="95"/>
      <c r="D9" s="429" t="s">
        <v>95</v>
      </c>
      <c r="E9" s="430">
        <f>E7*'FY27 D'!$N$6</f>
        <v>0</v>
      </c>
      <c r="F9" s="430">
        <f>F7*'FY27 D'!$N$6</f>
        <v>0</v>
      </c>
      <c r="G9" s="430">
        <f>G7*'FY27 D'!$N$6</f>
        <v>0</v>
      </c>
      <c r="H9" s="430">
        <f>H7*'FY27 D'!$N$6</f>
        <v>0</v>
      </c>
      <c r="I9" s="430">
        <f>I7*'FY27 D'!$N$6</f>
        <v>0</v>
      </c>
      <c r="J9" s="430">
        <f>J7*'FY27 D'!$N$6</f>
        <v>0</v>
      </c>
      <c r="K9" s="430">
        <f>K7*'FY27 D'!$N$6</f>
        <v>0</v>
      </c>
      <c r="L9" s="430">
        <f>L7*'FY27 D'!$N$6</f>
        <v>0</v>
      </c>
      <c r="M9" s="430">
        <f>M7*'FY27 D'!$N$6</f>
        <v>0</v>
      </c>
      <c r="N9" s="430">
        <f>N7*'FY27 D'!$N$6</f>
        <v>0</v>
      </c>
      <c r="O9" s="430">
        <f>O7*'FY27 D'!$N$6</f>
        <v>0</v>
      </c>
      <c r="P9" s="430">
        <f>P7*'FY27 D'!$N$6</f>
        <v>0</v>
      </c>
      <c r="Q9" s="243"/>
      <c r="R9" s="187"/>
    </row>
    <row r="10" spans="1:18" s="7" customFormat="1" ht="10" customHeight="1" x14ac:dyDescent="0.3">
      <c r="A10" s="178"/>
      <c r="B10" s="822"/>
      <c r="C10" s="95">
        <f>'FY27 D'!$S$6</f>
        <v>0</v>
      </c>
      <c r="D10" s="431" t="s">
        <v>96</v>
      </c>
      <c r="E10" s="432">
        <f>E8*'FY27 D'!$N$6</f>
        <v>0</v>
      </c>
      <c r="F10" s="432">
        <f>F8*'FY27 D'!$N$6</f>
        <v>0</v>
      </c>
      <c r="G10" s="432">
        <f>G8*'FY27 D'!$N$6</f>
        <v>0</v>
      </c>
      <c r="H10" s="432">
        <f>H8*'FY27 D'!$N$6</f>
        <v>0</v>
      </c>
      <c r="I10" s="432">
        <f>I8*'FY27 D'!$N$6</f>
        <v>0</v>
      </c>
      <c r="J10" s="432">
        <f>J8*'FY27 D'!$N$6</f>
        <v>0</v>
      </c>
      <c r="K10" s="432">
        <f>K8*'FY27 D'!$N$6</f>
        <v>0</v>
      </c>
      <c r="L10" s="432">
        <f>L8*'FY27 D'!$N$6</f>
        <v>0</v>
      </c>
      <c r="M10" s="432">
        <f>M8*'FY27 D'!$N$6</f>
        <v>0</v>
      </c>
      <c r="N10" s="432">
        <f>N8*'FY27 D'!$N$6</f>
        <v>0</v>
      </c>
      <c r="O10" s="432">
        <f>O8*'FY27 D'!$N$6</f>
        <v>0</v>
      </c>
      <c r="P10" s="432">
        <f>P8*'FY27 D'!$N$6</f>
        <v>0</v>
      </c>
      <c r="Q10" s="244">
        <f>SUM(E9:P9)+SUM(E10:P10)</f>
        <v>0</v>
      </c>
      <c r="R10" s="188">
        <f>C10-SUM(Q9:Q10)</f>
        <v>0</v>
      </c>
    </row>
    <row r="11" spans="1:18" s="7" customFormat="1" ht="11.4" customHeight="1" x14ac:dyDescent="0.3">
      <c r="A11" s="179" t="str">
        <f>'FY27 D'!B8</f>
        <v>B.</v>
      </c>
      <c r="B11" s="823" t="str">
        <f>'FY27 D'!C8</f>
        <v>Staff Title</v>
      </c>
      <c r="C11" s="426" t="s">
        <v>90</v>
      </c>
      <c r="D11" s="427" t="s">
        <v>95</v>
      </c>
      <c r="E11" s="428">
        <v>0</v>
      </c>
      <c r="F11" s="428">
        <v>0</v>
      </c>
      <c r="G11" s="428">
        <v>0</v>
      </c>
      <c r="H11" s="428">
        <v>0</v>
      </c>
      <c r="I11" s="428">
        <v>0</v>
      </c>
      <c r="J11" s="428">
        <v>0</v>
      </c>
      <c r="K11" s="428">
        <v>0</v>
      </c>
      <c r="L11" s="428">
        <v>0</v>
      </c>
      <c r="M11" s="428">
        <v>0</v>
      </c>
      <c r="N11" s="428">
        <v>0</v>
      </c>
      <c r="O11" s="428">
        <v>0</v>
      </c>
      <c r="P11" s="428">
        <v>0</v>
      </c>
      <c r="Q11" s="241"/>
      <c r="R11" s="185"/>
    </row>
    <row r="12" spans="1:18" s="7" customFormat="1" ht="11.4" customHeight="1" x14ac:dyDescent="0.3">
      <c r="A12" s="176"/>
      <c r="B12" s="824"/>
      <c r="C12" s="423" t="s">
        <v>90</v>
      </c>
      <c r="D12" s="424" t="s">
        <v>96</v>
      </c>
      <c r="E12" s="425">
        <v>0</v>
      </c>
      <c r="F12" s="425">
        <v>0</v>
      </c>
      <c r="G12" s="425">
        <v>0</v>
      </c>
      <c r="H12" s="425">
        <v>0</v>
      </c>
      <c r="I12" s="425">
        <v>0</v>
      </c>
      <c r="J12" s="425">
        <v>0</v>
      </c>
      <c r="K12" s="425">
        <v>0</v>
      </c>
      <c r="L12" s="425">
        <v>0</v>
      </c>
      <c r="M12" s="425">
        <v>0</v>
      </c>
      <c r="N12" s="425">
        <v>0</v>
      </c>
      <c r="O12" s="425">
        <v>0</v>
      </c>
      <c r="P12" s="425">
        <v>0</v>
      </c>
      <c r="Q12" s="242">
        <f>SUM(E11:P11)+SUM(E12:P12)</f>
        <v>0</v>
      </c>
      <c r="R12" s="186"/>
    </row>
    <row r="13" spans="1:18" s="7" customFormat="1" ht="10" customHeight="1" x14ac:dyDescent="0.3">
      <c r="A13" s="176"/>
      <c r="B13" s="825"/>
      <c r="C13" s="95"/>
      <c r="D13" s="429" t="s">
        <v>95</v>
      </c>
      <c r="E13" s="430">
        <f>E11*'FY27 D'!$N$8</f>
        <v>0</v>
      </c>
      <c r="F13" s="430">
        <f>F11*'FY27 D'!$N$8</f>
        <v>0</v>
      </c>
      <c r="G13" s="430">
        <f>G11*'FY27 D'!$N$8</f>
        <v>0</v>
      </c>
      <c r="H13" s="430">
        <f>H11*'FY27 D'!$N$8</f>
        <v>0</v>
      </c>
      <c r="I13" s="430">
        <f>I11*'FY27 D'!$N$8</f>
        <v>0</v>
      </c>
      <c r="J13" s="430">
        <f>J11*'FY27 D'!$N$8</f>
        <v>0</v>
      </c>
      <c r="K13" s="430">
        <f>K11*'FY27 D'!$N$8</f>
        <v>0</v>
      </c>
      <c r="L13" s="430">
        <f>L11*'FY27 D'!$N$8</f>
        <v>0</v>
      </c>
      <c r="M13" s="430">
        <f>M11*'FY27 D'!$N$8</f>
        <v>0</v>
      </c>
      <c r="N13" s="430">
        <f>N11*'FY27 D'!$N$8</f>
        <v>0</v>
      </c>
      <c r="O13" s="430">
        <f>O11*'FY27 D'!$N$8</f>
        <v>0</v>
      </c>
      <c r="P13" s="430">
        <f>P11*'FY27 D'!$N$8</f>
        <v>0</v>
      </c>
      <c r="Q13" s="243"/>
      <c r="R13" s="187"/>
    </row>
    <row r="14" spans="1:18" s="7" customFormat="1" ht="10" customHeight="1" x14ac:dyDescent="0.3">
      <c r="A14" s="178"/>
      <c r="B14" s="826"/>
      <c r="C14" s="95">
        <f>'FY27 D'!$S$8</f>
        <v>0</v>
      </c>
      <c r="D14" s="431" t="s">
        <v>96</v>
      </c>
      <c r="E14" s="432">
        <f>E12*'FY27 D'!$N$8</f>
        <v>0</v>
      </c>
      <c r="F14" s="432">
        <f>F12*'FY27 D'!$N$8</f>
        <v>0</v>
      </c>
      <c r="G14" s="432">
        <f>G12*'FY27 D'!$N$8</f>
        <v>0</v>
      </c>
      <c r="H14" s="432">
        <f>H12*'FY27 D'!$N$8</f>
        <v>0</v>
      </c>
      <c r="I14" s="432">
        <f>I12*'FY27 D'!$N$8</f>
        <v>0</v>
      </c>
      <c r="J14" s="432">
        <f>J12*'FY27 D'!$N$8</f>
        <v>0</v>
      </c>
      <c r="K14" s="432">
        <f>K12*'FY27 D'!$N$8</f>
        <v>0</v>
      </c>
      <c r="L14" s="432">
        <f>L12*'FY27 D'!$N$8</f>
        <v>0</v>
      </c>
      <c r="M14" s="432">
        <f>M12*'FY27 D'!$N$8</f>
        <v>0</v>
      </c>
      <c r="N14" s="432">
        <f>N12*'FY27 D'!$N$8</f>
        <v>0</v>
      </c>
      <c r="O14" s="432">
        <f>O12*'FY27 D'!$N$8</f>
        <v>0</v>
      </c>
      <c r="P14" s="432">
        <f>P12*'FY27 D'!$N$8</f>
        <v>0</v>
      </c>
      <c r="Q14" s="244">
        <f>SUM(E13:P13)+SUM(E14:P14)</f>
        <v>0</v>
      </c>
      <c r="R14" s="188">
        <f>C14-Q14</f>
        <v>0</v>
      </c>
    </row>
    <row r="15" spans="1:18" s="7" customFormat="1" ht="11.4" customHeight="1" x14ac:dyDescent="0.3">
      <c r="A15" s="180" t="str">
        <f>'FY27 D'!B10</f>
        <v>C.</v>
      </c>
      <c r="B15" s="827" t="str">
        <f>'FY27 D'!C10</f>
        <v>Staff Title</v>
      </c>
      <c r="C15" s="426" t="s">
        <v>90</v>
      </c>
      <c r="D15" s="427" t="s">
        <v>95</v>
      </c>
      <c r="E15" s="428">
        <v>0</v>
      </c>
      <c r="F15" s="428">
        <v>0</v>
      </c>
      <c r="G15" s="428">
        <v>0</v>
      </c>
      <c r="H15" s="428">
        <v>0</v>
      </c>
      <c r="I15" s="428">
        <v>0</v>
      </c>
      <c r="J15" s="428">
        <v>0</v>
      </c>
      <c r="K15" s="428">
        <v>0</v>
      </c>
      <c r="L15" s="428">
        <v>0</v>
      </c>
      <c r="M15" s="428">
        <v>0</v>
      </c>
      <c r="N15" s="428">
        <v>0</v>
      </c>
      <c r="O15" s="428">
        <v>0</v>
      </c>
      <c r="P15" s="428">
        <v>0</v>
      </c>
      <c r="Q15" s="241"/>
      <c r="R15" s="189"/>
    </row>
    <row r="16" spans="1:18" s="7" customFormat="1" ht="11.4" customHeight="1" x14ac:dyDescent="0.3">
      <c r="A16" s="181"/>
      <c r="B16" s="820"/>
      <c r="C16" s="423" t="s">
        <v>90</v>
      </c>
      <c r="D16" s="424" t="s">
        <v>96</v>
      </c>
      <c r="E16" s="425">
        <v>0</v>
      </c>
      <c r="F16" s="425">
        <v>0</v>
      </c>
      <c r="G16" s="425">
        <v>0</v>
      </c>
      <c r="H16" s="425">
        <v>0</v>
      </c>
      <c r="I16" s="425">
        <v>0</v>
      </c>
      <c r="J16" s="425">
        <v>0</v>
      </c>
      <c r="K16" s="425">
        <v>0</v>
      </c>
      <c r="L16" s="425">
        <v>0</v>
      </c>
      <c r="M16" s="425">
        <v>0</v>
      </c>
      <c r="N16" s="425">
        <v>0</v>
      </c>
      <c r="O16" s="425">
        <v>0</v>
      </c>
      <c r="P16" s="425">
        <v>0</v>
      </c>
      <c r="Q16" s="242">
        <f>SUM(E15:P15)+SUM(E16:P16)</f>
        <v>0</v>
      </c>
      <c r="R16" s="186"/>
    </row>
    <row r="17" spans="1:18" s="7" customFormat="1" ht="10" customHeight="1" x14ac:dyDescent="0.3">
      <c r="A17" s="181"/>
      <c r="B17" s="821"/>
      <c r="C17" s="95"/>
      <c r="D17" s="429" t="s">
        <v>95</v>
      </c>
      <c r="E17" s="430">
        <f>E15*'FY27 D'!$N$10</f>
        <v>0</v>
      </c>
      <c r="F17" s="430">
        <f>F15*'FY27 D'!$N$10</f>
        <v>0</v>
      </c>
      <c r="G17" s="430">
        <f>G15*'FY27 D'!$N$10</f>
        <v>0</v>
      </c>
      <c r="H17" s="430">
        <f>H15*'FY27 D'!$N$10</f>
        <v>0</v>
      </c>
      <c r="I17" s="430">
        <f>I15*'FY27 D'!$N$10</f>
        <v>0</v>
      </c>
      <c r="J17" s="430">
        <f>J15*'FY27 D'!$N$10</f>
        <v>0</v>
      </c>
      <c r="K17" s="430">
        <f>K15*'FY27 D'!$N$10</f>
        <v>0</v>
      </c>
      <c r="L17" s="430">
        <f>L15*'FY27 D'!$N$10</f>
        <v>0</v>
      </c>
      <c r="M17" s="430">
        <f>M15*'FY27 D'!$N$10</f>
        <v>0</v>
      </c>
      <c r="N17" s="430">
        <f>N15*'FY27 D'!$N$10</f>
        <v>0</v>
      </c>
      <c r="O17" s="430">
        <f>O15*'FY27 D'!$N$10</f>
        <v>0</v>
      </c>
      <c r="P17" s="430">
        <f>P15*'FY27 D'!$N$10</f>
        <v>0</v>
      </c>
      <c r="Q17" s="243"/>
      <c r="R17" s="186"/>
    </row>
    <row r="18" spans="1:18" s="7" customFormat="1" ht="10" customHeight="1" x14ac:dyDescent="0.3">
      <c r="A18" s="182"/>
      <c r="B18" s="822"/>
      <c r="C18" s="95">
        <f>'FY27 D'!$S$10</f>
        <v>0</v>
      </c>
      <c r="D18" s="431" t="s">
        <v>96</v>
      </c>
      <c r="E18" s="432">
        <f>E16*'FY27 D'!$N$10</f>
        <v>0</v>
      </c>
      <c r="F18" s="432">
        <f>F16*'FY27 D'!$N$10</f>
        <v>0</v>
      </c>
      <c r="G18" s="432">
        <f>G16*'FY27 D'!$N$10</f>
        <v>0</v>
      </c>
      <c r="H18" s="432">
        <f>H16*'FY27 D'!$N$10</f>
        <v>0</v>
      </c>
      <c r="I18" s="432">
        <f>I16*'FY27 D'!$N$10</f>
        <v>0</v>
      </c>
      <c r="J18" s="432">
        <f>J16*'FY27 D'!$N$10</f>
        <v>0</v>
      </c>
      <c r="K18" s="432">
        <f>K16*'FY27 D'!$N$10</f>
        <v>0</v>
      </c>
      <c r="L18" s="432">
        <f>L16*'FY27 D'!$N$10</f>
        <v>0</v>
      </c>
      <c r="M18" s="432">
        <f>M16*'FY27 D'!$N$10</f>
        <v>0</v>
      </c>
      <c r="N18" s="432">
        <f>N16*'FY27 D'!$N$10</f>
        <v>0</v>
      </c>
      <c r="O18" s="432">
        <f>O16*'FY27 D'!$N$10</f>
        <v>0</v>
      </c>
      <c r="P18" s="432">
        <f>P16*'FY27 D'!$N$10</f>
        <v>0</v>
      </c>
      <c r="Q18" s="244">
        <f>SUM(E17:P17)+SUM(E18:P18)</f>
        <v>0</v>
      </c>
      <c r="R18" s="188">
        <f>C18-Q18</f>
        <v>0</v>
      </c>
    </row>
    <row r="19" spans="1:18" s="7" customFormat="1" ht="11.4" customHeight="1" x14ac:dyDescent="0.3">
      <c r="A19" s="180" t="str">
        <f>'FY27 D'!B12</f>
        <v>D.</v>
      </c>
      <c r="B19" s="827" t="str">
        <f>'FY27 D'!C12</f>
        <v>Staff Title</v>
      </c>
      <c r="C19" s="426" t="s">
        <v>90</v>
      </c>
      <c r="D19" s="427" t="s">
        <v>95</v>
      </c>
      <c r="E19" s="428">
        <v>0</v>
      </c>
      <c r="F19" s="428">
        <v>0</v>
      </c>
      <c r="G19" s="428">
        <v>0</v>
      </c>
      <c r="H19" s="428">
        <v>0</v>
      </c>
      <c r="I19" s="428">
        <v>0</v>
      </c>
      <c r="J19" s="428">
        <v>0</v>
      </c>
      <c r="K19" s="428">
        <v>0</v>
      </c>
      <c r="L19" s="428">
        <v>0</v>
      </c>
      <c r="M19" s="428">
        <v>0</v>
      </c>
      <c r="N19" s="428">
        <v>0</v>
      </c>
      <c r="O19" s="428">
        <v>0</v>
      </c>
      <c r="P19" s="428">
        <v>0</v>
      </c>
      <c r="Q19" s="241"/>
      <c r="R19" s="189"/>
    </row>
    <row r="20" spans="1:18" s="7" customFormat="1" ht="11.4" customHeight="1" x14ac:dyDescent="0.3">
      <c r="A20" s="183"/>
      <c r="B20" s="820"/>
      <c r="C20" s="423" t="s">
        <v>90</v>
      </c>
      <c r="D20" s="424" t="s">
        <v>96</v>
      </c>
      <c r="E20" s="425">
        <v>0</v>
      </c>
      <c r="F20" s="425">
        <v>0</v>
      </c>
      <c r="G20" s="425">
        <v>0</v>
      </c>
      <c r="H20" s="425">
        <v>0</v>
      </c>
      <c r="I20" s="425">
        <v>0</v>
      </c>
      <c r="J20" s="425">
        <v>0</v>
      </c>
      <c r="K20" s="425">
        <v>0</v>
      </c>
      <c r="L20" s="425">
        <v>0</v>
      </c>
      <c r="M20" s="425">
        <v>0</v>
      </c>
      <c r="N20" s="425">
        <v>0</v>
      </c>
      <c r="O20" s="425">
        <v>0</v>
      </c>
      <c r="P20" s="425">
        <v>0</v>
      </c>
      <c r="Q20" s="242">
        <f>SUM(E19:P19)+SUM(E20:P20)</f>
        <v>0</v>
      </c>
      <c r="R20" s="186"/>
    </row>
    <row r="21" spans="1:18" s="7" customFormat="1" ht="10" customHeight="1" x14ac:dyDescent="0.3">
      <c r="A21" s="183"/>
      <c r="B21" s="821"/>
      <c r="C21" s="95"/>
      <c r="D21" s="429" t="s">
        <v>95</v>
      </c>
      <c r="E21" s="430">
        <f>E19*'FY27 D'!$N$12</f>
        <v>0</v>
      </c>
      <c r="F21" s="430">
        <f>F19*'FY27 D'!$N$12</f>
        <v>0</v>
      </c>
      <c r="G21" s="430">
        <f>G19*'FY27 D'!$N$12</f>
        <v>0</v>
      </c>
      <c r="H21" s="430">
        <f>H19*'FY27 D'!$N$12</f>
        <v>0</v>
      </c>
      <c r="I21" s="430">
        <f>I19*'FY27 D'!$N$12</f>
        <v>0</v>
      </c>
      <c r="J21" s="430">
        <f>J19*'FY27 D'!$N$12</f>
        <v>0</v>
      </c>
      <c r="K21" s="430">
        <f>K19*'FY27 D'!$N$12</f>
        <v>0</v>
      </c>
      <c r="L21" s="430">
        <f>L19*'FY27 D'!$N$12</f>
        <v>0</v>
      </c>
      <c r="M21" s="430">
        <f>M19*'FY27 D'!$N$12</f>
        <v>0</v>
      </c>
      <c r="N21" s="430">
        <f>N19*'FY27 D'!$N$12</f>
        <v>0</v>
      </c>
      <c r="O21" s="430">
        <f>O19*'FY27 D'!$N$12</f>
        <v>0</v>
      </c>
      <c r="P21" s="430">
        <f>P19*'FY27 D'!$N$12</f>
        <v>0</v>
      </c>
      <c r="Q21" s="243"/>
      <c r="R21" s="186"/>
    </row>
    <row r="22" spans="1:18" s="7" customFormat="1" ht="10" customHeight="1" x14ac:dyDescent="0.3">
      <c r="A22" s="184"/>
      <c r="B22" s="822"/>
      <c r="C22" s="95">
        <f>'FY27 D'!$S$12</f>
        <v>0</v>
      </c>
      <c r="D22" s="431" t="s">
        <v>96</v>
      </c>
      <c r="E22" s="432">
        <f>E20*'FY27 D'!$N$12</f>
        <v>0</v>
      </c>
      <c r="F22" s="432">
        <f>F20*'FY27 D'!$N$12</f>
        <v>0</v>
      </c>
      <c r="G22" s="432">
        <f>G20*'FY27 D'!$N$12</f>
        <v>0</v>
      </c>
      <c r="H22" s="432">
        <f>H20*'FY27 D'!$N$12</f>
        <v>0</v>
      </c>
      <c r="I22" s="432">
        <f>I20*'FY27 D'!$N$12</f>
        <v>0</v>
      </c>
      <c r="J22" s="432">
        <f>J20*'FY27 D'!$N$12</f>
        <v>0</v>
      </c>
      <c r="K22" s="432">
        <f>K20*'FY27 D'!$N$12</f>
        <v>0</v>
      </c>
      <c r="L22" s="432">
        <f>L20*'FY27 D'!$N$12</f>
        <v>0</v>
      </c>
      <c r="M22" s="432">
        <f>M20*'FY27 D'!$N$12</f>
        <v>0</v>
      </c>
      <c r="N22" s="432">
        <f>N20*'FY27 D'!$N$12</f>
        <v>0</v>
      </c>
      <c r="O22" s="432">
        <f>O20*'FY27 D'!$N$12</f>
        <v>0</v>
      </c>
      <c r="P22" s="432">
        <f>P20*'FY27 D'!$N$12</f>
        <v>0</v>
      </c>
      <c r="Q22" s="244">
        <f>SUM(E21:P21)+SUM(E22:P22)</f>
        <v>0</v>
      </c>
      <c r="R22" s="188">
        <f>C22-Q22</f>
        <v>0</v>
      </c>
    </row>
    <row r="23" spans="1:18" s="7" customFormat="1" ht="11.4" customHeight="1" x14ac:dyDescent="0.3">
      <c r="A23" s="180" t="str">
        <f>'FY27 D'!B14</f>
        <v>E.</v>
      </c>
      <c r="B23" s="866" t="str">
        <f>'FY27 D'!C14</f>
        <v>Staff Title</v>
      </c>
      <c r="C23" s="426" t="s">
        <v>90</v>
      </c>
      <c r="D23" s="427" t="s">
        <v>95</v>
      </c>
      <c r="E23" s="428">
        <v>0</v>
      </c>
      <c r="F23" s="428">
        <v>0</v>
      </c>
      <c r="G23" s="428">
        <v>0</v>
      </c>
      <c r="H23" s="428">
        <v>0</v>
      </c>
      <c r="I23" s="428">
        <v>0</v>
      </c>
      <c r="J23" s="428">
        <v>0</v>
      </c>
      <c r="K23" s="428">
        <v>0</v>
      </c>
      <c r="L23" s="428">
        <v>0</v>
      </c>
      <c r="M23" s="428">
        <v>0</v>
      </c>
      <c r="N23" s="428">
        <v>0</v>
      </c>
      <c r="O23" s="428">
        <v>0</v>
      </c>
      <c r="P23" s="428">
        <v>0</v>
      </c>
      <c r="Q23" s="241"/>
      <c r="R23" s="190"/>
    </row>
    <row r="24" spans="1:18" s="7" customFormat="1" ht="11.4" customHeight="1" x14ac:dyDescent="0.3">
      <c r="A24" s="181"/>
      <c r="B24" s="867"/>
      <c r="C24" s="423" t="s">
        <v>90</v>
      </c>
      <c r="D24" s="424" t="s">
        <v>96</v>
      </c>
      <c r="E24" s="425">
        <v>0</v>
      </c>
      <c r="F24" s="425">
        <v>0</v>
      </c>
      <c r="G24" s="425">
        <v>0</v>
      </c>
      <c r="H24" s="425">
        <v>0</v>
      </c>
      <c r="I24" s="425">
        <v>0</v>
      </c>
      <c r="J24" s="425">
        <v>0</v>
      </c>
      <c r="K24" s="425">
        <v>0</v>
      </c>
      <c r="L24" s="425">
        <v>0</v>
      </c>
      <c r="M24" s="425">
        <v>0</v>
      </c>
      <c r="N24" s="425">
        <v>0</v>
      </c>
      <c r="O24" s="425">
        <v>0</v>
      </c>
      <c r="P24" s="425">
        <v>0</v>
      </c>
      <c r="Q24" s="242">
        <f>SUM(E23:P23)+SUM(E24:P24)</f>
        <v>0</v>
      </c>
      <c r="R24" s="191"/>
    </row>
    <row r="25" spans="1:18" s="7" customFormat="1" ht="10" customHeight="1" x14ac:dyDescent="0.3">
      <c r="A25" s="181"/>
      <c r="B25" s="868"/>
      <c r="C25" s="141"/>
      <c r="D25" s="429" t="s">
        <v>95</v>
      </c>
      <c r="E25" s="430">
        <f>E23*'FY27 D'!$N$14</f>
        <v>0</v>
      </c>
      <c r="F25" s="430">
        <f>F23*'FY27 D'!$N$14</f>
        <v>0</v>
      </c>
      <c r="G25" s="430">
        <f>G23*'FY27 D'!$N$14</f>
        <v>0</v>
      </c>
      <c r="H25" s="430">
        <f>H23*'FY27 D'!$N$14</f>
        <v>0</v>
      </c>
      <c r="I25" s="430">
        <f>I23*'FY27 D'!$N$14</f>
        <v>0</v>
      </c>
      <c r="J25" s="430">
        <f>J23*'FY27 D'!$N$14</f>
        <v>0</v>
      </c>
      <c r="K25" s="430">
        <f>K23*'FY27 D'!$N$14</f>
        <v>0</v>
      </c>
      <c r="L25" s="430">
        <f>L23*'FY27 D'!$N$14</f>
        <v>0</v>
      </c>
      <c r="M25" s="430">
        <f>M23*'FY27 D'!$N$14</f>
        <v>0</v>
      </c>
      <c r="N25" s="430">
        <f>N23*'FY27 D'!$N$14</f>
        <v>0</v>
      </c>
      <c r="O25" s="430">
        <f>O23*'FY27 D'!$N$14</f>
        <v>0</v>
      </c>
      <c r="P25" s="430">
        <f>P23*'FY27 D'!$N$14</f>
        <v>0</v>
      </c>
      <c r="Q25" s="100"/>
      <c r="R25" s="191"/>
    </row>
    <row r="26" spans="1:18" s="7" customFormat="1" ht="10" customHeight="1" thickBot="1" x14ac:dyDescent="0.35">
      <c r="A26" s="182"/>
      <c r="B26" s="869"/>
      <c r="C26" s="141">
        <f>'FY27 D'!$S$14</f>
        <v>0</v>
      </c>
      <c r="D26" s="431" t="s">
        <v>96</v>
      </c>
      <c r="E26" s="432">
        <f>E24*'FY27 D'!$N$14</f>
        <v>0</v>
      </c>
      <c r="F26" s="432">
        <f>F24*'FY27 D'!$N$14</f>
        <v>0</v>
      </c>
      <c r="G26" s="432">
        <f>G24*'FY27 D'!$N$14</f>
        <v>0</v>
      </c>
      <c r="H26" s="432">
        <f>H24*'FY27 D'!$N$14</f>
        <v>0</v>
      </c>
      <c r="I26" s="432">
        <f>I24*'FY27 D'!$N$14</f>
        <v>0</v>
      </c>
      <c r="J26" s="432">
        <f>J24*'FY27 D'!$N$14</f>
        <v>0</v>
      </c>
      <c r="K26" s="432">
        <f>K24*'FY27 D'!$N$14</f>
        <v>0</v>
      </c>
      <c r="L26" s="432">
        <f>L24*'FY27 D'!$N$14</f>
        <v>0</v>
      </c>
      <c r="M26" s="432">
        <f>M24*'FY27 D'!$N$14</f>
        <v>0</v>
      </c>
      <c r="N26" s="432">
        <f>N24*'FY27 D'!$N$14</f>
        <v>0</v>
      </c>
      <c r="O26" s="432">
        <f>O24*'FY27 D'!$N$14</f>
        <v>0</v>
      </c>
      <c r="P26" s="432">
        <f>P24*'FY27 D'!$N$14</f>
        <v>0</v>
      </c>
      <c r="Q26" s="244">
        <f>SUM(E25:P25)+SUM(E26:P26)</f>
        <v>0</v>
      </c>
      <c r="R26" s="188">
        <f>C26-Q26</f>
        <v>0</v>
      </c>
    </row>
    <row r="27" spans="1:18" s="7" customFormat="1" ht="11.4" hidden="1" customHeight="1" x14ac:dyDescent="0.3">
      <c r="A27" s="180" t="str">
        <f>'FY27 D'!B16</f>
        <v>F.</v>
      </c>
      <c r="B27" s="866" t="str">
        <f>'FY27 D'!C16</f>
        <v>Staff Title</v>
      </c>
      <c r="C27" s="426" t="s">
        <v>90</v>
      </c>
      <c r="D27" s="427" t="s">
        <v>95</v>
      </c>
      <c r="E27" s="428">
        <v>0</v>
      </c>
      <c r="F27" s="428">
        <v>0</v>
      </c>
      <c r="G27" s="428">
        <v>0</v>
      </c>
      <c r="H27" s="428">
        <v>0</v>
      </c>
      <c r="I27" s="428">
        <v>0</v>
      </c>
      <c r="J27" s="428">
        <v>0</v>
      </c>
      <c r="K27" s="428">
        <v>0</v>
      </c>
      <c r="L27" s="428">
        <v>0</v>
      </c>
      <c r="M27" s="428">
        <v>0</v>
      </c>
      <c r="N27" s="428">
        <v>0</v>
      </c>
      <c r="O27" s="428">
        <v>0</v>
      </c>
      <c r="P27" s="428">
        <v>0</v>
      </c>
      <c r="Q27" s="241"/>
      <c r="R27" s="190"/>
    </row>
    <row r="28" spans="1:18" s="7" customFormat="1" ht="11.4" hidden="1" customHeight="1" x14ac:dyDescent="0.3">
      <c r="A28" s="181"/>
      <c r="B28" s="867"/>
      <c r="C28" s="423" t="s">
        <v>90</v>
      </c>
      <c r="D28" s="424" t="s">
        <v>96</v>
      </c>
      <c r="E28" s="425">
        <v>0</v>
      </c>
      <c r="F28" s="425">
        <v>0</v>
      </c>
      <c r="G28" s="425">
        <v>0</v>
      </c>
      <c r="H28" s="425">
        <v>0</v>
      </c>
      <c r="I28" s="425">
        <v>0</v>
      </c>
      <c r="J28" s="425">
        <v>0</v>
      </c>
      <c r="K28" s="425">
        <v>0</v>
      </c>
      <c r="L28" s="425">
        <v>0</v>
      </c>
      <c r="M28" s="425">
        <v>0</v>
      </c>
      <c r="N28" s="425">
        <v>0</v>
      </c>
      <c r="O28" s="425">
        <v>0</v>
      </c>
      <c r="P28" s="425">
        <v>0</v>
      </c>
      <c r="Q28" s="242">
        <f>SUM(E27:P27)+SUM(E28:P28)</f>
        <v>0</v>
      </c>
      <c r="R28" s="191"/>
    </row>
    <row r="29" spans="1:18" s="7" customFormat="1" ht="10" hidden="1" customHeight="1" x14ac:dyDescent="0.3">
      <c r="A29" s="181"/>
      <c r="B29" s="868"/>
      <c r="C29" s="141"/>
      <c r="D29" s="429" t="s">
        <v>95</v>
      </c>
      <c r="E29" s="430">
        <f>E27*'FY27 D'!$N$16</f>
        <v>0</v>
      </c>
      <c r="F29" s="430">
        <f>F27*'FY27 D'!$N$16</f>
        <v>0</v>
      </c>
      <c r="G29" s="430">
        <f>G27*'FY27 D'!$N$16</f>
        <v>0</v>
      </c>
      <c r="H29" s="430">
        <f>H27*'FY27 D'!$N$16</f>
        <v>0</v>
      </c>
      <c r="I29" s="430">
        <f>I27*'FY27 D'!$N$16</f>
        <v>0</v>
      </c>
      <c r="J29" s="430">
        <f>J27*'FY27 D'!$N$16</f>
        <v>0</v>
      </c>
      <c r="K29" s="430">
        <f>K27*'FY27 D'!$N$16</f>
        <v>0</v>
      </c>
      <c r="L29" s="430">
        <f>L27*'FY27 D'!$N$16</f>
        <v>0</v>
      </c>
      <c r="M29" s="430">
        <f>M27*'FY27 D'!$N$16</f>
        <v>0</v>
      </c>
      <c r="N29" s="430">
        <f>N27*'FY27 D'!$N$16</f>
        <v>0</v>
      </c>
      <c r="O29" s="430">
        <f>O27*'FY27 D'!$N$16</f>
        <v>0</v>
      </c>
      <c r="P29" s="430">
        <f>P27*'FY27 D'!$N$16</f>
        <v>0</v>
      </c>
      <c r="Q29" s="100"/>
      <c r="R29" s="191"/>
    </row>
    <row r="30" spans="1:18" s="7" customFormat="1" ht="10" hidden="1" customHeight="1" x14ac:dyDescent="0.3">
      <c r="A30" s="182"/>
      <c r="B30" s="869"/>
      <c r="C30" s="141">
        <f>'FY27 D'!$S$16</f>
        <v>0</v>
      </c>
      <c r="D30" s="431" t="s">
        <v>96</v>
      </c>
      <c r="E30" s="432">
        <f>E28*'FY27 D'!$N$16</f>
        <v>0</v>
      </c>
      <c r="F30" s="432">
        <f>F28*'FY27 D'!$N$16</f>
        <v>0</v>
      </c>
      <c r="G30" s="432">
        <f>G28*'FY27 D'!$N$16</f>
        <v>0</v>
      </c>
      <c r="H30" s="432">
        <f>H28*'FY27 D'!$N$16</f>
        <v>0</v>
      </c>
      <c r="I30" s="432">
        <f>I28*'FY27 D'!$N$16</f>
        <v>0</v>
      </c>
      <c r="J30" s="432">
        <f>J28*'FY27 D'!$N$16</f>
        <v>0</v>
      </c>
      <c r="K30" s="432">
        <f>K28*'FY27 D'!$N$16</f>
        <v>0</v>
      </c>
      <c r="L30" s="432">
        <f>L28*'FY27 D'!$N$16</f>
        <v>0</v>
      </c>
      <c r="M30" s="432">
        <f>M28*'FY27 D'!$N$16</f>
        <v>0</v>
      </c>
      <c r="N30" s="432">
        <f>N28*'FY27 D'!$N$16</f>
        <v>0</v>
      </c>
      <c r="O30" s="432">
        <f>O28*'FY27 D'!$N$16</f>
        <v>0</v>
      </c>
      <c r="P30" s="432">
        <f>P28*'FY27 D'!$N$16</f>
        <v>0</v>
      </c>
      <c r="Q30" s="244">
        <f>SUM(E29:P29)+SUM(E30:P30)</f>
        <v>0</v>
      </c>
      <c r="R30" s="188">
        <f>C30-Q30</f>
        <v>0</v>
      </c>
    </row>
    <row r="31" spans="1:18" s="7" customFormat="1" ht="11.4" hidden="1" customHeight="1" x14ac:dyDescent="0.3">
      <c r="A31" s="180" t="str">
        <f>'FY27 D'!B18</f>
        <v>G.</v>
      </c>
      <c r="B31" s="866" t="str">
        <f>'FY27 D'!C18</f>
        <v>Staff Title</v>
      </c>
      <c r="C31" s="426" t="s">
        <v>90</v>
      </c>
      <c r="D31" s="427" t="s">
        <v>95</v>
      </c>
      <c r="E31" s="428">
        <v>0</v>
      </c>
      <c r="F31" s="428">
        <v>0</v>
      </c>
      <c r="G31" s="428">
        <v>0</v>
      </c>
      <c r="H31" s="428">
        <v>0</v>
      </c>
      <c r="I31" s="428">
        <v>0</v>
      </c>
      <c r="J31" s="428">
        <v>0</v>
      </c>
      <c r="K31" s="428">
        <v>0</v>
      </c>
      <c r="L31" s="428">
        <v>0</v>
      </c>
      <c r="M31" s="428">
        <v>0</v>
      </c>
      <c r="N31" s="428">
        <v>0</v>
      </c>
      <c r="O31" s="428">
        <v>0</v>
      </c>
      <c r="P31" s="428">
        <v>0</v>
      </c>
      <c r="Q31" s="245"/>
      <c r="R31" s="190"/>
    </row>
    <row r="32" spans="1:18" s="7" customFormat="1" ht="11.4" hidden="1" customHeight="1" x14ac:dyDescent="0.3">
      <c r="A32" s="181"/>
      <c r="B32" s="867"/>
      <c r="C32" s="423" t="s">
        <v>90</v>
      </c>
      <c r="D32" s="424" t="s">
        <v>96</v>
      </c>
      <c r="E32" s="425">
        <v>0</v>
      </c>
      <c r="F32" s="425">
        <v>0</v>
      </c>
      <c r="G32" s="425">
        <v>0</v>
      </c>
      <c r="H32" s="425">
        <v>0</v>
      </c>
      <c r="I32" s="425">
        <v>0</v>
      </c>
      <c r="J32" s="425">
        <v>0</v>
      </c>
      <c r="K32" s="425">
        <v>0</v>
      </c>
      <c r="L32" s="425">
        <v>0</v>
      </c>
      <c r="M32" s="425">
        <v>0</v>
      </c>
      <c r="N32" s="425">
        <v>0</v>
      </c>
      <c r="O32" s="425">
        <v>0</v>
      </c>
      <c r="P32" s="425">
        <v>0</v>
      </c>
      <c r="Q32" s="242">
        <f>SUM(E31:P31)+SUM(E32:P32)</f>
        <v>0</v>
      </c>
      <c r="R32" s="191"/>
    </row>
    <row r="33" spans="1:22" s="7" customFormat="1" ht="10" hidden="1" customHeight="1" x14ac:dyDescent="0.3">
      <c r="A33" s="181"/>
      <c r="B33" s="868"/>
      <c r="C33" s="141"/>
      <c r="D33" s="439" t="s">
        <v>95</v>
      </c>
      <c r="E33" s="440">
        <f>E31*'FY27 D'!$N$18</f>
        <v>0</v>
      </c>
      <c r="F33" s="440">
        <f>F31*'FY27 D'!$N$18</f>
        <v>0</v>
      </c>
      <c r="G33" s="440">
        <f>G31*'FY27 D'!$N$18</f>
        <v>0</v>
      </c>
      <c r="H33" s="440">
        <f>H31*'FY27 D'!$N$18</f>
        <v>0</v>
      </c>
      <c r="I33" s="440">
        <f>I31*'FY27 D'!$N$18</f>
        <v>0</v>
      </c>
      <c r="J33" s="440">
        <f>J31*'FY27 D'!$N$18</f>
        <v>0</v>
      </c>
      <c r="K33" s="440">
        <f>K31*'FY27 D'!$N$18</f>
        <v>0</v>
      </c>
      <c r="L33" s="440">
        <f>L31*'FY27 D'!$N$18</f>
        <v>0</v>
      </c>
      <c r="M33" s="440">
        <f>M31*'FY27 D'!$N$18</f>
        <v>0</v>
      </c>
      <c r="N33" s="440">
        <f>N31*'FY27 D'!$N$18</f>
        <v>0</v>
      </c>
      <c r="O33" s="440">
        <f>O31*'FY27 D'!$N$18</f>
        <v>0</v>
      </c>
      <c r="P33" s="440">
        <f>P31*'FY27 D'!$N$18</f>
        <v>0</v>
      </c>
      <c r="Q33" s="100"/>
      <c r="R33" s="191"/>
    </row>
    <row r="34" spans="1:22" s="7" customFormat="1" ht="10" hidden="1" customHeight="1" thickBot="1" x14ac:dyDescent="0.35">
      <c r="A34" s="182"/>
      <c r="B34" s="869"/>
      <c r="C34" s="141">
        <f>'FY27 D'!$S$18</f>
        <v>0</v>
      </c>
      <c r="D34" s="441" t="s">
        <v>96</v>
      </c>
      <c r="E34" s="442">
        <f>E32*'FY27 D'!$N$18</f>
        <v>0</v>
      </c>
      <c r="F34" s="442">
        <f>F32*'FY27 D'!$N$18</f>
        <v>0</v>
      </c>
      <c r="G34" s="442">
        <f>G32*'FY27 D'!$N$18</f>
        <v>0</v>
      </c>
      <c r="H34" s="442">
        <f>H32*'FY27 D'!$N$18</f>
        <v>0</v>
      </c>
      <c r="I34" s="442">
        <f>I32*'FY27 D'!$N$18</f>
        <v>0</v>
      </c>
      <c r="J34" s="442">
        <f>J32*'FY27 D'!$N$18</f>
        <v>0</v>
      </c>
      <c r="K34" s="442">
        <f>K32*'FY27 D'!$N$18</f>
        <v>0</v>
      </c>
      <c r="L34" s="442">
        <f>L32*'FY27 D'!$N$18</f>
        <v>0</v>
      </c>
      <c r="M34" s="442">
        <f>M32*'FY27 D'!$N$18</f>
        <v>0</v>
      </c>
      <c r="N34" s="442">
        <f>N32*'FY27 D'!$N$18</f>
        <v>0</v>
      </c>
      <c r="O34" s="442">
        <f>O32*'FY27 D'!$N$18</f>
        <v>0</v>
      </c>
      <c r="P34" s="442">
        <f>P32*'FY27 D'!$N$18</f>
        <v>0</v>
      </c>
      <c r="Q34" s="392">
        <f>SUM(E33:P33)+SUM(E34:P34)</f>
        <v>0</v>
      </c>
      <c r="R34" s="393">
        <f>C34-Q34</f>
        <v>0</v>
      </c>
    </row>
    <row r="35" spans="1:22" s="7" customFormat="1" ht="11.4" customHeight="1" thickBot="1" x14ac:dyDescent="0.35">
      <c r="A35" s="204"/>
      <c r="B35" s="258"/>
      <c r="C35" s="193">
        <f>ROUND(SUM(C8:C34),0)</f>
        <v>0</v>
      </c>
      <c r="D35" s="22"/>
      <c r="E35" s="259"/>
      <c r="F35" s="226" t="s">
        <v>91</v>
      </c>
      <c r="G35" s="436" cm="1">
        <f t="array" ref="G35">SUMPRODUCT(E9:G9+E10:G10+E13:G13+E14:G14+E17:G17+E18:G18+E21:G21+E22:G22+E25:G25+E26:G26+E29:G29+E30:G30+E33:G33+E34:G34)</f>
        <v>0</v>
      </c>
      <c r="H35" s="177"/>
      <c r="I35" s="226" t="s">
        <v>92</v>
      </c>
      <c r="J35" s="437" cm="1">
        <f t="array" ref="J35">SUMPRODUCT(H9:J9+H10:J10+H13:J13+H14:J14+H17:J17+H18:J18+H21:J21+H22:J22+H25:J25+H26:J26+H29:J29+H30:J30+H33:J33+H34:J34)</f>
        <v>0</v>
      </c>
      <c r="K35" s="234"/>
      <c r="L35" s="235" t="s">
        <v>93</v>
      </c>
      <c r="M35" s="438" cm="1">
        <f t="array" ref="M35">SUMPRODUCT(K9:M9+K10:M10+K13:M13+K14:M14+K17:M17+K18:M18+K21:M21+K22:M22+K25:M25+K26:M26+K29:M29+K30:M30+K33:M33+K34:M34)</f>
        <v>0</v>
      </c>
      <c r="N35" s="255"/>
      <c r="O35" s="235" t="s">
        <v>94</v>
      </c>
      <c r="P35" s="438" cm="1">
        <f t="array" ref="P35">SUMPRODUCT(N9:P9+N10:P10+N13:P13+N14:P14+N17:P17+N18:P18+N21:P21+N22:P22+N25:P25+N26:P26+N29:P29+N30:P30+N33:P33+N34:P34)</f>
        <v>0</v>
      </c>
      <c r="Q35" s="260">
        <f>SUM(Q10+Q14+Q18+Q22+Q26+Q30+Q34)</f>
        <v>0</v>
      </c>
      <c r="R35" s="261">
        <f>C35-Q35</f>
        <v>0</v>
      </c>
    </row>
    <row r="36" spans="1:22" ht="11.5" customHeight="1" thickBot="1" x14ac:dyDescent="0.4">
      <c r="A36" s="852"/>
      <c r="B36" s="853"/>
      <c r="C36" s="853"/>
      <c r="D36" s="853"/>
      <c r="E36" s="853"/>
      <c r="F36" s="853"/>
      <c r="G36" s="853"/>
      <c r="H36" s="853"/>
      <c r="I36" s="853"/>
      <c r="J36" s="853"/>
      <c r="K36" s="853"/>
      <c r="L36" s="853"/>
      <c r="M36" s="853"/>
      <c r="N36" s="853"/>
      <c r="O36" s="853"/>
      <c r="P36" s="853"/>
      <c r="Q36" s="853"/>
      <c r="R36" s="854"/>
    </row>
    <row r="37" spans="1:22" s="8" customFormat="1" ht="11.5" customHeight="1" thickBot="1" x14ac:dyDescent="0.35">
      <c r="A37" s="850" t="s">
        <v>146</v>
      </c>
      <c r="B37" s="875"/>
      <c r="C37" s="830" t="s">
        <v>144</v>
      </c>
      <c r="D37" s="831"/>
      <c r="E37" s="417" t="s">
        <v>26</v>
      </c>
      <c r="F37" s="417" t="s">
        <v>25</v>
      </c>
      <c r="G37" s="417" t="s">
        <v>24</v>
      </c>
      <c r="H37" s="417" t="s">
        <v>23</v>
      </c>
      <c r="I37" s="417" t="s">
        <v>22</v>
      </c>
      <c r="J37" s="417" t="s">
        <v>21</v>
      </c>
      <c r="K37" s="417" t="s">
        <v>20</v>
      </c>
      <c r="L37" s="417" t="s">
        <v>19</v>
      </c>
      <c r="M37" s="418" t="s">
        <v>18</v>
      </c>
      <c r="N37" s="419" t="s">
        <v>17</v>
      </c>
      <c r="O37" s="419" t="s">
        <v>16</v>
      </c>
      <c r="P37" s="419" t="s">
        <v>15</v>
      </c>
      <c r="Q37" s="488" t="s">
        <v>14</v>
      </c>
      <c r="R37" s="240" t="s">
        <v>13</v>
      </c>
    </row>
    <row r="38" spans="1:22" s="7" customFormat="1" ht="10.4" customHeight="1" x14ac:dyDescent="0.3">
      <c r="A38" s="267" t="str">
        <f>'FY27 D'!$B$22</f>
        <v>I.</v>
      </c>
      <c r="B38" s="101" t="str">
        <f>'FY27 D'!$C$22</f>
        <v xml:space="preserve">Payroll Taxes                                                    </v>
      </c>
      <c r="C38" s="433"/>
      <c r="D38" s="444" t="s">
        <v>95</v>
      </c>
      <c r="E38" s="445">
        <f>'FY27 D'!$L$23*(E9+E13+E17+E21+E25+E29+E33)</f>
        <v>0</v>
      </c>
      <c r="F38" s="445">
        <f>'FY27 D'!$L$23*(F9+F13+F17+F21+F25+F29+F33)</f>
        <v>0</v>
      </c>
      <c r="G38" s="445">
        <f>'FY27 D'!$L$23*(G9+G13+G17+G21+G25+G29+G33)</f>
        <v>0</v>
      </c>
      <c r="H38" s="445">
        <f>'FY27 D'!$L$23*(H9+H13+H17+H21+H25+H29+H33)</f>
        <v>0</v>
      </c>
      <c r="I38" s="445">
        <f>'FY27 D'!$L$23*(I9+I13+I17+I21+I25+I29+I33)</f>
        <v>0</v>
      </c>
      <c r="J38" s="445">
        <f>'FY27 D'!$L$23*(J9+J13+J17+J21+J25+J29+J33)</f>
        <v>0</v>
      </c>
      <c r="K38" s="445">
        <f>'FY27 D'!$L$23*(K9+K13+K17+K21+K25+K29+K33)</f>
        <v>0</v>
      </c>
      <c r="L38" s="445">
        <f>'FY27 D'!$L$23*(L9+L13+L17+L21+L25+L29+L33)</f>
        <v>0</v>
      </c>
      <c r="M38" s="445">
        <f>'FY27 D'!$L$23*(M9+M13+M17+M21+M25+M29+M33)</f>
        <v>0</v>
      </c>
      <c r="N38" s="445">
        <f>'FY27 D'!$L$23*(N9+N13+N17+N21+N25+N29+N33)</f>
        <v>0</v>
      </c>
      <c r="O38" s="445">
        <f>'FY27 D'!$L$23*(O9+O13+O17+O21+O25+O29+O33)</f>
        <v>0</v>
      </c>
      <c r="P38" s="445">
        <f>'FY27 D'!$L$23*(P9+P13+P17+P21+P25+P29+P33)</f>
        <v>0</v>
      </c>
      <c r="Q38" s="247"/>
      <c r="R38" s="94"/>
    </row>
    <row r="39" spans="1:22" s="7" customFormat="1" ht="10.4" customHeight="1" x14ac:dyDescent="0.3">
      <c r="A39" s="111"/>
      <c r="B39" s="102"/>
      <c r="C39" s="232">
        <f>'FY27 D'!$S$23</f>
        <v>0</v>
      </c>
      <c r="D39" s="446" t="s">
        <v>96</v>
      </c>
      <c r="E39" s="447">
        <f>'FY27 D'!$L$23*(E10+E14+E18+E22+E26+E30+E34)</f>
        <v>0</v>
      </c>
      <c r="F39" s="447">
        <f>'FY27 D'!$L$23*(F10+F14+F18+F22+F26+F30+F34)</f>
        <v>0</v>
      </c>
      <c r="G39" s="447">
        <f>'FY27 D'!$L$23*(G10+G14+G18+G22+G26+G30+G34)</f>
        <v>0</v>
      </c>
      <c r="H39" s="447">
        <f>'FY27 D'!$L$23*(H10+H14+H18+H22+H26+H30+H34)</f>
        <v>0</v>
      </c>
      <c r="I39" s="447">
        <f>'FY27 D'!$L$23*(I10+I14+I18+I22+I26+I30+I34)</f>
        <v>0</v>
      </c>
      <c r="J39" s="447">
        <f>'FY27 D'!$L$23*(J10+J14+J18+J22+J26+J30+J34)</f>
        <v>0</v>
      </c>
      <c r="K39" s="447">
        <f>'FY27 D'!$L$23*(K10+K14+K18+K22+K26+K30+K34)</f>
        <v>0</v>
      </c>
      <c r="L39" s="447">
        <f>'FY27 D'!$L$23*(L10+L14+L18+L22+L26+L30+L34)</f>
        <v>0</v>
      </c>
      <c r="M39" s="447">
        <f>'FY27 D'!$L$23*(M10+M14+M18+M22+M26+M30+M34)</f>
        <v>0</v>
      </c>
      <c r="N39" s="447">
        <f>'FY27 D'!$L$23*(N10+N14+N18+N22+N26+N30+N34)</f>
        <v>0</v>
      </c>
      <c r="O39" s="447">
        <f>'FY27 D'!$L$23*(O10+O14+O18+O22+O26+O30+O34)</f>
        <v>0</v>
      </c>
      <c r="P39" s="447">
        <f>'FY27 D'!$L$23*(P10+P14+P18+P22+P26+P30+P34)</f>
        <v>0</v>
      </c>
      <c r="Q39" s="244">
        <f>SUM(E38:P38)+SUM(E39:P39)</f>
        <v>0</v>
      </c>
      <c r="R39" s="97">
        <f>C39-SUM(Q38:Q39)</f>
        <v>0</v>
      </c>
    </row>
    <row r="40" spans="1:22" s="7" customFormat="1" ht="10.4" customHeight="1" x14ac:dyDescent="0.3">
      <c r="A40" s="267" t="str">
        <f>'FY27 D'!$B$24</f>
        <v>II.</v>
      </c>
      <c r="B40" s="101" t="str">
        <f>'FY27 D'!$C$24</f>
        <v xml:space="preserve">Benefits II                                                          </v>
      </c>
      <c r="C40" s="434"/>
      <c r="D40" s="448" t="s">
        <v>95</v>
      </c>
      <c r="E40" s="449">
        <f>'FY27 D'!$L$25*(IF('FY27 D'!$E$25="x",E9,0)+IF('FY27 D'!$F$25="x",E13,0)+IF('FY27 D'!$G$25="x", E17,0)+IF('FY27 D'!$H$25="x",E21,0)+IF('FY27 D'!$I$25="x",E25,0)+IF('FY27 D'!$J$25="x",E29,0)+IF('FY27 D'!$K$25="x",E33,0))</f>
        <v>0</v>
      </c>
      <c r="F40" s="449">
        <f>'FY27 D'!$L$25*(IF('FY27 D'!$E$25="x",F9,0)+IF('FY27 D'!$F$25="x",F13,0)+IF('FY27 D'!$G$25="x", F17,0)+IF('FY27 D'!$H$25="x",F21,0)+IF('FY27 D'!$I$25="x",F25,0)+IF('FY27 D'!$J$25="x",F29,0)+IF('FY27 D'!$K$25="x",F33,0))</f>
        <v>0</v>
      </c>
      <c r="G40" s="449">
        <f>'FY27 D'!$L$25*(IF('FY27 D'!$E$25="x",G9,0)+IF('FY27 D'!$F$25="x",G13,0)+IF('FY27 D'!$G$25="x", G17,0)+IF('FY27 D'!$H$25="x",G21,0)+IF('FY27 D'!$I$25="x",G25,0)+IF('FY27 D'!$J$25="x",G29,0)+IF('FY27 D'!$K$25="x",G33,0))</f>
        <v>0</v>
      </c>
      <c r="H40" s="449">
        <f>'FY27 D'!$L$25*(IF('FY27 D'!$E$25="x",H9,0)+IF('FY27 D'!$F$25="x",H13,0)+IF('FY27 D'!$G$25="x", H17,0)+IF('FY27 D'!$H$25="x",H21,0)+IF('FY27 D'!$I$25="x",H25,0)+IF('FY27 D'!$J$25="x",H29,0)+IF('FY27 D'!$K$25="x",H33,0))</f>
        <v>0</v>
      </c>
      <c r="I40" s="449">
        <f>'FY27 D'!$L$25*(IF('FY27 D'!$E$25="x",I9,0)+IF('FY27 D'!$F$25="x",I13,0)+IF('FY27 D'!$G$25="x", I17,0)+IF('FY27 D'!$H$25="x",I21,0)+IF('FY27 D'!$I$25="x",I25,0)+IF('FY27 D'!$J$25="x",I29,0)+IF('FY27 D'!$K$25="x",I33,0))</f>
        <v>0</v>
      </c>
      <c r="J40" s="449">
        <f>'FY27 D'!$L$25*(IF('FY27 D'!$E$25="x",J9,0)+IF('FY27 D'!$F$25="x",J13,0)+IF('FY27 D'!$G$25="x", J17,0)+IF('FY27 D'!$H$25="x",J21,0)+IF('FY27 D'!$I$25="x",J25,0)+IF('FY27 D'!$J$25="x",J29,0)+IF('FY27 D'!$K$25="x",J33,0))</f>
        <v>0</v>
      </c>
      <c r="K40" s="449">
        <f>'FY27 D'!$L$25*(IF('FY27 D'!$E$25="x",K9,0)+IF('FY27 D'!$F$25="x",K13,0)+IF('FY27 D'!$G$25="x", K17,0)+IF('FY27 D'!$H$25="x",K21,0)+IF('FY27 D'!$I$25="x",K25,0)+IF('FY27 D'!$J$25="x",K29,0)+IF('FY27 D'!$K$25="x",K33,0))</f>
        <v>0</v>
      </c>
      <c r="L40" s="449">
        <f>'FY27 D'!$L$25*(IF('FY27 D'!$E$25="x",L9,0)+IF('FY27 D'!$F$25="x",L13,0)+IF('FY27 D'!$G$25="x", L17,0)+IF('FY27 D'!$H$25="x",L21,0)+IF('FY27 D'!$I$25="x",L25,0)+IF('FY27 D'!$J$25="x",L29,0)+IF('FY27 D'!$K$25="x",L33,0))</f>
        <v>0</v>
      </c>
      <c r="M40" s="449">
        <f>'FY27 D'!$L$25*(IF('FY27 D'!$E$25="x",M9,0)+IF('FY27 D'!$F$25="x",M13,0)+IF('FY27 D'!$G$25="x", M17,0)+IF('FY27 D'!$H$25="x",M21,0)+IF('FY27 D'!$I$25="x",M25,0)+IF('FY27 D'!$J$25="x",M29,0)+IF('FY27 D'!$K$25="x",M33,0))</f>
        <v>0</v>
      </c>
      <c r="N40" s="449">
        <f>'FY27 D'!$L$25*(IF('FY27 D'!$E$25="x",N9,0)+IF('FY27 D'!$F$25="x",N13,0)+IF('FY27 D'!$G$25="x", N17,0)+IF('FY27 D'!$H$25="x",N21,0)+IF('FY27 D'!$I$25="x",N25,0)+IF('FY27 D'!$J$25="x",N29,0)+IF('FY27 D'!$K$25="x",N33,0))</f>
        <v>0</v>
      </c>
      <c r="O40" s="449">
        <f>'FY27 D'!$L$25*(IF('FY27 D'!$E$25="x",O9,0)+IF('FY27 D'!$F$25="x",O13,0)+IF('FY27 D'!$G$25="x", O17,0)+IF('FY27 D'!$H$25="x",O21,0)+IF('FY27 D'!$I$25="x",O25,0)+IF('FY27 D'!$J$25="x",O29,0)+IF('FY27 D'!$K$25="x",O33,0))</f>
        <v>0</v>
      </c>
      <c r="P40" s="449">
        <f>'FY27 D'!$L$25*(IF('FY27 D'!$E$25="x",P9,0)+IF('FY27 D'!$F$25="x",P13,0)+IF('FY27 D'!$G$25="x", P17,0)+IF('FY27 D'!$H$25="x",P21,0)+IF('FY27 D'!$I$25="x",P25,0)+IF('FY27 D'!$J$25="x",P29,0)+IF('FY27 D'!$K$25="x",P33,0))</f>
        <v>0</v>
      </c>
      <c r="Q40" s="247"/>
      <c r="R40" s="98"/>
    </row>
    <row r="41" spans="1:22" s="7" customFormat="1" ht="10.4" customHeight="1" x14ac:dyDescent="0.3">
      <c r="A41" s="268"/>
      <c r="B41" s="102"/>
      <c r="C41" s="232">
        <f>'FY27 D'!$S$25</f>
        <v>0</v>
      </c>
      <c r="D41" s="446" t="s">
        <v>96</v>
      </c>
      <c r="E41" s="450">
        <f>'FY27 D'!$L$25*(IF('FY27 D'!$E$25="x",E10,0)+IF('FY27 D'!$F$25="x",E14,0)+IF('FY27 D'!$G$25="x", E18,0)+IF('FY27 D'!$H$25="x",E22,0)+IF('FY27 D'!$I$25="x",E26,0)+IF('FY27 D'!$J$25="x",E30,0)+IF('FY27 D'!$K$25="x",E34,0))</f>
        <v>0</v>
      </c>
      <c r="F41" s="450">
        <f>'FY27 D'!$L$25*(IF('FY27 D'!$E$25="x",F10,0)+IF('FY27 D'!$F$25="x",F14,0)+IF('FY27 D'!$G$25="x", F18,0)+IF('FY27 D'!$H$25="x",F22,0)+IF('FY27 D'!$I$25="x",F26,0)+IF('FY27 D'!$J$25="x",F30,0)+IF('FY27 D'!$K$25="x",F34,0))</f>
        <v>0</v>
      </c>
      <c r="G41" s="450">
        <f>'FY27 D'!$L$25*(IF('FY27 D'!$E$25="x",G10,0)+IF('FY27 D'!$F$25="x",G14,0)+IF('FY27 D'!$G$25="x", G18,0)+IF('FY27 D'!$H$25="x",G22,0)+IF('FY27 D'!$I$25="x",G26,0)+IF('FY27 D'!$J$25="x",G30,0)+IF('FY27 D'!$K$25="x",G34,0))</f>
        <v>0</v>
      </c>
      <c r="H41" s="450">
        <f>'FY27 D'!$L$25*(IF('FY27 D'!$E$25="x",H10,0)+IF('FY27 D'!$F$25="x",H14,0)+IF('FY27 D'!$G$25="x", H18,0)+IF('FY27 D'!$H$25="x",H22,0)+IF('FY27 D'!$I$25="x",H26,0)+IF('FY27 D'!$J$25="x",H30,0)+IF('FY27 D'!$K$25="x",H34,0))</f>
        <v>0</v>
      </c>
      <c r="I41" s="450">
        <f>'FY27 D'!$L$25*(IF('FY27 D'!$E$25="x",I10,0)+IF('FY27 D'!$F$25="x",I14,0)+IF('FY27 D'!$G$25="x", I18,0)+IF('FY27 D'!$H$25="x",I22,0)+IF('FY27 D'!$I$25="x",I26,0)+IF('FY27 D'!$J$25="x",I30,0)+IF('FY27 D'!$K$25="x",I34,0))</f>
        <v>0</v>
      </c>
      <c r="J41" s="450">
        <f>'FY27 D'!$L$25*(IF('FY27 D'!$E$25="x",J10,0)+IF('FY27 D'!$F$25="x",J14,0)+IF('FY27 D'!$G$25="x", J18,0)+IF('FY27 D'!$H$25="x",J22,0)+IF('FY27 D'!$I$25="x",J26,0)+IF('FY27 D'!$J$25="x",J30,0)+IF('FY27 D'!$K$25="x",J34,0))</f>
        <v>0</v>
      </c>
      <c r="K41" s="450">
        <f>'FY27 D'!$L$25*(IF('FY27 D'!$E$25="x",K10,0)+IF('FY27 D'!$F$25="x",K14,0)+IF('FY27 D'!$G$25="x", K18,0)+IF('FY27 D'!$H$25="x",K22,0)+IF('FY27 D'!$I$25="x",K26,0)+IF('FY27 D'!$J$25="x",K30,0)+IF('FY27 D'!$K$25="x",K34,0))</f>
        <v>0</v>
      </c>
      <c r="L41" s="450">
        <f>'FY27 D'!$L$25*(IF('FY27 D'!$E$25="x",L10,0)+IF('FY27 D'!$F$25="x",L14,0)+IF('FY27 D'!$G$25="x", L18,0)+IF('FY27 D'!$H$25="x",L22,0)+IF('FY27 D'!$I$25="x",L26,0)+IF('FY27 D'!$J$25="x",L30,0)+IF('FY27 D'!$K$25="x",L34,0))</f>
        <v>0</v>
      </c>
      <c r="M41" s="450">
        <f>'FY27 D'!$L$25*(IF('FY27 D'!$E$25="x",M10,0)+IF('FY27 D'!$F$25="x",M14,0)+IF('FY27 D'!$G$25="x", M18,0)+IF('FY27 D'!$H$25="x",M22,0)+IF('FY27 D'!$I$25="x",M26,0)+IF('FY27 D'!$J$25="x",M30,0)+IF('FY27 D'!$K$25="x",M34,0))</f>
        <v>0</v>
      </c>
      <c r="N41" s="450">
        <f>'FY27 D'!$L$25*(IF('FY27 D'!$E$25="x",N10,0)+IF('FY27 D'!$F$25="x",N14,0)+IF('FY27 D'!$G$25="x", N18,0)+IF('FY27 D'!$H$25="x",N22,0)+IF('FY27 D'!$I$25="x",N26,0)+IF('FY27 D'!$J$25="x",N30,0)+IF('FY27 D'!$K$25="x",N34,0))</f>
        <v>0</v>
      </c>
      <c r="O41" s="450">
        <f>'FY27 D'!$L$25*(IF('FY27 D'!$E$25="x",O10,0)+IF('FY27 D'!$F$25="x",O14,0)+IF('FY27 D'!$G$25="x", O18,0)+IF('FY27 D'!$H$25="x",O22,0)+IF('FY27 D'!$I$25="x",O26,0)+IF('FY27 D'!$J$25="x",O30,0)+IF('FY27 D'!$K$25="x",O34,0))</f>
        <v>0</v>
      </c>
      <c r="P41" s="450">
        <f>'FY27 D'!$L$25*(IF('FY27 D'!$E$25="x",P10,0)+IF('FY27 D'!$F$25="x",P14,0)+IF('FY27 D'!$G$25="x", P18,0)+IF('FY27 D'!$H$25="x",P22,0)+IF('FY27 D'!$I$25="x",P26,0)+IF('FY27 D'!$J$25="x",P30,0)+IF('FY27 D'!$K$25="x",P34,0))</f>
        <v>0</v>
      </c>
      <c r="Q41" s="244">
        <f>SUM(E40:P40)+SUM(E41:P41)</f>
        <v>0</v>
      </c>
      <c r="R41" s="97">
        <f>C41-SUM(Q40:Q41)</f>
        <v>0</v>
      </c>
    </row>
    <row r="42" spans="1:22" s="7" customFormat="1" ht="10.4" customHeight="1" x14ac:dyDescent="0.3">
      <c r="A42" s="267" t="str">
        <f>'FY27 D'!$B$26</f>
        <v>III.</v>
      </c>
      <c r="B42" s="103" t="str">
        <f>'FY27 D'!$C$26</f>
        <v xml:space="preserve">Benefits III                                                         </v>
      </c>
      <c r="C42" s="443"/>
      <c r="D42" s="451" t="s">
        <v>95</v>
      </c>
      <c r="E42" s="440">
        <f>'FY27 D'!$L$27*(IF('FY27 D'!$E$27="x",E9,0)+IF('FY27 D'!$F$27="x",E13,0)+IF('FY27 D'!$G$27="x", E17,0)+IF('FY27 D'!$H$27="x",E21,0)+IF('FY27 D'!$I$27="x",E25,0)+IF('FY27 D'!$J$27="x",E29,0)+IF('FY27 D'!$K$27="x",E33,0))</f>
        <v>0</v>
      </c>
      <c r="F42" s="440">
        <f>'FY27 D'!$L$27*(IF('FY27 D'!$E$27="x",F9,0)+IF('FY27 D'!$F$27="x",F13,0)+IF('FY27 D'!$G$27="x", F17,0)+IF('FY27 D'!$H$27="x",F21,0)+IF('FY27 D'!$I$27="x",F25,0)+IF('FY27 D'!$J$27="x",F29,0)+IF('FY27 D'!$K$27="x",F33,0))</f>
        <v>0</v>
      </c>
      <c r="G42" s="440">
        <f>'FY27 D'!$L$27*(IF('FY27 D'!$E$27="x",G9,0)+IF('FY27 D'!$F$27="x",G13,0)+IF('FY27 D'!$G$27="x", G17,0)+IF('FY27 D'!$H$27="x",G21,0)+IF('FY27 D'!$I$27="x",G25,0)+IF('FY27 D'!$J$27="x",G29,0)+IF('FY27 D'!$K$27="x",G33,0))</f>
        <v>0</v>
      </c>
      <c r="H42" s="440">
        <f>'FY27 D'!$L$27*(IF('FY27 D'!$E$27="x",H9,0)+IF('FY27 D'!$F$27="x",H13,0)+IF('FY27 D'!$G$27="x", H17,0)+IF('FY27 D'!$H$27="x",H21,0)+IF('FY27 D'!$I$27="x",H25,0)+IF('FY27 D'!$J$27="x",H29,0)+IF('FY27 D'!$K$27="x",H33,0))</f>
        <v>0</v>
      </c>
      <c r="I42" s="440">
        <f>'FY27 D'!$L$27*(IF('FY27 D'!$E$27="x",I9,0)+IF('FY27 D'!$F$27="x",I13,0)+IF('FY27 D'!$G$27="x", I17,0)+IF('FY27 D'!$H$27="x",I21,0)+IF('FY27 D'!$I$27="x",I25,0)+IF('FY27 D'!$J$27="x",I29,0)+IF('FY27 D'!$K$27="x",I33,0))</f>
        <v>0</v>
      </c>
      <c r="J42" s="440">
        <f>'FY27 D'!$L$27*(IF('FY27 D'!$E$27="x",J9,0)+IF('FY27 D'!$F$27="x",J13,0)+IF('FY27 D'!$G$27="x", J17,0)+IF('FY27 D'!$H$27="x",J21,0)+IF('FY27 D'!$I$27="x",J25,0)+IF('FY27 D'!$J$27="x",J29,0)+IF('FY27 D'!$K$27="x",J33,0))</f>
        <v>0</v>
      </c>
      <c r="K42" s="440">
        <f>'FY27 D'!$L$27*(IF('FY27 D'!$E$27="x",K9,0)+IF('FY27 D'!$F$27="x",K13,0)+IF('FY27 D'!$G$27="x", K17,0)+IF('FY27 D'!$H$27="x",K21,0)+IF('FY27 D'!$I$27="x",K25,0)+IF('FY27 D'!$J$27="x",K29,0)+IF('FY27 D'!$K$27="x",K33,0))</f>
        <v>0</v>
      </c>
      <c r="L42" s="440">
        <f>'FY27 D'!$L$27*(IF('FY27 D'!$E$27="x",L9,0)+IF('FY27 D'!$F$27="x",L13,0)+IF('FY27 D'!$G$27="x", L17,0)+IF('FY27 D'!$H$27="x",L21,0)+IF('FY27 D'!$I$27="x",L25,0)+IF('FY27 D'!$J$27="x",L29,0)+IF('FY27 D'!$K$27="x",L33,0))</f>
        <v>0</v>
      </c>
      <c r="M42" s="440">
        <f>'FY27 D'!$L$27*(IF('FY27 D'!$E$27="x",M9,0)+IF('FY27 D'!$F$27="x",M13,0)+IF('FY27 D'!$G$27="x", M17,0)+IF('FY27 D'!$H$27="x",M21,0)+IF('FY27 D'!$I$27="x",M25,0)+IF('FY27 D'!$J$27="x",M29,0)+IF('FY27 D'!$K$27="x",M33,0))</f>
        <v>0</v>
      </c>
      <c r="N42" s="440">
        <f>'FY27 D'!$L$27*(IF('FY27 D'!$E$27="x",N9,0)+IF('FY27 D'!$F$27="x",N13,0)+IF('FY27 D'!$G$27="x", N17,0)+IF('FY27 D'!$H$27="x",N21,0)+IF('FY27 D'!$I$27="x",N25,0)+IF('FY27 D'!$J$27="x",N29,0)+IF('FY27 D'!$K$27="x",N33,0))</f>
        <v>0</v>
      </c>
      <c r="O42" s="440">
        <f>'FY27 D'!$L$27*(IF('FY27 D'!$E$27="x",O9,0)+IF('FY27 D'!$F$27="x",O13,0)+IF('FY27 D'!$G$27="x", O17,0)+IF('FY27 D'!$H$27="x",O21,0)+IF('FY27 D'!$I$27="x",O25,0)+IF('FY27 D'!$J$27="x",O29,0)+IF('FY27 D'!$K$27="x",O33,0))</f>
        <v>0</v>
      </c>
      <c r="P42" s="440">
        <f>'FY27 D'!$L$27*(IF('FY27 D'!$E$27="x",P9,0)+IF('FY27 D'!$F$27="x",P13,0)+IF('FY27 D'!$G$27="x", P17,0)+IF('FY27 D'!$H$27="x",P21,0)+IF('FY27 D'!$I$27="x",P25,0)+IF('FY27 D'!$J$27="x",P29,0)+IF('FY27 D'!$K$27="x",P33,0))</f>
        <v>0</v>
      </c>
      <c r="Q42" s="247"/>
      <c r="R42" s="98"/>
    </row>
    <row r="43" spans="1:22" s="7" customFormat="1" ht="10.4" customHeight="1" thickBot="1" x14ac:dyDescent="0.35">
      <c r="A43" s="268"/>
      <c r="B43" s="102"/>
      <c r="C43" s="229">
        <f>'FY27 D'!$S$27</f>
        <v>0</v>
      </c>
      <c r="D43" s="452" t="s">
        <v>96</v>
      </c>
      <c r="E43" s="453">
        <f>'FY27 D'!$L$27*(IF('FY27 D'!$E$27="x",E10,0)+IF('FY27 D'!$F$27="x",E14,0)+IF('FY27 D'!$G$27="x", E18,0)+IF('FY27 D'!$H$27="x",E22,0)+IF('FY27 D'!$I$27="x",E26,0)+IF('FY27 D'!$J$27="x",E30,0)+IF('FY27 D'!$K$27="x",E34,0))</f>
        <v>0</v>
      </c>
      <c r="F43" s="453">
        <f>'FY27 D'!$L$27*(IF('FY27 D'!$E$27="x",F10,0)+IF('FY27 D'!$F$27="x",F14,0)+IF('FY27 D'!$G$27="x", F18,0)+IF('FY27 D'!$H$27="x",F22,0)+IF('FY27 D'!$I$27="x",F26,0)+IF('FY27 D'!$J$27="x",F30,0)+IF('FY27 D'!$K$27="x",F34,0))</f>
        <v>0</v>
      </c>
      <c r="G43" s="453">
        <f>'FY27 D'!$L$27*(IF('FY27 D'!$E$27="x",G10,0)+IF('FY27 D'!$F$27="x",G14,0)+IF('FY27 D'!$G$27="x", G18,0)+IF('FY27 D'!$H$27="x",G22,0)+IF('FY27 D'!$I$27="x",G26,0)+IF('FY27 D'!$J$27="x",G30,0)+IF('FY27 D'!$K$27="x",G34,0))</f>
        <v>0</v>
      </c>
      <c r="H43" s="453">
        <f>'FY27 D'!$L$27*(IF('FY27 D'!$E$27="x",H10,0)+IF('FY27 D'!$F$27="x",H14,0)+IF('FY27 D'!$G$27="x", H18,0)+IF('FY27 D'!$H$27="x",H22,0)+IF('FY27 D'!$I$27="x",H26,0)+IF('FY27 D'!$J$27="x",H30,0)+IF('FY27 D'!$K$27="x",H34,0))</f>
        <v>0</v>
      </c>
      <c r="I43" s="453">
        <f>'FY27 D'!$L$27*(IF('FY27 D'!$E$27="x",I10,0)+IF('FY27 D'!$F$27="x",I14,0)+IF('FY27 D'!$G$27="x", I18,0)+IF('FY27 D'!$H$27="x",I22,0)+IF('FY27 D'!$I$27="x",I26,0)+IF('FY27 D'!$J$27="x",I30,0)+IF('FY27 D'!$K$27="x",I34,0))</f>
        <v>0</v>
      </c>
      <c r="J43" s="453">
        <f>'FY27 D'!$L$27*(IF('FY27 D'!$E$27="x",J10,0)+IF('FY27 D'!$F$27="x",J14,0)+IF('FY27 D'!$G$27="x", J18,0)+IF('FY27 D'!$H$27="x",J22,0)+IF('FY27 D'!$I$27="x",J26,0)+IF('FY27 D'!$J$27="x",J30,0)+IF('FY27 D'!$K$27="x",J34,0))</f>
        <v>0</v>
      </c>
      <c r="K43" s="453">
        <f>'FY27 D'!$L$27*(IF('FY27 D'!$E$27="x",K10,0)+IF('FY27 D'!$F$27="x",K14,0)+IF('FY27 D'!$G$27="x", K18,0)+IF('FY27 D'!$H$27="x",K22,0)+IF('FY27 D'!$I$27="x",K26,0)+IF('FY27 D'!$J$27="x",K30,0)+IF('FY27 D'!$K$27="x",K34,0))</f>
        <v>0</v>
      </c>
      <c r="L43" s="453">
        <f>'FY27 D'!$L$27*(IF('FY27 D'!$E$27="x",L10,0)+IF('FY27 D'!$F$27="x",L14,0)+IF('FY27 D'!$G$27="x", L18,0)+IF('FY27 D'!$H$27="x",L22,0)+IF('FY27 D'!$I$27="x",L26,0)+IF('FY27 D'!$J$27="x",L30,0)+IF('FY27 D'!$K$27="x",L34,0))</f>
        <v>0</v>
      </c>
      <c r="M43" s="453">
        <f>'FY27 D'!$L$27*(IF('FY27 D'!$E$27="x",M10,0)+IF('FY27 D'!$F$27="x",M14,0)+IF('FY27 D'!$G$27="x", M18,0)+IF('FY27 D'!$H$27="x",M22,0)+IF('FY27 D'!$I$27="x",M26,0)+IF('FY27 D'!$J$27="x",M30,0)+IF('FY27 D'!$K$27="x",M34,0))</f>
        <v>0</v>
      </c>
      <c r="N43" s="453">
        <f>'FY27 D'!$L$27*(IF('FY27 D'!$E$27="x",N10,0)+IF('FY27 D'!$F$27="x",N14,0)+IF('FY27 D'!$G$27="x", N18,0)+IF('FY27 D'!$H$27="x",N22,0)+IF('FY27 D'!$I$27="x",N26,0)+IF('FY27 D'!$J$27="x",N30,0)+IF('FY27 D'!$K$27="x",N34,0))</f>
        <v>0</v>
      </c>
      <c r="O43" s="453">
        <f>'FY27 D'!$L$27*(IF('FY27 D'!$E$27="x",O10,0)+IF('FY27 D'!$F$27="x",O14,0)+IF('FY27 D'!$G$27="x", O18,0)+IF('FY27 D'!$H$27="x",O22,0)+IF('FY27 D'!$I$27="x",O26,0)+IF('FY27 D'!$J$27="x",O30,0)+IF('FY27 D'!$K$27="x",O34,0))</f>
        <v>0</v>
      </c>
      <c r="P43" s="453">
        <f>'FY27 D'!$L$27*(IF('FY27 D'!$E$27="x",P10,0)+IF('FY27 D'!$F$27="x",P14,0)+IF('FY27 D'!$G$27="x", P18,0)+IF('FY27 D'!$H$27="x",P22,0)+IF('FY27 D'!$I$27="x",P26,0)+IF('FY27 D'!$J$27="x",P30,0)+IF('FY27 D'!$K$27="x",P34,0))</f>
        <v>0</v>
      </c>
      <c r="Q43" s="244">
        <f>SUM(E42:P42)+SUM(E43:P43)</f>
        <v>0</v>
      </c>
      <c r="R43" s="97">
        <f>C43-SUM(Q42:Q43)</f>
        <v>0</v>
      </c>
    </row>
    <row r="44" spans="1:22" s="7" customFormat="1" ht="10.4" hidden="1" customHeight="1" x14ac:dyDescent="0.3">
      <c r="A44" s="267" t="str">
        <f>'FY27 D'!$B$28</f>
        <v>IV.</v>
      </c>
      <c r="B44" s="103" t="str">
        <f>'FY27 D'!$C$28</f>
        <v xml:space="preserve">Benefits IV                                                         </v>
      </c>
      <c r="C44" s="443"/>
      <c r="D44" s="454" t="s">
        <v>95</v>
      </c>
      <c r="E44" s="455">
        <f>'FY27 D'!$L$29*(IF('FY27 D'!$E$29="x",E9,0)+IF('FY27 D'!$F$29="x",E13,0)+IF('FY27 D'!$G$29="x", E17,0)+IF('FY27 D'!$H$29="x",E21,0)+IF('FY27 D'!$I$29="x",E25,0)+IF('FY27 D'!$J$29="x",E29,0)+IF('FY27 D'!$K$29="x",E33,0))</f>
        <v>0</v>
      </c>
      <c r="F44" s="455">
        <f>'FY27 D'!$L$29*(IF('FY27 D'!$E$29="x",F9,0)+IF('FY27 D'!$F$29="x",F13,0)+IF('FY27 D'!$G$29="x", F17,0)+IF('FY27 D'!$H$29="x",F21,0)+IF('FY27 D'!$I$29="x",F25,0)+IF('FY27 D'!$J$29="x",F29,0)+IF('FY27 D'!$K$29="x",F33,0))</f>
        <v>0</v>
      </c>
      <c r="G44" s="455">
        <f>'FY27 D'!$L$29*(IF('FY27 D'!$E$29="x",G9,0)+IF('FY27 D'!$F$29="x",G13,0)+IF('FY27 D'!$G$29="x", G17,0)+IF('FY27 D'!$H$29="x",G21,0)+IF('FY27 D'!$I$29="x",G25,0)+IF('FY27 D'!$J$29="x",G29,0)+IF('FY27 D'!$K$29="x",G33,0))</f>
        <v>0</v>
      </c>
      <c r="H44" s="455">
        <f>'FY27 D'!$L$29*(IF('FY27 D'!$E$29="x",H9,0)+IF('FY27 D'!$F$29="x",H13,0)+IF('FY27 D'!$G$29="x", H17,0)+IF('FY27 D'!$H$29="x",H21,0)+IF('FY27 D'!$I$29="x",H25,0)+IF('FY27 D'!$J$29="x",H29,0)+IF('FY27 D'!$K$29="x",H33,0))</f>
        <v>0</v>
      </c>
      <c r="I44" s="455">
        <f>'FY27 D'!$L$29*(IF('FY27 D'!$E$29="x",I9,0)+IF('FY27 D'!$F$29="x",I13,0)+IF('FY27 D'!$G$29="x", I17,0)+IF('FY27 D'!$H$29="x",I21,0)+IF('FY27 D'!$I$29="x",I25,0)+IF('FY27 D'!$J$29="x",I29,0)+IF('FY27 D'!$K$29="x",I33,0))</f>
        <v>0</v>
      </c>
      <c r="J44" s="455">
        <f>'FY27 D'!$L$29*(IF('FY27 D'!$E$29="x",J9,0)+IF('FY27 D'!$F$29="x",J13,0)+IF('FY27 D'!$G$29="x", J17,0)+IF('FY27 D'!$H$29="x",J21,0)+IF('FY27 D'!$I$29="x",J25,0)+IF('FY27 D'!$J$29="x",J29,0)+IF('FY27 D'!$K$29="x",J33,0))</f>
        <v>0</v>
      </c>
      <c r="K44" s="455">
        <f>'FY27 D'!$L$29*(IF('FY27 D'!$E$29="x",K9,0)+IF('FY27 D'!$F$29="x",K13,0)+IF('FY27 D'!$G$29="x", K17,0)+IF('FY27 D'!$H$29="x",K21,0)+IF('FY27 D'!$I$29="x",K25,0)+IF('FY27 D'!$J$29="x",K29,0)+IF('FY27 D'!$K$29="x",K33,0))</f>
        <v>0</v>
      </c>
      <c r="L44" s="455">
        <f>'FY27 D'!$L$29*(IF('FY27 D'!$E$29="x",L9,0)+IF('FY27 D'!$F$29="x",L13,0)+IF('FY27 D'!$G$29="x", L17,0)+IF('FY27 D'!$H$29="x",L21,0)+IF('FY27 D'!$I$29="x",L25,0)+IF('FY27 D'!$J$29="x",L29,0)+IF('FY27 D'!$K$29="x",L33,0))</f>
        <v>0</v>
      </c>
      <c r="M44" s="455">
        <f>'FY27 D'!$L$29*(IF('FY27 D'!$E$29="x",M9,0)+IF('FY27 D'!$F$29="x",M13,0)+IF('FY27 D'!$G$29="x", M17,0)+IF('FY27 D'!$H$29="x",M21,0)+IF('FY27 D'!$I$29="x",M25,0)+IF('FY27 D'!$J$29="x",M29,0)+IF('FY27 D'!$K$29="x",M33,0))</f>
        <v>0</v>
      </c>
      <c r="N44" s="455">
        <f>'FY27 D'!$L$29*(IF('FY27 D'!$E$29="x",N9,0)+IF('FY27 D'!$F$29="x",N13,0)+IF('FY27 D'!$G$29="x", N17,0)+IF('FY27 D'!$H$29="x",N21,0)+IF('FY27 D'!$I$29="x",N25,0)+IF('FY27 D'!$J$29="x",N29,0)+IF('FY27 D'!$K$29="x",N33,0))</f>
        <v>0</v>
      </c>
      <c r="O44" s="455">
        <f>'FY27 D'!$L$29*(IF('FY27 D'!$E$29="x",O9,0)+IF('FY27 D'!$F$29="x",O13,0)+IF('FY27 D'!$G$29="x", O17,0)+IF('FY27 D'!$H$29="x",O21,0)+IF('FY27 D'!$I$29="x",O25,0)+IF('FY27 D'!$J$29="x",O29,0)+IF('FY27 D'!$K$29="x",O33,0))</f>
        <v>0</v>
      </c>
      <c r="P44" s="455">
        <f>'FY27 D'!$L$29*(IF('FY27 D'!$E$29="x",P9,0)+IF('FY27 D'!$F$29="x",P13,0)+IF('FY27 D'!$G$29="x", P17,0)+IF('FY27 D'!$H$29="x",P21,0)+IF('FY27 D'!$I$29="x",P25,0)+IF('FY27 D'!$J$29="x",P29,0)+IF('FY27 D'!$K$29="x",P33,0))</f>
        <v>0</v>
      </c>
      <c r="Q44" s="99"/>
      <c r="R44" s="99"/>
    </row>
    <row r="45" spans="1:22" s="7" customFormat="1" ht="10.4" hidden="1" customHeight="1" thickBot="1" x14ac:dyDescent="0.35">
      <c r="A45" s="111"/>
      <c r="B45" s="117"/>
      <c r="C45" s="229">
        <f>'FY27 D'!$S$29</f>
        <v>0</v>
      </c>
      <c r="D45" s="452" t="s">
        <v>96</v>
      </c>
      <c r="E45" s="453">
        <f>'FY27 D'!$L$29*(IF('FY27 D'!$E$29="x",E10,0)+IF('FY27 D'!$F$29="x",E14,0)+IF('FY27 D'!$G$29="x", E18,0)+IF('FY27 D'!$H$29="x",E22,0)+IF('FY27 D'!$I$29="x",E26,0)+IF('FY27 D'!$J$29="x",E30,0)+IF('FY27 D'!$K$29="x",E34,0))</f>
        <v>0</v>
      </c>
      <c r="F45" s="453">
        <f>'FY27 D'!$L$29*(IF('FY27 D'!$E$29="x",F10,0)+IF('FY27 D'!$F$29="x",F14,0)+IF('FY27 D'!$G$29="x", F18,0)+IF('FY27 D'!$H$29="x",F22,0)+IF('FY27 D'!$I$29="x",F26,0)+IF('FY27 D'!$J$29="x",F30,0)+IF('FY27 D'!$K$29="x",F34,0))</f>
        <v>0</v>
      </c>
      <c r="G45" s="453">
        <f>'FY27 D'!$L$29*(IF('FY27 D'!$E$29="x",G10,0)+IF('FY27 D'!$F$29="x",G14,0)+IF('FY27 D'!$G$29="x", G18,0)+IF('FY27 D'!$H$29="x",G22,0)+IF('FY27 D'!$I$29="x",G26,0)+IF('FY27 D'!$J$29="x",G30,0)+IF('FY27 D'!$K$29="x",G34,0))</f>
        <v>0</v>
      </c>
      <c r="H45" s="453">
        <f>'FY27 D'!$L$29*(IF('FY27 D'!$E$29="x",H10,0)+IF('FY27 D'!$F$29="x",H14,0)+IF('FY27 D'!$G$29="x", H18,0)+IF('FY27 D'!$H$29="x",H22,0)+IF('FY27 D'!$I$29="x",H26,0)+IF('FY27 D'!$J$29="x",H30,0)+IF('FY27 D'!$K$29="x",H34,0))</f>
        <v>0</v>
      </c>
      <c r="I45" s="453">
        <f>'FY27 D'!$L$29*(IF('FY27 D'!$E$29="x",I10,0)+IF('FY27 D'!$F$29="x",I14,0)+IF('FY27 D'!$G$29="x", I18,0)+IF('FY27 D'!$H$29="x",I22,0)+IF('FY27 D'!$I$29="x",I26,0)+IF('FY27 D'!$J$29="x",I30,0)+IF('FY27 D'!$K$29="x",I34,0))</f>
        <v>0</v>
      </c>
      <c r="J45" s="453">
        <f>'FY27 D'!$L$29*(IF('FY27 D'!$E$29="x",J10,0)+IF('FY27 D'!$F$29="x",J14,0)+IF('FY27 D'!$G$29="x", J18,0)+IF('FY27 D'!$H$29="x",J22,0)+IF('FY27 D'!$I$29="x",J26,0)+IF('FY27 D'!$J$29="x",J30,0)+IF('FY27 D'!$K$29="x",J34,0))</f>
        <v>0</v>
      </c>
      <c r="K45" s="453">
        <f>'FY27 D'!$L$29*(IF('FY27 D'!$E$29="x",K10,0)+IF('FY27 D'!$F$29="x",K14,0)+IF('FY27 D'!$G$29="x", K18,0)+IF('FY27 D'!$H$29="x",K22,0)+IF('FY27 D'!$I$29="x",K26,0)+IF('FY27 D'!$J$29="x",K30,0)+IF('FY27 D'!$K$29="x",K34,0))</f>
        <v>0</v>
      </c>
      <c r="L45" s="453">
        <f>'FY27 D'!$L$29*(IF('FY27 D'!$E$29="x",L10,0)+IF('FY27 D'!$F$29="x",L14,0)+IF('FY27 D'!$G$29="x", L18,0)+IF('FY27 D'!$H$29="x",L22,0)+IF('FY27 D'!$I$29="x",L26,0)+IF('FY27 D'!$J$29="x",L30,0)+IF('FY27 D'!$K$29="x",L34,0))</f>
        <v>0</v>
      </c>
      <c r="M45" s="453">
        <f>'FY27 D'!$L$29*(IF('FY27 D'!$E$29="x",M10,0)+IF('FY27 D'!$F$29="x",M14,0)+IF('FY27 D'!$G$29="x", M18,0)+IF('FY27 D'!$H$29="x",M22,0)+IF('FY27 D'!$I$29="x",M26,0)+IF('FY27 D'!$J$29="x",M30,0)+IF('FY27 D'!$K$29="x",M34,0))</f>
        <v>0</v>
      </c>
      <c r="N45" s="453">
        <f>'FY27 D'!$L$29*(IF('FY27 D'!$E$29="x",N10,0)+IF('FY27 D'!$F$29="x",N14,0)+IF('FY27 D'!$G$29="x", N18,0)+IF('FY27 D'!$H$29="x",N22,0)+IF('FY27 D'!$I$29="x",N26,0)+IF('FY27 D'!$J$29="x",N30,0)+IF('FY27 D'!$K$29="x",N34,0))</f>
        <v>0</v>
      </c>
      <c r="O45" s="453">
        <f>'FY27 D'!$L$29*(IF('FY27 D'!$E$29="x",O10,0)+IF('FY27 D'!$F$29="x",O14,0)+IF('FY27 D'!$G$29="x", O18,0)+IF('FY27 D'!$H$29="x",O22,0)+IF('FY27 D'!$I$29="x",O26,0)+IF('FY27 D'!$J$29="x",O30,0)+IF('FY27 D'!$K$29="x",O34,0))</f>
        <v>0</v>
      </c>
      <c r="P45" s="453">
        <f>'FY27 D'!$L$29*(IF('FY27 D'!$E$29="x",P10,0)+IF('FY27 D'!$F$29="x",P14,0)+IF('FY27 D'!$G$29="x", P18,0)+IF('FY27 D'!$H$29="x",P22,0)+IF('FY27 D'!$I$29="x",P26,0)+IF('FY27 D'!$J$29="x",P30,0)+IF('FY27 D'!$K$29="x",P34,0))</f>
        <v>0</v>
      </c>
      <c r="Q45" s="392">
        <f>SUM(E44:P44)+SUM(E45:P45)</f>
        <v>0</v>
      </c>
      <c r="R45" s="97">
        <f>C45-SUM(Q44:Q45)</f>
        <v>0</v>
      </c>
    </row>
    <row r="46" spans="1:22" s="14" customFormat="1" ht="11.4" customHeight="1" thickBot="1" x14ac:dyDescent="0.35">
      <c r="A46" s="10"/>
      <c r="B46" s="11"/>
      <c r="C46" s="193">
        <f>ROUND(SUM(C38:C45),0)</f>
        <v>0</v>
      </c>
      <c r="D46" s="12"/>
      <c r="E46" s="13"/>
      <c r="F46" s="93" t="s">
        <v>91</v>
      </c>
      <c r="G46" s="322" cm="1">
        <f t="array" ref="G46">SUMPRODUCT(E38:G38+E39:G39+E40:G40+E41:G41+E42:G42+E43:G43+E44:G44+E45:G45)</f>
        <v>0</v>
      </c>
      <c r="H46" s="177"/>
      <c r="I46" s="226" t="s">
        <v>92</v>
      </c>
      <c r="J46" s="435" cm="1">
        <f t="array" ref="J46">SUMPRODUCT(H38:J38+H39:J39+H40:J40+H41:J41+H42:J42+H43:J43+H44:J44+H45:J45)</f>
        <v>0</v>
      </c>
      <c r="K46" s="234"/>
      <c r="L46" s="235" t="s">
        <v>93</v>
      </c>
      <c r="M46" s="435" cm="1">
        <f t="array" ref="M46">SUMPRODUCT(K38:M38+K39:M39+K40:M40+K41:M41+K42:M42+K43:M43+K44:M44+K45:M45)</f>
        <v>0</v>
      </c>
      <c r="N46" s="255"/>
      <c r="O46" s="235" t="s">
        <v>94</v>
      </c>
      <c r="P46" s="435" cm="1">
        <f t="array" ref="P46">SUMPRODUCT(N38:P38+N39:P39+N40:P40+N41:P41+N42:P42+N43:P43+N44:P44+N45:P45)</f>
        <v>0</v>
      </c>
      <c r="Q46" s="246">
        <f>SUM(Q38:Q45)</f>
        <v>0</v>
      </c>
      <c r="R46" s="192">
        <f>C46-Q46</f>
        <v>0</v>
      </c>
      <c r="S46" s="15"/>
      <c r="T46" s="15"/>
      <c r="U46" s="15"/>
      <c r="V46" s="15"/>
    </row>
    <row r="47" spans="1:22" s="8" customFormat="1" ht="17" customHeight="1" thickBot="1" x14ac:dyDescent="0.35">
      <c r="A47" s="852"/>
      <c r="B47" s="853"/>
      <c r="C47" s="853"/>
      <c r="D47" s="853"/>
      <c r="E47" s="853"/>
      <c r="F47" s="853"/>
      <c r="G47" s="853"/>
      <c r="H47" s="853"/>
      <c r="I47" s="853"/>
      <c r="J47" s="853"/>
      <c r="K47" s="853"/>
      <c r="L47" s="853"/>
      <c r="M47" s="853"/>
      <c r="N47" s="853"/>
      <c r="O47" s="853"/>
      <c r="P47" s="853"/>
      <c r="Q47" s="853"/>
      <c r="R47" s="854"/>
    </row>
    <row r="48" spans="1:22" s="8" customFormat="1" ht="16" customHeight="1" thickBot="1" x14ac:dyDescent="0.35">
      <c r="A48" s="872"/>
      <c r="B48" s="873"/>
      <c r="C48" s="873"/>
      <c r="D48" s="873"/>
      <c r="E48" s="873"/>
      <c r="F48" s="873"/>
      <c r="G48" s="873"/>
      <c r="H48" s="873"/>
      <c r="I48" s="873"/>
      <c r="J48" s="873"/>
      <c r="K48" s="873"/>
      <c r="L48" s="873"/>
      <c r="M48" s="873"/>
      <c r="N48" s="873"/>
      <c r="O48" s="873"/>
      <c r="P48" s="873"/>
      <c r="Q48" s="873"/>
      <c r="R48" s="874"/>
    </row>
    <row r="49" spans="1:18" s="7" customFormat="1" ht="11.4" customHeight="1" thickBot="1" x14ac:dyDescent="0.35">
      <c r="A49" s="876" t="s">
        <v>147</v>
      </c>
      <c r="B49" s="877"/>
      <c r="C49" s="830" t="s">
        <v>144</v>
      </c>
      <c r="D49" s="831"/>
      <c r="E49" s="417" t="s">
        <v>26</v>
      </c>
      <c r="F49" s="417" t="s">
        <v>25</v>
      </c>
      <c r="G49" s="417" t="s">
        <v>24</v>
      </c>
      <c r="H49" s="417" t="s">
        <v>23</v>
      </c>
      <c r="I49" s="417" t="s">
        <v>22</v>
      </c>
      <c r="J49" s="417" t="s">
        <v>21</v>
      </c>
      <c r="K49" s="417" t="s">
        <v>20</v>
      </c>
      <c r="L49" s="417" t="s">
        <v>19</v>
      </c>
      <c r="M49" s="418" t="s">
        <v>18</v>
      </c>
      <c r="N49" s="419" t="s">
        <v>17</v>
      </c>
      <c r="O49" s="419" t="s">
        <v>16</v>
      </c>
      <c r="P49" s="419" t="s">
        <v>15</v>
      </c>
      <c r="Q49" s="488" t="s">
        <v>14</v>
      </c>
      <c r="R49" s="240" t="s">
        <v>13</v>
      </c>
    </row>
    <row r="50" spans="1:18" s="7" customFormat="1" ht="11.4" customHeight="1" x14ac:dyDescent="0.3">
      <c r="A50" s="203" t="str">
        <f>'FY27 D'!B33</f>
        <v>A.</v>
      </c>
      <c r="B50" s="103" t="str">
        <f>'FY27 D'!C33</f>
        <v>Training or Conference Title</v>
      </c>
      <c r="C50" s="269"/>
      <c r="D50" s="104"/>
      <c r="E50" s="124"/>
      <c r="F50" s="104"/>
      <c r="G50" s="104"/>
      <c r="H50" s="230"/>
      <c r="I50" s="104"/>
      <c r="J50" s="231"/>
      <c r="K50" s="236"/>
      <c r="L50" s="105"/>
      <c r="M50" s="237"/>
      <c r="N50" s="256"/>
      <c r="O50" s="106"/>
      <c r="P50" s="248"/>
      <c r="Q50" s="248"/>
      <c r="R50" s="194"/>
    </row>
    <row r="51" spans="1:18" s="7" customFormat="1" ht="11.4" customHeight="1" x14ac:dyDescent="0.3">
      <c r="A51" s="204"/>
      <c r="B51" s="107" t="str">
        <f>'FY27 D'!C35</f>
        <v xml:space="preserve">Airfare- Roundtrip                          </v>
      </c>
      <c r="C51" s="219">
        <f>'FY27 D'!R35</f>
        <v>0</v>
      </c>
      <c r="D51" s="110"/>
      <c r="E51" s="456">
        <v>0</v>
      </c>
      <c r="F51" s="456">
        <v>0</v>
      </c>
      <c r="G51" s="456">
        <v>0</v>
      </c>
      <c r="H51" s="456">
        <v>0</v>
      </c>
      <c r="I51" s="456">
        <v>0</v>
      </c>
      <c r="J51" s="456">
        <v>0</v>
      </c>
      <c r="K51" s="456">
        <v>0</v>
      </c>
      <c r="L51" s="456">
        <v>0</v>
      </c>
      <c r="M51" s="456">
        <v>0</v>
      </c>
      <c r="N51" s="456">
        <v>0</v>
      </c>
      <c r="O51" s="456">
        <v>0</v>
      </c>
      <c r="P51" s="456">
        <v>0</v>
      </c>
      <c r="Q51" s="249">
        <f>SUM(E51:P51)</f>
        <v>0</v>
      </c>
      <c r="R51" s="195"/>
    </row>
    <row r="52" spans="1:18" s="7" customFormat="1" ht="11.4" customHeight="1" x14ac:dyDescent="0.3">
      <c r="A52" s="204"/>
      <c r="B52" s="107" t="str">
        <f>'FY27 D'!C36</f>
        <v>Lodging</v>
      </c>
      <c r="C52" s="219">
        <f>'FY27 D'!R36</f>
        <v>0</v>
      </c>
      <c r="D52" s="110"/>
      <c r="E52" s="457">
        <v>0</v>
      </c>
      <c r="F52" s="457">
        <v>0</v>
      </c>
      <c r="G52" s="457">
        <v>0</v>
      </c>
      <c r="H52" s="457">
        <v>0</v>
      </c>
      <c r="I52" s="457">
        <v>0</v>
      </c>
      <c r="J52" s="457">
        <v>0</v>
      </c>
      <c r="K52" s="457">
        <v>0</v>
      </c>
      <c r="L52" s="457">
        <v>0</v>
      </c>
      <c r="M52" s="457">
        <v>0</v>
      </c>
      <c r="N52" s="457">
        <v>0</v>
      </c>
      <c r="O52" s="457">
        <v>0</v>
      </c>
      <c r="P52" s="457">
        <v>0</v>
      </c>
      <c r="Q52" s="249">
        <f>SUM(E52:P52)</f>
        <v>0</v>
      </c>
      <c r="R52" s="195"/>
    </row>
    <row r="53" spans="1:18" s="7" customFormat="1" ht="11.4" customHeight="1" x14ac:dyDescent="0.3">
      <c r="A53" s="204"/>
      <c r="B53" s="107" t="str">
        <f>'FY27 D'!C37</f>
        <v>Meals &amp; Incidentals</v>
      </c>
      <c r="C53" s="219">
        <f>'FY27 D'!R37</f>
        <v>0</v>
      </c>
      <c r="D53" s="110"/>
      <c r="E53" s="457">
        <v>0</v>
      </c>
      <c r="F53" s="457">
        <v>0</v>
      </c>
      <c r="G53" s="457">
        <v>0</v>
      </c>
      <c r="H53" s="457">
        <v>0</v>
      </c>
      <c r="I53" s="457">
        <v>0</v>
      </c>
      <c r="J53" s="457">
        <v>0</v>
      </c>
      <c r="K53" s="457">
        <v>0</v>
      </c>
      <c r="L53" s="457">
        <v>0</v>
      </c>
      <c r="M53" s="457">
        <v>0</v>
      </c>
      <c r="N53" s="457">
        <v>0</v>
      </c>
      <c r="O53" s="457">
        <v>0</v>
      </c>
      <c r="P53" s="457">
        <v>0</v>
      </c>
      <c r="Q53" s="249">
        <f>SUM(E53:P53)</f>
        <v>0</v>
      </c>
      <c r="R53" s="195"/>
    </row>
    <row r="54" spans="1:18" s="7" customFormat="1" ht="11.4" customHeight="1" x14ac:dyDescent="0.3">
      <c r="A54" s="204"/>
      <c r="B54" s="107" t="str">
        <f>'FY27 D'!C38</f>
        <v>Taxi/Shuttle or Mileage -each way</v>
      </c>
      <c r="C54" s="220">
        <f>'FY27 D'!R38</f>
        <v>0</v>
      </c>
      <c r="D54" s="110"/>
      <c r="E54" s="458">
        <v>0</v>
      </c>
      <c r="F54" s="458">
        <v>0</v>
      </c>
      <c r="G54" s="458">
        <v>0</v>
      </c>
      <c r="H54" s="458">
        <v>0</v>
      </c>
      <c r="I54" s="458">
        <v>0</v>
      </c>
      <c r="J54" s="458">
        <v>0</v>
      </c>
      <c r="K54" s="458">
        <v>0</v>
      </c>
      <c r="L54" s="458">
        <v>0</v>
      </c>
      <c r="M54" s="458">
        <v>0</v>
      </c>
      <c r="N54" s="458">
        <v>0</v>
      </c>
      <c r="O54" s="458">
        <v>0</v>
      </c>
      <c r="P54" s="458">
        <v>0</v>
      </c>
      <c r="Q54" s="249">
        <f>SUM(E54:P54)</f>
        <v>0</v>
      </c>
      <c r="R54" s="195"/>
    </row>
    <row r="55" spans="1:18" s="7" customFormat="1" ht="11.4" customHeight="1" x14ac:dyDescent="0.3">
      <c r="A55" s="205"/>
      <c r="B55" s="112"/>
      <c r="C55" s="396">
        <f>SUM(C51:C54)</f>
        <v>0</v>
      </c>
      <c r="D55" s="113"/>
      <c r="E55" s="125"/>
      <c r="F55" s="113"/>
      <c r="G55" s="96"/>
      <c r="H55" s="232"/>
      <c r="I55" s="96"/>
      <c r="J55" s="233"/>
      <c r="K55" s="238"/>
      <c r="L55" s="113"/>
      <c r="M55" s="239"/>
      <c r="N55" s="238"/>
      <c r="O55" s="114"/>
      <c r="P55" s="257"/>
      <c r="Q55" s="250">
        <f>SUM(Q51:Q54)</f>
        <v>0</v>
      </c>
      <c r="R55" s="196">
        <f>C55-Q55</f>
        <v>0</v>
      </c>
    </row>
    <row r="56" spans="1:18" s="7" customFormat="1" ht="11.4" customHeight="1" x14ac:dyDescent="0.3">
      <c r="A56" s="203" t="str">
        <f>'FY27 D'!B39</f>
        <v>B.</v>
      </c>
      <c r="B56" s="103" t="str">
        <f>'FY27 D'!C39</f>
        <v>Training or Conference Title</v>
      </c>
      <c r="C56" s="270"/>
      <c r="D56" s="104"/>
      <c r="E56" s="124"/>
      <c r="F56" s="104"/>
      <c r="G56" s="104"/>
      <c r="H56" s="230"/>
      <c r="I56" s="104"/>
      <c r="J56" s="231"/>
      <c r="K56" s="236"/>
      <c r="L56" s="105"/>
      <c r="M56" s="237"/>
      <c r="N56" s="256"/>
      <c r="O56" s="106"/>
      <c r="P56" s="248"/>
      <c r="Q56" s="251"/>
      <c r="R56" s="197"/>
    </row>
    <row r="57" spans="1:18" s="7" customFormat="1" ht="11.4" customHeight="1" x14ac:dyDescent="0.3">
      <c r="A57" s="204"/>
      <c r="B57" s="107" t="str">
        <f>'FY27 D'!C41</f>
        <v xml:space="preserve">Airfare- Roundtrip                          </v>
      </c>
      <c r="C57" s="219">
        <f>'FY27 D'!R41</f>
        <v>0</v>
      </c>
      <c r="D57" s="110"/>
      <c r="E57" s="456">
        <v>0</v>
      </c>
      <c r="F57" s="456">
        <v>0</v>
      </c>
      <c r="G57" s="456">
        <v>0</v>
      </c>
      <c r="H57" s="456">
        <v>0</v>
      </c>
      <c r="I57" s="456">
        <v>0</v>
      </c>
      <c r="J57" s="456">
        <v>0</v>
      </c>
      <c r="K57" s="456">
        <v>0</v>
      </c>
      <c r="L57" s="456">
        <v>0</v>
      </c>
      <c r="M57" s="456">
        <v>0</v>
      </c>
      <c r="N57" s="456">
        <v>0</v>
      </c>
      <c r="O57" s="456">
        <v>0</v>
      </c>
      <c r="P57" s="456">
        <v>0</v>
      </c>
      <c r="Q57" s="249">
        <f>SUM(E57:P57)</f>
        <v>0</v>
      </c>
      <c r="R57" s="195"/>
    </row>
    <row r="58" spans="1:18" s="7" customFormat="1" ht="11.4" customHeight="1" x14ac:dyDescent="0.3">
      <c r="A58" s="204"/>
      <c r="B58" s="107" t="str">
        <f>'FY27 D'!C42</f>
        <v>Lodging</v>
      </c>
      <c r="C58" s="219">
        <f>'FY27 D'!R42</f>
        <v>0</v>
      </c>
      <c r="D58" s="110"/>
      <c r="E58" s="457">
        <v>0</v>
      </c>
      <c r="F58" s="457">
        <v>0</v>
      </c>
      <c r="G58" s="457">
        <v>0</v>
      </c>
      <c r="H58" s="457">
        <v>0</v>
      </c>
      <c r="I58" s="457">
        <v>0</v>
      </c>
      <c r="J58" s="457">
        <v>0</v>
      </c>
      <c r="K58" s="457">
        <v>0</v>
      </c>
      <c r="L58" s="457">
        <v>0</v>
      </c>
      <c r="M58" s="457">
        <v>0</v>
      </c>
      <c r="N58" s="457">
        <v>0</v>
      </c>
      <c r="O58" s="457">
        <v>0</v>
      </c>
      <c r="P58" s="457">
        <v>0</v>
      </c>
      <c r="Q58" s="249">
        <f>SUM(E58:P58)</f>
        <v>0</v>
      </c>
      <c r="R58" s="195"/>
    </row>
    <row r="59" spans="1:18" s="7" customFormat="1" ht="11.4" customHeight="1" x14ac:dyDescent="0.3">
      <c r="A59" s="204"/>
      <c r="B59" s="107" t="str">
        <f>'FY27 D'!C43</f>
        <v>Meals &amp; Incidentals</v>
      </c>
      <c r="C59" s="219">
        <f>'FY27 D'!R43</f>
        <v>0</v>
      </c>
      <c r="D59" s="110"/>
      <c r="E59" s="457">
        <v>0</v>
      </c>
      <c r="F59" s="457">
        <v>0</v>
      </c>
      <c r="G59" s="457">
        <v>0</v>
      </c>
      <c r="H59" s="457">
        <v>0</v>
      </c>
      <c r="I59" s="457">
        <v>0</v>
      </c>
      <c r="J59" s="457">
        <v>0</v>
      </c>
      <c r="K59" s="457">
        <v>0</v>
      </c>
      <c r="L59" s="457">
        <v>0</v>
      </c>
      <c r="M59" s="457">
        <v>0</v>
      </c>
      <c r="N59" s="457">
        <v>0</v>
      </c>
      <c r="O59" s="457">
        <v>0</v>
      </c>
      <c r="P59" s="457">
        <v>0</v>
      </c>
      <c r="Q59" s="249">
        <f>SUM(E59:P59)</f>
        <v>0</v>
      </c>
      <c r="R59" s="195"/>
    </row>
    <row r="60" spans="1:18" s="7" customFormat="1" ht="11.4" customHeight="1" x14ac:dyDescent="0.3">
      <c r="A60" s="204"/>
      <c r="B60" s="107" t="str">
        <f>'FY27 D'!C44</f>
        <v>Taxi/Shuttle or Mileage -each way</v>
      </c>
      <c r="C60" s="219">
        <f>'FY27 D'!R44</f>
        <v>0</v>
      </c>
      <c r="D60" s="110"/>
      <c r="E60" s="458">
        <v>0</v>
      </c>
      <c r="F60" s="458">
        <v>0</v>
      </c>
      <c r="G60" s="458">
        <v>0</v>
      </c>
      <c r="H60" s="458">
        <v>0</v>
      </c>
      <c r="I60" s="458">
        <v>0</v>
      </c>
      <c r="J60" s="458">
        <v>0</v>
      </c>
      <c r="K60" s="458">
        <v>0</v>
      </c>
      <c r="L60" s="458">
        <v>0</v>
      </c>
      <c r="M60" s="458">
        <v>0</v>
      </c>
      <c r="N60" s="458">
        <v>0</v>
      </c>
      <c r="O60" s="458">
        <v>0</v>
      </c>
      <c r="P60" s="458">
        <v>0</v>
      </c>
      <c r="Q60" s="249">
        <f>SUM(E60:P60)</f>
        <v>0</v>
      </c>
      <c r="R60" s="195"/>
    </row>
    <row r="61" spans="1:18" s="7" customFormat="1" ht="11.4" customHeight="1" x14ac:dyDescent="0.3">
      <c r="A61" s="205"/>
      <c r="B61" s="112"/>
      <c r="C61" s="396">
        <f>SUM(C57:C60)</f>
        <v>0</v>
      </c>
      <c r="D61" s="113"/>
      <c r="E61" s="274"/>
      <c r="F61" s="275"/>
      <c r="G61" s="276"/>
      <c r="H61" s="277"/>
      <c r="I61" s="276"/>
      <c r="J61" s="278"/>
      <c r="K61" s="279"/>
      <c r="L61" s="275"/>
      <c r="M61" s="280"/>
      <c r="N61" s="279"/>
      <c r="O61" s="281"/>
      <c r="P61" s="282"/>
      <c r="Q61" s="250">
        <f>SUM(Q57:Q60)</f>
        <v>0</v>
      </c>
      <c r="R61" s="196">
        <f>C61-Q61</f>
        <v>0</v>
      </c>
    </row>
    <row r="62" spans="1:18" s="7" customFormat="1" ht="11.4" customHeight="1" x14ac:dyDescent="0.3">
      <c r="A62" s="206" t="str">
        <f>'FY27 D'!B45</f>
        <v>C.</v>
      </c>
      <c r="B62" s="115" t="str">
        <f>'FY27 D'!C45</f>
        <v>Training or Conference Title</v>
      </c>
      <c r="C62" s="271"/>
      <c r="D62" s="115"/>
      <c r="E62" s="283"/>
      <c r="F62" s="284"/>
      <c r="G62" s="284"/>
      <c r="H62" s="285"/>
      <c r="I62" s="284"/>
      <c r="J62" s="286"/>
      <c r="K62" s="287"/>
      <c r="L62" s="288"/>
      <c r="M62" s="289"/>
      <c r="N62" s="290"/>
      <c r="O62" s="288"/>
      <c r="P62" s="291"/>
      <c r="Q62" s="252"/>
      <c r="R62" s="198"/>
    </row>
    <row r="63" spans="1:18" s="7" customFormat="1" ht="11.4" customHeight="1" x14ac:dyDescent="0.3">
      <c r="A63" s="207"/>
      <c r="B63" s="107" t="str">
        <f>'FY27 D'!C47</f>
        <v xml:space="preserve">Airfare- Roundtrip                          </v>
      </c>
      <c r="C63" s="219">
        <f>'FY27 D'!R47</f>
        <v>0</v>
      </c>
      <c r="D63" s="116"/>
      <c r="E63" s="456">
        <v>0</v>
      </c>
      <c r="F63" s="456">
        <v>0</v>
      </c>
      <c r="G63" s="456">
        <v>0</v>
      </c>
      <c r="H63" s="456">
        <v>0</v>
      </c>
      <c r="I63" s="456">
        <v>0</v>
      </c>
      <c r="J63" s="456">
        <v>0</v>
      </c>
      <c r="K63" s="456">
        <v>0</v>
      </c>
      <c r="L63" s="456">
        <v>0</v>
      </c>
      <c r="M63" s="456">
        <v>0</v>
      </c>
      <c r="N63" s="456">
        <v>0</v>
      </c>
      <c r="O63" s="456">
        <v>0</v>
      </c>
      <c r="P63" s="456">
        <v>0</v>
      </c>
      <c r="Q63" s="249">
        <f>SUM(E63:P63)</f>
        <v>0</v>
      </c>
      <c r="R63" s="195"/>
    </row>
    <row r="64" spans="1:18" s="7" customFormat="1" ht="11.4" customHeight="1" x14ac:dyDescent="0.3">
      <c r="A64" s="207"/>
      <c r="B64" s="107" t="str">
        <f>'FY27 D'!C48</f>
        <v>Lodging</v>
      </c>
      <c r="C64" s="219">
        <f>'FY27 D'!R48</f>
        <v>0</v>
      </c>
      <c r="D64" s="116"/>
      <c r="E64" s="457">
        <v>0</v>
      </c>
      <c r="F64" s="457">
        <v>0</v>
      </c>
      <c r="G64" s="457">
        <v>0</v>
      </c>
      <c r="H64" s="457">
        <v>0</v>
      </c>
      <c r="I64" s="457">
        <v>0</v>
      </c>
      <c r="J64" s="457">
        <v>0</v>
      </c>
      <c r="K64" s="457">
        <v>0</v>
      </c>
      <c r="L64" s="457">
        <v>0</v>
      </c>
      <c r="M64" s="457">
        <v>0</v>
      </c>
      <c r="N64" s="457">
        <v>0</v>
      </c>
      <c r="O64" s="457">
        <v>0</v>
      </c>
      <c r="P64" s="457">
        <v>0</v>
      </c>
      <c r="Q64" s="249">
        <f>SUM(E64:P64)</f>
        <v>0</v>
      </c>
      <c r="R64" s="195"/>
    </row>
    <row r="65" spans="1:18" s="7" customFormat="1" ht="11.4" customHeight="1" x14ac:dyDescent="0.3">
      <c r="A65" s="207"/>
      <c r="B65" s="107" t="str">
        <f>'FY27 D'!C49</f>
        <v>Meals &amp; Incidentals</v>
      </c>
      <c r="C65" s="219">
        <f>'FY27 D'!R49</f>
        <v>0</v>
      </c>
      <c r="D65" s="116"/>
      <c r="E65" s="457">
        <v>0</v>
      </c>
      <c r="F65" s="457">
        <v>0</v>
      </c>
      <c r="G65" s="457">
        <v>0</v>
      </c>
      <c r="H65" s="457">
        <v>0</v>
      </c>
      <c r="I65" s="457">
        <v>0</v>
      </c>
      <c r="J65" s="457">
        <v>0</v>
      </c>
      <c r="K65" s="457">
        <v>0</v>
      </c>
      <c r="L65" s="457">
        <v>0</v>
      </c>
      <c r="M65" s="457">
        <v>0</v>
      </c>
      <c r="N65" s="457">
        <v>0</v>
      </c>
      <c r="O65" s="457">
        <v>0</v>
      </c>
      <c r="P65" s="457">
        <v>0</v>
      </c>
      <c r="Q65" s="249">
        <f>SUM(E65:P65)</f>
        <v>0</v>
      </c>
      <c r="R65" s="195"/>
    </row>
    <row r="66" spans="1:18" s="7" customFormat="1" ht="11.4" customHeight="1" x14ac:dyDescent="0.3">
      <c r="A66" s="207"/>
      <c r="B66" s="107" t="str">
        <f>'FY27 D'!C50</f>
        <v>Taxi/Shuttle or Mileage -each way</v>
      </c>
      <c r="C66" s="219">
        <f>'FY27 D'!R50</f>
        <v>0</v>
      </c>
      <c r="D66" s="116"/>
      <c r="E66" s="458">
        <v>0</v>
      </c>
      <c r="F66" s="458">
        <v>0</v>
      </c>
      <c r="G66" s="458">
        <v>0</v>
      </c>
      <c r="H66" s="458">
        <v>0</v>
      </c>
      <c r="I66" s="458">
        <v>0</v>
      </c>
      <c r="J66" s="458">
        <v>0</v>
      </c>
      <c r="K66" s="458">
        <v>0</v>
      </c>
      <c r="L66" s="458">
        <v>0</v>
      </c>
      <c r="M66" s="458">
        <v>0</v>
      </c>
      <c r="N66" s="458">
        <v>0</v>
      </c>
      <c r="O66" s="458">
        <v>0</v>
      </c>
      <c r="P66" s="458">
        <v>0</v>
      </c>
      <c r="Q66" s="249">
        <f>SUM(E66:P66)</f>
        <v>0</v>
      </c>
      <c r="R66" s="195"/>
    </row>
    <row r="67" spans="1:18" s="7" customFormat="1" ht="11.4" customHeight="1" x14ac:dyDescent="0.3">
      <c r="A67" s="208"/>
      <c r="B67" s="117"/>
      <c r="C67" s="397">
        <f>SUM(C63:C66)</f>
        <v>0</v>
      </c>
      <c r="D67" s="118"/>
      <c r="E67" s="274"/>
      <c r="F67" s="275"/>
      <c r="G67" s="276"/>
      <c r="H67" s="277"/>
      <c r="I67" s="276"/>
      <c r="J67" s="278"/>
      <c r="K67" s="279"/>
      <c r="L67" s="275"/>
      <c r="M67" s="280"/>
      <c r="N67" s="279"/>
      <c r="O67" s="281"/>
      <c r="P67" s="282"/>
      <c r="Q67" s="250">
        <f>SUM(Q63:Q66)</f>
        <v>0</v>
      </c>
      <c r="R67" s="196">
        <f>C67-Q67</f>
        <v>0</v>
      </c>
    </row>
    <row r="68" spans="1:18" s="7" customFormat="1" ht="11.4" customHeight="1" x14ac:dyDescent="0.3">
      <c r="A68" s="206" t="str">
        <f>'FY27 D'!B51</f>
        <v>D.</v>
      </c>
      <c r="B68" s="115" t="str">
        <f>'FY27 D'!C51</f>
        <v>Training or Conference Title</v>
      </c>
      <c r="C68" s="271"/>
      <c r="D68" s="119"/>
      <c r="E68" s="292"/>
      <c r="F68" s="293"/>
      <c r="G68" s="293"/>
      <c r="H68" s="294"/>
      <c r="I68" s="293"/>
      <c r="J68" s="295"/>
      <c r="K68" s="296"/>
      <c r="L68" s="297"/>
      <c r="M68" s="289"/>
      <c r="N68" s="296"/>
      <c r="O68" s="297"/>
      <c r="P68" s="289"/>
      <c r="Q68" s="253"/>
      <c r="R68" s="199"/>
    </row>
    <row r="69" spans="1:18" s="7" customFormat="1" ht="11.4" customHeight="1" x14ac:dyDescent="0.3">
      <c r="A69" s="204"/>
      <c r="B69" s="140" t="str">
        <f>'FY27 D'!C53</f>
        <v xml:space="preserve">Airfare- Roundtrip                          </v>
      </c>
      <c r="C69" s="221">
        <f>'FY27 D'!R53</f>
        <v>0</v>
      </c>
      <c r="D69" s="116"/>
      <c r="E69" s="456">
        <v>0</v>
      </c>
      <c r="F69" s="456">
        <v>0</v>
      </c>
      <c r="G69" s="456">
        <v>0</v>
      </c>
      <c r="H69" s="456">
        <v>0</v>
      </c>
      <c r="I69" s="456">
        <v>0</v>
      </c>
      <c r="J69" s="456">
        <v>0</v>
      </c>
      <c r="K69" s="456">
        <v>0</v>
      </c>
      <c r="L69" s="456">
        <v>0</v>
      </c>
      <c r="M69" s="456">
        <v>0</v>
      </c>
      <c r="N69" s="456">
        <v>0</v>
      </c>
      <c r="O69" s="456">
        <v>0</v>
      </c>
      <c r="P69" s="456">
        <v>0</v>
      </c>
      <c r="Q69" s="249">
        <f>SUM(E69:P69)</f>
        <v>0</v>
      </c>
      <c r="R69" s="200"/>
    </row>
    <row r="70" spans="1:18" s="7" customFormat="1" ht="11.4" customHeight="1" x14ac:dyDescent="0.3">
      <c r="A70" s="204"/>
      <c r="B70" s="140" t="str">
        <f>'FY27 D'!C54</f>
        <v>Lodging</v>
      </c>
      <c r="C70" s="221">
        <f>'FY27 D'!R54</f>
        <v>0</v>
      </c>
      <c r="D70" s="116"/>
      <c r="E70" s="457">
        <v>0</v>
      </c>
      <c r="F70" s="457">
        <v>0</v>
      </c>
      <c r="G70" s="457">
        <v>0</v>
      </c>
      <c r="H70" s="457">
        <v>0</v>
      </c>
      <c r="I70" s="457">
        <v>0</v>
      </c>
      <c r="J70" s="457">
        <v>0</v>
      </c>
      <c r="K70" s="457">
        <v>0</v>
      </c>
      <c r="L70" s="457">
        <v>0</v>
      </c>
      <c r="M70" s="457">
        <v>0</v>
      </c>
      <c r="N70" s="457">
        <v>0</v>
      </c>
      <c r="O70" s="457">
        <v>0</v>
      </c>
      <c r="P70" s="457">
        <v>0</v>
      </c>
      <c r="Q70" s="249">
        <f>SUM(E70:P70)</f>
        <v>0</v>
      </c>
      <c r="R70" s="200"/>
    </row>
    <row r="71" spans="1:18" s="7" customFormat="1" ht="11.4" customHeight="1" x14ac:dyDescent="0.3">
      <c r="A71" s="204"/>
      <c r="B71" s="140" t="str">
        <f>'FY27 D'!C55</f>
        <v>Meals &amp; Incidentals</v>
      </c>
      <c r="C71" s="221">
        <f>'FY27 D'!R55</f>
        <v>0</v>
      </c>
      <c r="D71" s="116"/>
      <c r="E71" s="457">
        <v>0</v>
      </c>
      <c r="F71" s="457">
        <v>0</v>
      </c>
      <c r="G71" s="457">
        <v>0</v>
      </c>
      <c r="H71" s="457">
        <v>0</v>
      </c>
      <c r="I71" s="457">
        <v>0</v>
      </c>
      <c r="J71" s="457">
        <v>0</v>
      </c>
      <c r="K71" s="457">
        <v>0</v>
      </c>
      <c r="L71" s="457">
        <v>0</v>
      </c>
      <c r="M71" s="457">
        <v>0</v>
      </c>
      <c r="N71" s="457">
        <v>0</v>
      </c>
      <c r="O71" s="457">
        <v>0</v>
      </c>
      <c r="P71" s="457">
        <v>0</v>
      </c>
      <c r="Q71" s="249">
        <f>SUM(E71:P71)</f>
        <v>0</v>
      </c>
      <c r="R71" s="200"/>
    </row>
    <row r="72" spans="1:18" s="7" customFormat="1" ht="11.4" customHeight="1" x14ac:dyDescent="0.3">
      <c r="A72" s="204"/>
      <c r="B72" s="140" t="str">
        <f>'FY27 D'!C56</f>
        <v>Taxi/Shuttle or Mileage -each way</v>
      </c>
      <c r="C72" s="221">
        <f>'FY27 D'!R56</f>
        <v>0</v>
      </c>
      <c r="D72" s="116"/>
      <c r="E72" s="458">
        <v>0</v>
      </c>
      <c r="F72" s="458">
        <v>0</v>
      </c>
      <c r="G72" s="458">
        <v>0</v>
      </c>
      <c r="H72" s="458">
        <v>0</v>
      </c>
      <c r="I72" s="458">
        <v>0</v>
      </c>
      <c r="J72" s="458">
        <v>0</v>
      </c>
      <c r="K72" s="458">
        <v>0</v>
      </c>
      <c r="L72" s="458">
        <v>0</v>
      </c>
      <c r="M72" s="458">
        <v>0</v>
      </c>
      <c r="N72" s="458">
        <v>0</v>
      </c>
      <c r="O72" s="458">
        <v>0</v>
      </c>
      <c r="P72" s="458">
        <v>0</v>
      </c>
      <c r="Q72" s="249">
        <f>SUM(E72:P72)</f>
        <v>0</v>
      </c>
      <c r="R72" s="200"/>
    </row>
    <row r="73" spans="1:18" s="7" customFormat="1" ht="11.4" customHeight="1" x14ac:dyDescent="0.3">
      <c r="A73" s="205"/>
      <c r="B73" s="117"/>
      <c r="C73" s="397">
        <f>SUM(C69:C72)</f>
        <v>0</v>
      </c>
      <c r="D73" s="118"/>
      <c r="E73" s="298"/>
      <c r="F73" s="299"/>
      <c r="G73" s="300"/>
      <c r="H73" s="301"/>
      <c r="I73" s="300"/>
      <c r="J73" s="302"/>
      <c r="K73" s="303"/>
      <c r="L73" s="299"/>
      <c r="M73" s="304"/>
      <c r="N73" s="303"/>
      <c r="O73" s="299"/>
      <c r="P73" s="304"/>
      <c r="Q73" s="250">
        <f>SUM(Q69:Q72)</f>
        <v>0</v>
      </c>
      <c r="R73" s="196">
        <f>C73-Q73</f>
        <v>0</v>
      </c>
    </row>
    <row r="74" spans="1:18" s="7" customFormat="1" ht="11.4" customHeight="1" x14ac:dyDescent="0.3">
      <c r="A74" s="206" t="str">
        <f>'FY27 D'!B57</f>
        <v>E.</v>
      </c>
      <c r="B74" s="115" t="str">
        <f>'FY27 D'!C57</f>
        <v>Training or Conference Title</v>
      </c>
      <c r="C74" s="271"/>
      <c r="D74" s="119"/>
      <c r="E74" s="292"/>
      <c r="F74" s="293"/>
      <c r="G74" s="293"/>
      <c r="H74" s="294"/>
      <c r="I74" s="293"/>
      <c r="J74" s="295"/>
      <c r="K74" s="296"/>
      <c r="L74" s="297"/>
      <c r="M74" s="289"/>
      <c r="N74" s="296"/>
      <c r="O74" s="297"/>
      <c r="P74" s="289"/>
      <c r="Q74" s="253"/>
      <c r="R74" s="199"/>
    </row>
    <row r="75" spans="1:18" s="7" customFormat="1" ht="11.4" customHeight="1" x14ac:dyDescent="0.3">
      <c r="A75" s="207"/>
      <c r="B75" s="140" t="str">
        <f>'FY27 D'!C59</f>
        <v xml:space="preserve">Airfare- Roundtrip                          </v>
      </c>
      <c r="C75" s="221">
        <f>'FY27 D'!R59</f>
        <v>0</v>
      </c>
      <c r="D75" s="116"/>
      <c r="E75" s="456">
        <v>0</v>
      </c>
      <c r="F75" s="456">
        <v>0</v>
      </c>
      <c r="G75" s="456">
        <v>0</v>
      </c>
      <c r="H75" s="456">
        <v>0</v>
      </c>
      <c r="I75" s="456">
        <v>0</v>
      </c>
      <c r="J75" s="456">
        <v>0</v>
      </c>
      <c r="K75" s="456">
        <v>0</v>
      </c>
      <c r="L75" s="456">
        <v>0</v>
      </c>
      <c r="M75" s="456">
        <v>0</v>
      </c>
      <c r="N75" s="456">
        <v>0</v>
      </c>
      <c r="O75" s="456">
        <v>0</v>
      </c>
      <c r="P75" s="456">
        <v>0</v>
      </c>
      <c r="Q75" s="249">
        <f>SUM(E75:P75)</f>
        <v>0</v>
      </c>
      <c r="R75" s="200"/>
    </row>
    <row r="76" spans="1:18" s="7" customFormat="1" ht="11.4" customHeight="1" x14ac:dyDescent="0.3">
      <c r="A76" s="207"/>
      <c r="B76" s="140" t="str">
        <f>'FY27 D'!C60</f>
        <v>Lodging</v>
      </c>
      <c r="C76" s="221">
        <f>'FY27 D'!R60</f>
        <v>0</v>
      </c>
      <c r="D76" s="116"/>
      <c r="E76" s="457">
        <v>0</v>
      </c>
      <c r="F76" s="457">
        <v>0</v>
      </c>
      <c r="G76" s="457">
        <v>0</v>
      </c>
      <c r="H76" s="457">
        <v>0</v>
      </c>
      <c r="I76" s="457">
        <v>0</v>
      </c>
      <c r="J76" s="457">
        <v>0</v>
      </c>
      <c r="K76" s="457">
        <v>0</v>
      </c>
      <c r="L76" s="457">
        <v>0</v>
      </c>
      <c r="M76" s="457">
        <v>0</v>
      </c>
      <c r="N76" s="457">
        <v>0</v>
      </c>
      <c r="O76" s="457">
        <v>0</v>
      </c>
      <c r="P76" s="457">
        <v>0</v>
      </c>
      <c r="Q76" s="249">
        <f>SUM(E76:P76)</f>
        <v>0</v>
      </c>
      <c r="R76" s="200"/>
    </row>
    <row r="77" spans="1:18" s="7" customFormat="1" ht="11.4" customHeight="1" x14ac:dyDescent="0.3">
      <c r="A77" s="207"/>
      <c r="B77" s="140" t="str">
        <f>'FY27 D'!C61</f>
        <v>Meals &amp; Incidentals</v>
      </c>
      <c r="C77" s="221">
        <f>'FY27 D'!R61</f>
        <v>0</v>
      </c>
      <c r="D77" s="116"/>
      <c r="E77" s="457">
        <v>0</v>
      </c>
      <c r="F77" s="457">
        <v>0</v>
      </c>
      <c r="G77" s="457">
        <v>0</v>
      </c>
      <c r="H77" s="457">
        <v>0</v>
      </c>
      <c r="I77" s="457">
        <v>0</v>
      </c>
      <c r="J77" s="457">
        <v>0</v>
      </c>
      <c r="K77" s="457">
        <v>0</v>
      </c>
      <c r="L77" s="457">
        <v>0</v>
      </c>
      <c r="M77" s="457">
        <v>0</v>
      </c>
      <c r="N77" s="457">
        <v>0</v>
      </c>
      <c r="O77" s="457">
        <v>0</v>
      </c>
      <c r="P77" s="457">
        <v>0</v>
      </c>
      <c r="Q77" s="249">
        <f>SUM(E77:P77)</f>
        <v>0</v>
      </c>
      <c r="R77" s="200"/>
    </row>
    <row r="78" spans="1:18" s="7" customFormat="1" ht="11.4" customHeight="1" x14ac:dyDescent="0.3">
      <c r="A78" s="207"/>
      <c r="B78" s="140" t="str">
        <f>'FY27 D'!C62</f>
        <v>Taxi/Shuttle or Mileage -each way</v>
      </c>
      <c r="C78" s="221">
        <f>'FY27 D'!R62</f>
        <v>0</v>
      </c>
      <c r="D78" s="116"/>
      <c r="E78" s="458">
        <v>0</v>
      </c>
      <c r="F78" s="458">
        <v>0</v>
      </c>
      <c r="G78" s="458">
        <v>0</v>
      </c>
      <c r="H78" s="458">
        <v>0</v>
      </c>
      <c r="I78" s="458">
        <v>0</v>
      </c>
      <c r="J78" s="458">
        <v>0</v>
      </c>
      <c r="K78" s="458">
        <v>0</v>
      </c>
      <c r="L78" s="458">
        <v>0</v>
      </c>
      <c r="M78" s="458">
        <v>0</v>
      </c>
      <c r="N78" s="458">
        <v>0</v>
      </c>
      <c r="O78" s="458">
        <v>0</v>
      </c>
      <c r="P78" s="458">
        <v>0</v>
      </c>
      <c r="Q78" s="249">
        <f>SUM(E78:P78)</f>
        <v>0</v>
      </c>
      <c r="R78" s="200"/>
    </row>
    <row r="79" spans="1:18" s="7" customFormat="1" ht="11.4" customHeight="1" x14ac:dyDescent="0.3">
      <c r="A79" s="208"/>
      <c r="B79" s="121"/>
      <c r="C79" s="397">
        <f>SUM(C75:C78)</f>
        <v>0</v>
      </c>
      <c r="D79" s="118"/>
      <c r="E79" s="298"/>
      <c r="F79" s="299"/>
      <c r="G79" s="300"/>
      <c r="H79" s="301"/>
      <c r="I79" s="300"/>
      <c r="J79" s="302"/>
      <c r="K79" s="303"/>
      <c r="L79" s="299"/>
      <c r="M79" s="304"/>
      <c r="N79" s="303"/>
      <c r="O79" s="299"/>
      <c r="P79" s="304"/>
      <c r="Q79" s="250">
        <f>SUM(Q75:Q78)</f>
        <v>0</v>
      </c>
      <c r="R79" s="196">
        <f>C79-Q79</f>
        <v>0</v>
      </c>
    </row>
    <row r="80" spans="1:18" s="7" customFormat="1" ht="11.4" customHeight="1" x14ac:dyDescent="0.3">
      <c r="A80" s="206" t="str">
        <f>'FY27 D'!B63</f>
        <v>F.</v>
      </c>
      <c r="B80" s="115" t="str">
        <f>'FY27 D'!C63</f>
        <v>Training or Conference Title</v>
      </c>
      <c r="C80" s="271"/>
      <c r="D80" s="119"/>
      <c r="E80" s="292"/>
      <c r="F80" s="293"/>
      <c r="G80" s="293"/>
      <c r="H80" s="294"/>
      <c r="I80" s="293"/>
      <c r="J80" s="295"/>
      <c r="K80" s="296"/>
      <c r="L80" s="297"/>
      <c r="M80" s="289"/>
      <c r="N80" s="296"/>
      <c r="O80" s="297"/>
      <c r="P80" s="289"/>
      <c r="Q80" s="253"/>
      <c r="R80" s="199"/>
    </row>
    <row r="81" spans="1:22" s="7" customFormat="1" ht="11.4" customHeight="1" x14ac:dyDescent="0.3">
      <c r="A81" s="207"/>
      <c r="B81" s="140" t="str">
        <f>'FY27 D'!C65</f>
        <v xml:space="preserve">Airfare- Roundtrip                          </v>
      </c>
      <c r="C81" s="221">
        <f>'FY27 D'!R65</f>
        <v>0</v>
      </c>
      <c r="D81" s="116"/>
      <c r="E81" s="456">
        <v>0</v>
      </c>
      <c r="F81" s="456">
        <v>0</v>
      </c>
      <c r="G81" s="456">
        <v>0</v>
      </c>
      <c r="H81" s="456">
        <v>0</v>
      </c>
      <c r="I81" s="456">
        <v>0</v>
      </c>
      <c r="J81" s="456">
        <v>0</v>
      </c>
      <c r="K81" s="456">
        <v>0</v>
      </c>
      <c r="L81" s="456">
        <v>0</v>
      </c>
      <c r="M81" s="456">
        <v>0</v>
      </c>
      <c r="N81" s="456">
        <v>0</v>
      </c>
      <c r="O81" s="456">
        <v>0</v>
      </c>
      <c r="P81" s="456">
        <v>0</v>
      </c>
      <c r="Q81" s="249">
        <f>SUM(E81:P81)</f>
        <v>0</v>
      </c>
      <c r="R81" s="200"/>
    </row>
    <row r="82" spans="1:22" s="7" customFormat="1" ht="11.4" customHeight="1" x14ac:dyDescent="0.3">
      <c r="A82" s="207"/>
      <c r="B82" s="140" t="str">
        <f>'FY27 D'!C66</f>
        <v>Lodging</v>
      </c>
      <c r="C82" s="221">
        <f>'FY27 D'!R66</f>
        <v>0</v>
      </c>
      <c r="D82" s="116"/>
      <c r="E82" s="457">
        <v>0</v>
      </c>
      <c r="F82" s="457">
        <v>0</v>
      </c>
      <c r="G82" s="457">
        <v>0</v>
      </c>
      <c r="H82" s="457">
        <v>0</v>
      </c>
      <c r="I82" s="457">
        <v>0</v>
      </c>
      <c r="J82" s="457">
        <v>0</v>
      </c>
      <c r="K82" s="457">
        <v>0</v>
      </c>
      <c r="L82" s="457">
        <v>0</v>
      </c>
      <c r="M82" s="457">
        <v>0</v>
      </c>
      <c r="N82" s="457">
        <v>0</v>
      </c>
      <c r="O82" s="457">
        <v>0</v>
      </c>
      <c r="P82" s="457">
        <v>0</v>
      </c>
      <c r="Q82" s="249">
        <f>SUM(E82:P82)</f>
        <v>0</v>
      </c>
      <c r="R82" s="200"/>
    </row>
    <row r="83" spans="1:22" s="7" customFormat="1" ht="11.4" customHeight="1" x14ac:dyDescent="0.3">
      <c r="A83" s="207"/>
      <c r="B83" s="140" t="str">
        <f>'FY27 D'!C67</f>
        <v>Meals &amp; Incidentals</v>
      </c>
      <c r="C83" s="221">
        <f>'FY27 D'!R67</f>
        <v>0</v>
      </c>
      <c r="D83" s="116"/>
      <c r="E83" s="457">
        <v>0</v>
      </c>
      <c r="F83" s="457">
        <v>0</v>
      </c>
      <c r="G83" s="457">
        <v>0</v>
      </c>
      <c r="H83" s="457">
        <v>0</v>
      </c>
      <c r="I83" s="457">
        <v>0</v>
      </c>
      <c r="J83" s="457">
        <v>0</v>
      </c>
      <c r="K83" s="457">
        <v>0</v>
      </c>
      <c r="L83" s="457">
        <v>0</v>
      </c>
      <c r="M83" s="457">
        <v>0</v>
      </c>
      <c r="N83" s="457">
        <v>0</v>
      </c>
      <c r="O83" s="457">
        <v>0</v>
      </c>
      <c r="P83" s="457">
        <v>0</v>
      </c>
      <c r="Q83" s="249">
        <f>SUM(E83:P83)</f>
        <v>0</v>
      </c>
      <c r="R83" s="200"/>
    </row>
    <row r="84" spans="1:22" s="7" customFormat="1" ht="11.4" customHeight="1" x14ac:dyDescent="0.3">
      <c r="A84" s="207"/>
      <c r="B84" s="140" t="str">
        <f>'FY27 D'!C68</f>
        <v>Taxi/Shuttle or Mileage -each way</v>
      </c>
      <c r="C84" s="221">
        <f>'FY27 D'!R68</f>
        <v>0</v>
      </c>
      <c r="D84" s="116"/>
      <c r="E84" s="458">
        <v>0</v>
      </c>
      <c r="F84" s="458">
        <v>0</v>
      </c>
      <c r="G84" s="458">
        <v>0</v>
      </c>
      <c r="H84" s="458">
        <v>0</v>
      </c>
      <c r="I84" s="458">
        <v>0</v>
      </c>
      <c r="J84" s="458">
        <v>0</v>
      </c>
      <c r="K84" s="458">
        <v>0</v>
      </c>
      <c r="L84" s="458">
        <v>0</v>
      </c>
      <c r="M84" s="458">
        <v>0</v>
      </c>
      <c r="N84" s="458">
        <v>0</v>
      </c>
      <c r="O84" s="458">
        <v>0</v>
      </c>
      <c r="P84" s="458">
        <v>0</v>
      </c>
      <c r="Q84" s="249">
        <f>SUM(E84:P84)</f>
        <v>0</v>
      </c>
      <c r="R84" s="200"/>
    </row>
    <row r="85" spans="1:22" s="14" customFormat="1" ht="11.4" customHeight="1" x14ac:dyDescent="0.3">
      <c r="A85" s="208"/>
      <c r="B85" s="121"/>
      <c r="C85" s="397">
        <f>SUM(C81:C84)</f>
        <v>0</v>
      </c>
      <c r="D85" s="118"/>
      <c r="E85" s="298"/>
      <c r="F85" s="299"/>
      <c r="G85" s="300"/>
      <c r="H85" s="301"/>
      <c r="I85" s="300"/>
      <c r="J85" s="302"/>
      <c r="K85" s="303"/>
      <c r="L85" s="299"/>
      <c r="M85" s="304"/>
      <c r="N85" s="303"/>
      <c r="O85" s="299"/>
      <c r="P85" s="304"/>
      <c r="Q85" s="250">
        <f>SUM(Q81:Q84)</f>
        <v>0</v>
      </c>
      <c r="R85" s="196">
        <f>C85-Q85</f>
        <v>0</v>
      </c>
      <c r="S85" s="15"/>
      <c r="T85" s="15"/>
      <c r="U85" s="15"/>
      <c r="V85" s="15"/>
    </row>
    <row r="86" spans="1:22" s="14" customFormat="1" ht="11.4" customHeight="1" x14ac:dyDescent="0.3">
      <c r="A86" s="206" t="str">
        <f>'FY27 D'!B69</f>
        <v>G.</v>
      </c>
      <c r="B86" s="115" t="str">
        <f>'FY27 D'!C69</f>
        <v>Training or Conference Title</v>
      </c>
      <c r="C86" s="271"/>
      <c r="D86" s="119"/>
      <c r="E86" s="292"/>
      <c r="F86" s="293"/>
      <c r="G86" s="293"/>
      <c r="H86" s="294"/>
      <c r="I86" s="293"/>
      <c r="J86" s="295"/>
      <c r="K86" s="296"/>
      <c r="L86" s="297"/>
      <c r="M86" s="289"/>
      <c r="N86" s="296"/>
      <c r="O86" s="297"/>
      <c r="P86" s="289"/>
      <c r="Q86" s="253"/>
      <c r="R86" s="199"/>
      <c r="S86" s="15"/>
      <c r="T86" s="15"/>
      <c r="U86" s="15"/>
      <c r="V86" s="15"/>
    </row>
    <row r="87" spans="1:22" s="14" customFormat="1" ht="11.4" customHeight="1" x14ac:dyDescent="0.3">
      <c r="A87" s="207"/>
      <c r="B87" s="140" t="str">
        <f>'FY27 D'!C71</f>
        <v xml:space="preserve">Airfare- Roundtrip                          </v>
      </c>
      <c r="C87" s="221">
        <f>'FY27 D'!R71</f>
        <v>0</v>
      </c>
      <c r="D87" s="116"/>
      <c r="E87" s="456">
        <v>0</v>
      </c>
      <c r="F87" s="456">
        <v>0</v>
      </c>
      <c r="G87" s="456">
        <v>0</v>
      </c>
      <c r="H87" s="456">
        <v>0</v>
      </c>
      <c r="I87" s="456">
        <v>0</v>
      </c>
      <c r="J87" s="456">
        <v>0</v>
      </c>
      <c r="K87" s="456">
        <v>0</v>
      </c>
      <c r="L87" s="456">
        <v>0</v>
      </c>
      <c r="M87" s="456">
        <v>0</v>
      </c>
      <c r="N87" s="456">
        <v>0</v>
      </c>
      <c r="O87" s="456">
        <v>0</v>
      </c>
      <c r="P87" s="456">
        <v>0</v>
      </c>
      <c r="Q87" s="249">
        <f>SUM(E87:P87)</f>
        <v>0</v>
      </c>
      <c r="R87" s="200"/>
      <c r="S87" s="15"/>
      <c r="T87" s="15"/>
      <c r="U87" s="15"/>
      <c r="V87" s="15"/>
    </row>
    <row r="88" spans="1:22" s="14" customFormat="1" ht="11.4" customHeight="1" x14ac:dyDescent="0.3">
      <c r="A88" s="207"/>
      <c r="B88" s="140" t="str">
        <f>'FY27 D'!C72</f>
        <v>Lodging</v>
      </c>
      <c r="C88" s="221">
        <f>'FY27 D'!R72</f>
        <v>0</v>
      </c>
      <c r="D88" s="116"/>
      <c r="E88" s="457">
        <v>0</v>
      </c>
      <c r="F88" s="457">
        <v>0</v>
      </c>
      <c r="G88" s="457">
        <v>0</v>
      </c>
      <c r="H88" s="457">
        <v>0</v>
      </c>
      <c r="I88" s="457">
        <v>0</v>
      </c>
      <c r="J88" s="457">
        <v>0</v>
      </c>
      <c r="K88" s="457">
        <v>0</v>
      </c>
      <c r="L88" s="457">
        <v>0</v>
      </c>
      <c r="M88" s="457">
        <v>0</v>
      </c>
      <c r="N88" s="457">
        <v>0</v>
      </c>
      <c r="O88" s="457">
        <v>0</v>
      </c>
      <c r="P88" s="457">
        <v>0</v>
      </c>
      <c r="Q88" s="249">
        <f>SUM(E88:P88)</f>
        <v>0</v>
      </c>
      <c r="R88" s="200"/>
      <c r="S88" s="15"/>
      <c r="T88" s="15"/>
      <c r="U88" s="15"/>
      <c r="V88" s="15"/>
    </row>
    <row r="89" spans="1:22" s="14" customFormat="1" ht="11.4" customHeight="1" x14ac:dyDescent="0.3">
      <c r="A89" s="207"/>
      <c r="B89" s="140" t="str">
        <f>'FY27 D'!C73</f>
        <v>Meals &amp; Incidentals</v>
      </c>
      <c r="C89" s="221">
        <f>'FY27 D'!R73</f>
        <v>0</v>
      </c>
      <c r="D89" s="116"/>
      <c r="E89" s="457">
        <v>0</v>
      </c>
      <c r="F89" s="457">
        <v>0</v>
      </c>
      <c r="G89" s="457">
        <v>0</v>
      </c>
      <c r="H89" s="457">
        <v>0</v>
      </c>
      <c r="I89" s="457">
        <v>0</v>
      </c>
      <c r="J89" s="457">
        <v>0</v>
      </c>
      <c r="K89" s="457">
        <v>0</v>
      </c>
      <c r="L89" s="457">
        <v>0</v>
      </c>
      <c r="M89" s="457">
        <v>0</v>
      </c>
      <c r="N89" s="457">
        <v>0</v>
      </c>
      <c r="O89" s="457">
        <v>0</v>
      </c>
      <c r="P89" s="457">
        <v>0</v>
      </c>
      <c r="Q89" s="249">
        <f>SUM(E89:P89)</f>
        <v>0</v>
      </c>
      <c r="R89" s="200"/>
      <c r="S89" s="15"/>
      <c r="T89" s="15"/>
      <c r="U89" s="15"/>
      <c r="V89" s="15"/>
    </row>
    <row r="90" spans="1:22" s="14" customFormat="1" ht="11.4" customHeight="1" x14ac:dyDescent="0.3">
      <c r="A90" s="207"/>
      <c r="B90" s="140" t="str">
        <f>'FY27 D'!C74</f>
        <v>Taxi/Shuttle or Mileage -each way</v>
      </c>
      <c r="C90" s="221">
        <f>'FY27 D'!R74</f>
        <v>0</v>
      </c>
      <c r="D90" s="116"/>
      <c r="E90" s="458">
        <v>0</v>
      </c>
      <c r="F90" s="458">
        <v>0</v>
      </c>
      <c r="G90" s="458">
        <v>0</v>
      </c>
      <c r="H90" s="458">
        <v>0</v>
      </c>
      <c r="I90" s="458">
        <v>0</v>
      </c>
      <c r="J90" s="458">
        <v>0</v>
      </c>
      <c r="K90" s="458">
        <v>0</v>
      </c>
      <c r="L90" s="458">
        <v>0</v>
      </c>
      <c r="M90" s="458">
        <v>0</v>
      </c>
      <c r="N90" s="458">
        <v>0</v>
      </c>
      <c r="O90" s="458">
        <v>0</v>
      </c>
      <c r="P90" s="458">
        <v>0</v>
      </c>
      <c r="Q90" s="249">
        <f>SUM(E90:P90)</f>
        <v>0</v>
      </c>
      <c r="R90" s="200"/>
      <c r="S90" s="15"/>
      <c r="T90" s="15"/>
      <c r="U90" s="15"/>
      <c r="V90" s="15"/>
    </row>
    <row r="91" spans="1:22" s="14" customFormat="1" ht="11.4" customHeight="1" thickBot="1" x14ac:dyDescent="0.35">
      <c r="A91" s="208"/>
      <c r="B91" s="121"/>
      <c r="C91" s="397">
        <f>SUM(C87:C90)</f>
        <v>0</v>
      </c>
      <c r="D91" s="118"/>
      <c r="E91" s="298"/>
      <c r="F91" s="299"/>
      <c r="G91" s="300"/>
      <c r="H91" s="301"/>
      <c r="I91" s="300"/>
      <c r="J91" s="302"/>
      <c r="K91" s="303"/>
      <c r="L91" s="299"/>
      <c r="M91" s="304"/>
      <c r="N91" s="303"/>
      <c r="O91" s="299"/>
      <c r="P91" s="304"/>
      <c r="Q91" s="250">
        <f>SUM(Q87:Q90)</f>
        <v>0</v>
      </c>
      <c r="R91" s="196">
        <f>C91-Q91</f>
        <v>0</v>
      </c>
      <c r="S91" s="15"/>
      <c r="T91" s="15"/>
      <c r="U91" s="15"/>
      <c r="V91" s="15"/>
    </row>
    <row r="92" spans="1:22" s="8" customFormat="1" ht="11.5" customHeight="1" thickBot="1" x14ac:dyDescent="0.35">
      <c r="A92" s="209"/>
      <c r="B92" s="210"/>
      <c r="C92" s="193">
        <f>ROUND(SUM(C55+C61+C67+C73+C79+C85+C91),0)</f>
        <v>0</v>
      </c>
      <c r="D92" s="12"/>
      <c r="E92" s="13"/>
      <c r="F92" s="93" t="s">
        <v>91</v>
      </c>
      <c r="G92" s="305" cm="1">
        <f t="array" ref="G92">SUMPRODUCT(E51:E90+F51:F90+G51:G90)</f>
        <v>0</v>
      </c>
      <c r="H92" s="177"/>
      <c r="I92" s="226" t="s">
        <v>92</v>
      </c>
      <c r="J92" s="306" cm="1">
        <f t="array" ref="J92">SUMPRODUCT(H51:H90+I51:I90+J51:J90)</f>
        <v>0</v>
      </c>
      <c r="K92" s="234"/>
      <c r="L92" s="235" t="s">
        <v>93</v>
      </c>
      <c r="M92" s="306" cm="1">
        <f t="array" ref="M92">SUMPRODUCT(K51:K90+L51:L90+M51:M90)</f>
        <v>0</v>
      </c>
      <c r="N92" s="255"/>
      <c r="O92" s="235" t="s">
        <v>94</v>
      </c>
      <c r="P92" s="306" cm="1">
        <f t="array" ref="P92">SUMPRODUCT(N51:N90+O51:O90+P51:P90)</f>
        <v>0</v>
      </c>
      <c r="Q92" s="254">
        <f>SUM(Q55+Q61+Q67+Q73+Q79+Q85+Q91)</f>
        <v>0</v>
      </c>
      <c r="R92" s="201">
        <f>C92-Q92</f>
        <v>0</v>
      </c>
    </row>
    <row r="93" spans="1:22" s="8" customFormat="1" ht="7.5" customHeight="1" thickBot="1" x14ac:dyDescent="0.35">
      <c r="A93" s="852"/>
      <c r="B93" s="879"/>
      <c r="C93" s="879"/>
      <c r="D93" s="879"/>
      <c r="E93" s="879"/>
      <c r="F93" s="879"/>
      <c r="G93" s="879"/>
      <c r="H93" s="879"/>
      <c r="I93" s="879"/>
      <c r="J93" s="879"/>
      <c r="K93" s="879"/>
      <c r="L93" s="879"/>
      <c r="M93" s="879"/>
      <c r="N93" s="879"/>
      <c r="O93" s="879"/>
      <c r="P93" s="879"/>
      <c r="Q93" s="879"/>
      <c r="R93" s="880"/>
    </row>
    <row r="94" spans="1:22" s="8" customFormat="1" ht="11.5" customHeight="1" thickBot="1" x14ac:dyDescent="0.35">
      <c r="A94" s="844"/>
      <c r="B94" s="845"/>
      <c r="C94" s="845"/>
      <c r="D94" s="845"/>
      <c r="E94" s="845"/>
      <c r="F94" s="845"/>
      <c r="G94" s="845"/>
      <c r="H94" s="845"/>
      <c r="I94" s="845"/>
      <c r="J94" s="845"/>
      <c r="K94" s="845"/>
      <c r="L94" s="845"/>
      <c r="M94" s="845"/>
      <c r="N94" s="845"/>
      <c r="O94" s="845"/>
      <c r="P94" s="845"/>
      <c r="Q94" s="845"/>
      <c r="R94" s="845"/>
    </row>
    <row r="95" spans="1:22" s="8" customFormat="1" ht="11.5" customHeight="1" thickBot="1" x14ac:dyDescent="0.35">
      <c r="A95" s="852"/>
      <c r="B95" s="853"/>
      <c r="C95" s="853"/>
      <c r="D95" s="853"/>
      <c r="E95" s="853"/>
      <c r="F95" s="853"/>
      <c r="G95" s="853"/>
      <c r="H95" s="853"/>
      <c r="I95" s="853"/>
      <c r="J95" s="853"/>
      <c r="K95" s="853"/>
      <c r="L95" s="853"/>
      <c r="M95" s="853"/>
      <c r="N95" s="853"/>
      <c r="O95" s="853"/>
      <c r="P95" s="853"/>
      <c r="Q95" s="853"/>
      <c r="R95" s="854"/>
    </row>
    <row r="96" spans="1:22" s="7" customFormat="1" ht="11.4" customHeight="1" thickBot="1" x14ac:dyDescent="0.35">
      <c r="A96" s="850" t="s">
        <v>148</v>
      </c>
      <c r="B96" s="851"/>
      <c r="C96" s="830" t="s">
        <v>144</v>
      </c>
      <c r="D96" s="831"/>
      <c r="E96" s="417" t="s">
        <v>26</v>
      </c>
      <c r="F96" s="417" t="s">
        <v>25</v>
      </c>
      <c r="G96" s="417" t="s">
        <v>24</v>
      </c>
      <c r="H96" s="417" t="s">
        <v>23</v>
      </c>
      <c r="I96" s="417" t="s">
        <v>22</v>
      </c>
      <c r="J96" s="417" t="s">
        <v>21</v>
      </c>
      <c r="K96" s="417" t="s">
        <v>20</v>
      </c>
      <c r="L96" s="417" t="s">
        <v>19</v>
      </c>
      <c r="M96" s="418" t="s">
        <v>18</v>
      </c>
      <c r="N96" s="419" t="s">
        <v>17</v>
      </c>
      <c r="O96" s="419" t="s">
        <v>16</v>
      </c>
      <c r="P96" s="419" t="s">
        <v>15</v>
      </c>
      <c r="Q96" s="488" t="s">
        <v>14</v>
      </c>
      <c r="R96" s="240" t="s">
        <v>13</v>
      </c>
    </row>
    <row r="97" spans="1:18" s="7" customFormat="1" ht="11.4" customHeight="1" thickBot="1" x14ac:dyDescent="0.35">
      <c r="A97" s="272" t="str">
        <f>'FY27 D'!B78</f>
        <v>I.</v>
      </c>
      <c r="B97" s="37" t="str">
        <f>'FY27 D'!C78</f>
        <v xml:space="preserve">Item </v>
      </c>
      <c r="C97" s="219">
        <f>'FY27 D'!S78</f>
        <v>0</v>
      </c>
      <c r="D97" s="16"/>
      <c r="E97" s="459">
        <v>0</v>
      </c>
      <c r="F97" s="459">
        <v>0</v>
      </c>
      <c r="G97" s="459">
        <v>0</v>
      </c>
      <c r="H97" s="459">
        <v>0</v>
      </c>
      <c r="I97" s="459">
        <v>0</v>
      </c>
      <c r="J97" s="459">
        <v>0</v>
      </c>
      <c r="K97" s="459">
        <v>0</v>
      </c>
      <c r="L97" s="459">
        <v>0</v>
      </c>
      <c r="M97" s="459">
        <v>0</v>
      </c>
      <c r="N97" s="459">
        <v>0</v>
      </c>
      <c r="O97" s="459">
        <v>0</v>
      </c>
      <c r="P97" s="459">
        <v>0</v>
      </c>
      <c r="Q97" s="249">
        <f t="shared" ref="Q97:Q98" si="0">SUM(E97:P97)</f>
        <v>0</v>
      </c>
      <c r="R97" s="195">
        <f>C97-Q97</f>
        <v>0</v>
      </c>
    </row>
    <row r="98" spans="1:18" s="7" customFormat="1" ht="11.4" hidden="1" customHeight="1" thickBot="1" x14ac:dyDescent="0.35">
      <c r="A98" s="394" t="str">
        <f>'FY27 D'!B79</f>
        <v>II.</v>
      </c>
      <c r="B98" s="320" t="str">
        <f>'FY27 D'!C79</f>
        <v>Item</v>
      </c>
      <c r="C98" s="221">
        <f>'FY27 D'!S79</f>
        <v>0</v>
      </c>
      <c r="D98" s="20"/>
      <c r="E98" s="460">
        <v>0</v>
      </c>
      <c r="F98" s="460">
        <v>0</v>
      </c>
      <c r="G98" s="460">
        <v>0</v>
      </c>
      <c r="H98" s="460">
        <v>0</v>
      </c>
      <c r="I98" s="460">
        <v>0</v>
      </c>
      <c r="J98" s="460">
        <v>0</v>
      </c>
      <c r="K98" s="460">
        <v>0</v>
      </c>
      <c r="L98" s="460">
        <v>0</v>
      </c>
      <c r="M98" s="460">
        <v>0</v>
      </c>
      <c r="N98" s="460">
        <v>0</v>
      </c>
      <c r="O98" s="460">
        <v>0</v>
      </c>
      <c r="P98" s="460">
        <v>0</v>
      </c>
      <c r="Q98" s="249">
        <f t="shared" si="0"/>
        <v>0</v>
      </c>
      <c r="R98" s="195">
        <f t="shared" ref="R98" si="1">C98-Q98</f>
        <v>0</v>
      </c>
    </row>
    <row r="99" spans="1:18" s="8" customFormat="1" ht="11.5" customHeight="1" thickBot="1" x14ac:dyDescent="0.35">
      <c r="A99" s="204"/>
      <c r="B99" s="108"/>
      <c r="C99" s="193">
        <f>ROUND(SUM(C97:C98),0)</f>
        <v>0</v>
      </c>
      <c r="D99" s="12"/>
      <c r="E99" s="13"/>
      <c r="F99" s="93" t="s">
        <v>91</v>
      </c>
      <c r="G99" s="322" cm="1">
        <f t="array" ref="G99">SUMPRODUCT(E97:E98+F97:F98+G97:G98)</f>
        <v>0</v>
      </c>
      <c r="H99" s="177"/>
      <c r="I99" s="226" t="s">
        <v>92</v>
      </c>
      <c r="J99" s="435">
        <f>SUMPRODUCT(H97:H98+I97:I98+J97:J98)</f>
        <v>0</v>
      </c>
      <c r="K99" s="234"/>
      <c r="L99" s="235" t="s">
        <v>93</v>
      </c>
      <c r="M99" s="435">
        <f>SUMPRODUCT(K97:K98+L97:L98+M97:M98)</f>
        <v>0</v>
      </c>
      <c r="N99" s="255"/>
      <c r="O99" s="235" t="s">
        <v>94</v>
      </c>
      <c r="P99" s="435" cm="1">
        <f t="array" ref="P99">SUMPRODUCT(N97:N98+O97:O98+P97:P98)</f>
        <v>0</v>
      </c>
      <c r="Q99" s="254">
        <f>SUM(Q97:Q98)</f>
        <v>0</v>
      </c>
      <c r="R99" s="201">
        <f>C99-Q99</f>
        <v>0</v>
      </c>
    </row>
    <row r="100" spans="1:18" s="8" customFormat="1" ht="11.5" customHeight="1" thickBot="1" x14ac:dyDescent="0.35">
      <c r="A100" s="852"/>
      <c r="B100" s="853"/>
      <c r="C100" s="853"/>
      <c r="D100" s="853"/>
      <c r="E100" s="853"/>
      <c r="F100" s="853"/>
      <c r="G100" s="853"/>
      <c r="H100" s="853"/>
      <c r="I100" s="853"/>
      <c r="J100" s="853"/>
      <c r="K100" s="853"/>
      <c r="L100" s="853"/>
      <c r="M100" s="853"/>
      <c r="N100" s="853"/>
      <c r="O100" s="853"/>
      <c r="P100" s="853"/>
      <c r="Q100" s="853"/>
      <c r="R100" s="854"/>
    </row>
    <row r="101" spans="1:18" s="8" customFormat="1" ht="11.5" customHeight="1" thickBot="1" x14ac:dyDescent="0.35">
      <c r="A101" s="852"/>
      <c r="B101" s="853"/>
      <c r="C101" s="853"/>
      <c r="D101" s="853"/>
      <c r="E101" s="853"/>
      <c r="F101" s="853"/>
      <c r="G101" s="853"/>
      <c r="H101" s="853"/>
      <c r="I101" s="853"/>
      <c r="J101" s="853"/>
      <c r="K101" s="853"/>
      <c r="L101" s="853"/>
      <c r="M101" s="853"/>
      <c r="N101" s="853"/>
      <c r="O101" s="853"/>
      <c r="P101" s="853"/>
      <c r="Q101" s="853"/>
      <c r="R101" s="854"/>
    </row>
    <row r="102" spans="1:18" s="7" customFormat="1" ht="11.4" customHeight="1" thickBot="1" x14ac:dyDescent="0.35">
      <c r="A102" s="850" t="s">
        <v>149</v>
      </c>
      <c r="B102" s="851"/>
      <c r="C102" s="830" t="s">
        <v>144</v>
      </c>
      <c r="D102" s="831"/>
      <c r="E102" s="417" t="s">
        <v>26</v>
      </c>
      <c r="F102" s="417" t="s">
        <v>25</v>
      </c>
      <c r="G102" s="417" t="s">
        <v>24</v>
      </c>
      <c r="H102" s="417" t="s">
        <v>23</v>
      </c>
      <c r="I102" s="417" t="s">
        <v>22</v>
      </c>
      <c r="J102" s="417" t="s">
        <v>21</v>
      </c>
      <c r="K102" s="417" t="s">
        <v>20</v>
      </c>
      <c r="L102" s="417" t="s">
        <v>19</v>
      </c>
      <c r="M102" s="418" t="s">
        <v>18</v>
      </c>
      <c r="N102" s="419" t="s">
        <v>17</v>
      </c>
      <c r="O102" s="419" t="s">
        <v>16</v>
      </c>
      <c r="P102" s="419" t="s">
        <v>15</v>
      </c>
      <c r="Q102" s="488" t="s">
        <v>14</v>
      </c>
      <c r="R102" s="240" t="s">
        <v>13</v>
      </c>
    </row>
    <row r="103" spans="1:18" s="7" customFormat="1" ht="11.4" customHeight="1" x14ac:dyDescent="0.3">
      <c r="A103" s="272" t="str">
        <f>'FY27 D'!B84</f>
        <v>1.</v>
      </c>
      <c r="B103" s="211" t="str">
        <f>'FY27 D'!C84</f>
        <v xml:space="preserve">Item </v>
      </c>
      <c r="C103" s="219">
        <f>'FY27 D'!S84</f>
        <v>0</v>
      </c>
      <c r="D103" s="16"/>
      <c r="E103" s="459">
        <v>0</v>
      </c>
      <c r="F103" s="459">
        <v>0</v>
      </c>
      <c r="G103" s="459">
        <v>0</v>
      </c>
      <c r="H103" s="459">
        <v>0</v>
      </c>
      <c r="I103" s="459">
        <v>0</v>
      </c>
      <c r="J103" s="459">
        <v>0</v>
      </c>
      <c r="K103" s="459">
        <v>0</v>
      </c>
      <c r="L103" s="459">
        <v>0</v>
      </c>
      <c r="M103" s="459">
        <v>0</v>
      </c>
      <c r="N103" s="459">
        <v>0</v>
      </c>
      <c r="O103" s="459">
        <v>0</v>
      </c>
      <c r="P103" s="459">
        <v>0</v>
      </c>
      <c r="Q103" s="249">
        <f t="shared" ref="Q103:Q105" si="2">SUM(E103:P103)</f>
        <v>0</v>
      </c>
      <c r="R103" s="195">
        <f t="shared" ref="R103:R112" si="3">C103-Q103</f>
        <v>0</v>
      </c>
    </row>
    <row r="104" spans="1:18" s="7" customFormat="1" ht="11.4" customHeight="1" x14ac:dyDescent="0.3">
      <c r="A104" s="272" t="str">
        <f>'FY27 D'!B85</f>
        <v>2.</v>
      </c>
      <c r="B104" s="211" t="str">
        <f>'FY27 D'!C85</f>
        <v xml:space="preserve">Item </v>
      </c>
      <c r="C104" s="219">
        <f>'FY27 D'!S85</f>
        <v>0</v>
      </c>
      <c r="D104" s="19"/>
      <c r="E104" s="461">
        <v>0</v>
      </c>
      <c r="F104" s="461">
        <v>0</v>
      </c>
      <c r="G104" s="461">
        <v>0</v>
      </c>
      <c r="H104" s="461">
        <v>0</v>
      </c>
      <c r="I104" s="461">
        <v>0</v>
      </c>
      <c r="J104" s="461">
        <v>0</v>
      </c>
      <c r="K104" s="461">
        <v>0</v>
      </c>
      <c r="L104" s="461">
        <v>0</v>
      </c>
      <c r="M104" s="461">
        <v>0</v>
      </c>
      <c r="N104" s="461">
        <v>0</v>
      </c>
      <c r="O104" s="461">
        <v>0</v>
      </c>
      <c r="P104" s="461">
        <v>0</v>
      </c>
      <c r="Q104" s="249">
        <f t="shared" si="2"/>
        <v>0</v>
      </c>
      <c r="R104" s="195">
        <f t="shared" si="3"/>
        <v>0</v>
      </c>
    </row>
    <row r="105" spans="1:18" s="21" customFormat="1" ht="11.4" customHeight="1" x14ac:dyDescent="0.3">
      <c r="A105" s="272" t="str">
        <f>'FY27 D'!B86</f>
        <v>3.</v>
      </c>
      <c r="B105" s="211" t="str">
        <f>'FY27 D'!C86</f>
        <v xml:space="preserve">Item </v>
      </c>
      <c r="C105" s="219">
        <f>'FY27 D'!S86</f>
        <v>0</v>
      </c>
      <c r="D105" s="16"/>
      <c r="E105" s="461">
        <v>0</v>
      </c>
      <c r="F105" s="461">
        <v>0</v>
      </c>
      <c r="G105" s="461">
        <v>0</v>
      </c>
      <c r="H105" s="461">
        <v>0</v>
      </c>
      <c r="I105" s="461">
        <v>0</v>
      </c>
      <c r="J105" s="461">
        <v>0</v>
      </c>
      <c r="K105" s="461">
        <v>0</v>
      </c>
      <c r="L105" s="461">
        <v>0</v>
      </c>
      <c r="M105" s="461">
        <v>0</v>
      </c>
      <c r="N105" s="461">
        <v>0</v>
      </c>
      <c r="O105" s="461">
        <v>0</v>
      </c>
      <c r="P105" s="461">
        <v>0</v>
      </c>
      <c r="Q105" s="249">
        <f t="shared" si="2"/>
        <v>0</v>
      </c>
      <c r="R105" s="195">
        <f t="shared" si="3"/>
        <v>0</v>
      </c>
    </row>
    <row r="106" spans="1:18" s="21" customFormat="1" ht="11.4" customHeight="1" x14ac:dyDescent="0.3">
      <c r="A106" s="272" t="str">
        <f>'FY27 D'!B87</f>
        <v>4.</v>
      </c>
      <c r="B106" s="74" t="str">
        <f>'FY27 D'!C87</f>
        <v xml:space="preserve">Item </v>
      </c>
      <c r="C106" s="221">
        <f>'FY27 D'!S87</f>
        <v>0</v>
      </c>
      <c r="D106" s="20"/>
      <c r="E106" s="461">
        <v>0</v>
      </c>
      <c r="F106" s="461">
        <v>0</v>
      </c>
      <c r="G106" s="461">
        <v>0</v>
      </c>
      <c r="H106" s="461">
        <v>0</v>
      </c>
      <c r="I106" s="461">
        <v>0</v>
      </c>
      <c r="J106" s="461">
        <v>0</v>
      </c>
      <c r="K106" s="461">
        <v>0</v>
      </c>
      <c r="L106" s="461">
        <v>0</v>
      </c>
      <c r="M106" s="461">
        <v>0</v>
      </c>
      <c r="N106" s="461">
        <v>0</v>
      </c>
      <c r="O106" s="461">
        <v>0</v>
      </c>
      <c r="P106" s="461">
        <v>0</v>
      </c>
      <c r="Q106" s="249">
        <f t="shared" ref="Q106:Q112" si="4">SUM(E106:P106)</f>
        <v>0</v>
      </c>
      <c r="R106" s="195">
        <f>C106-Q106</f>
        <v>0</v>
      </c>
    </row>
    <row r="107" spans="1:18" s="7" customFormat="1" ht="11.4" customHeight="1" x14ac:dyDescent="0.3">
      <c r="A107" s="272" t="str">
        <f>'FY27 D'!B88</f>
        <v>5.</v>
      </c>
      <c r="B107" s="74" t="str">
        <f>'FY27 D'!C88</f>
        <v xml:space="preserve">Item </v>
      </c>
      <c r="C107" s="221">
        <f>'FY27 D'!S88</f>
        <v>0</v>
      </c>
      <c r="D107" s="20"/>
      <c r="E107" s="461">
        <v>0</v>
      </c>
      <c r="F107" s="461">
        <v>0</v>
      </c>
      <c r="G107" s="461">
        <v>0</v>
      </c>
      <c r="H107" s="461">
        <v>0</v>
      </c>
      <c r="I107" s="461">
        <v>0</v>
      </c>
      <c r="J107" s="461">
        <v>0</v>
      </c>
      <c r="K107" s="461">
        <v>0</v>
      </c>
      <c r="L107" s="461">
        <v>0</v>
      </c>
      <c r="M107" s="461">
        <v>0</v>
      </c>
      <c r="N107" s="461">
        <v>0</v>
      </c>
      <c r="O107" s="461">
        <v>0</v>
      </c>
      <c r="P107" s="461">
        <v>0</v>
      </c>
      <c r="Q107" s="249">
        <f t="shared" si="4"/>
        <v>0</v>
      </c>
      <c r="R107" s="195">
        <f t="shared" si="3"/>
        <v>0</v>
      </c>
    </row>
    <row r="108" spans="1:18" s="7" customFormat="1" ht="11.4" customHeight="1" x14ac:dyDescent="0.3">
      <c r="A108" s="272" t="str">
        <f>'FY27 D'!B89</f>
        <v>6.</v>
      </c>
      <c r="B108" s="74" t="str">
        <f>'FY27 D'!C89</f>
        <v xml:space="preserve">Item </v>
      </c>
      <c r="C108" s="221">
        <f>'FY27 D'!S89</f>
        <v>0</v>
      </c>
      <c r="D108" s="18"/>
      <c r="E108" s="461">
        <v>0</v>
      </c>
      <c r="F108" s="461">
        <v>0</v>
      </c>
      <c r="G108" s="461">
        <v>0</v>
      </c>
      <c r="H108" s="461">
        <v>0</v>
      </c>
      <c r="I108" s="461">
        <v>0</v>
      </c>
      <c r="J108" s="461">
        <v>0</v>
      </c>
      <c r="K108" s="461">
        <v>0</v>
      </c>
      <c r="L108" s="461">
        <v>0</v>
      </c>
      <c r="M108" s="461">
        <v>0</v>
      </c>
      <c r="N108" s="461">
        <v>0</v>
      </c>
      <c r="O108" s="461">
        <v>0</v>
      </c>
      <c r="P108" s="461">
        <v>0</v>
      </c>
      <c r="Q108" s="249">
        <f t="shared" si="4"/>
        <v>0</v>
      </c>
      <c r="R108" s="195">
        <f t="shared" si="3"/>
        <v>0</v>
      </c>
    </row>
    <row r="109" spans="1:18" s="7" customFormat="1" ht="11.4" customHeight="1" x14ac:dyDescent="0.3">
      <c r="A109" s="272" t="str">
        <f>'FY27 D'!B90</f>
        <v>7.</v>
      </c>
      <c r="B109" s="74" t="str">
        <f>'FY27 D'!C90</f>
        <v xml:space="preserve">Item </v>
      </c>
      <c r="C109" s="221">
        <f>'FY27 D'!S90</f>
        <v>0</v>
      </c>
      <c r="D109" s="18"/>
      <c r="E109" s="461">
        <v>0</v>
      </c>
      <c r="F109" s="461">
        <v>0</v>
      </c>
      <c r="G109" s="461">
        <v>0</v>
      </c>
      <c r="H109" s="461">
        <v>0</v>
      </c>
      <c r="I109" s="461">
        <v>0</v>
      </c>
      <c r="J109" s="461">
        <v>0</v>
      </c>
      <c r="K109" s="461">
        <v>0</v>
      </c>
      <c r="L109" s="461">
        <v>0</v>
      </c>
      <c r="M109" s="461">
        <v>0</v>
      </c>
      <c r="N109" s="461">
        <v>0</v>
      </c>
      <c r="O109" s="461">
        <v>0</v>
      </c>
      <c r="P109" s="461">
        <v>0</v>
      </c>
      <c r="Q109" s="249">
        <f t="shared" si="4"/>
        <v>0</v>
      </c>
      <c r="R109" s="195">
        <f t="shared" si="3"/>
        <v>0</v>
      </c>
    </row>
    <row r="110" spans="1:18" s="7" customFormat="1" ht="11.4" customHeight="1" x14ac:dyDescent="0.3">
      <c r="A110" s="272" t="str">
        <f>'FY27 D'!B91</f>
        <v>8.</v>
      </c>
      <c r="B110" s="74" t="str">
        <f>'FY27 D'!C91</f>
        <v xml:space="preserve">Item </v>
      </c>
      <c r="C110" s="221">
        <f>'FY27 D'!S91</f>
        <v>0</v>
      </c>
      <c r="D110" s="18"/>
      <c r="E110" s="461">
        <v>0</v>
      </c>
      <c r="F110" s="461">
        <v>0</v>
      </c>
      <c r="G110" s="461">
        <v>0</v>
      </c>
      <c r="H110" s="461">
        <v>0</v>
      </c>
      <c r="I110" s="461">
        <v>0</v>
      </c>
      <c r="J110" s="461">
        <v>0</v>
      </c>
      <c r="K110" s="461">
        <v>0</v>
      </c>
      <c r="L110" s="461">
        <v>0</v>
      </c>
      <c r="M110" s="461">
        <v>0</v>
      </c>
      <c r="N110" s="461">
        <v>0</v>
      </c>
      <c r="O110" s="461">
        <v>0</v>
      </c>
      <c r="P110" s="461">
        <v>0</v>
      </c>
      <c r="Q110" s="249">
        <f t="shared" ref="Q110" si="5">SUM(E110:P110)</f>
        <v>0</v>
      </c>
      <c r="R110" s="195">
        <f t="shared" ref="R110" si="6">C110-Q110</f>
        <v>0</v>
      </c>
    </row>
    <row r="111" spans="1:18" s="7" customFormat="1" ht="11.4" customHeight="1" x14ac:dyDescent="0.3">
      <c r="A111" s="272" t="str">
        <f>'FY27 D'!B92</f>
        <v>9.</v>
      </c>
      <c r="B111" s="74" t="str">
        <f>'FY27 D'!C92</f>
        <v>Item</v>
      </c>
      <c r="C111" s="221">
        <f>'FY27 D'!S92</f>
        <v>0</v>
      </c>
      <c r="D111" s="18"/>
      <c r="E111" s="461">
        <v>0</v>
      </c>
      <c r="F111" s="461">
        <v>0</v>
      </c>
      <c r="G111" s="461">
        <v>0</v>
      </c>
      <c r="H111" s="461">
        <v>0</v>
      </c>
      <c r="I111" s="461">
        <v>0</v>
      </c>
      <c r="J111" s="461">
        <v>0</v>
      </c>
      <c r="K111" s="461">
        <v>0</v>
      </c>
      <c r="L111" s="461">
        <v>0</v>
      </c>
      <c r="M111" s="461">
        <v>0</v>
      </c>
      <c r="N111" s="461">
        <v>0</v>
      </c>
      <c r="O111" s="461">
        <v>0</v>
      </c>
      <c r="P111" s="461">
        <v>0</v>
      </c>
      <c r="Q111" s="249">
        <f t="shared" si="4"/>
        <v>0</v>
      </c>
      <c r="R111" s="195">
        <f t="shared" si="3"/>
        <v>0</v>
      </c>
    </row>
    <row r="112" spans="1:18" s="7" customFormat="1" ht="11.4" customHeight="1" thickBot="1" x14ac:dyDescent="0.35">
      <c r="A112" s="272" t="str">
        <f>'FY27 D'!B93</f>
        <v>10.</v>
      </c>
      <c r="B112" s="74" t="str">
        <f>'FY27 D'!C93</f>
        <v>Item</v>
      </c>
      <c r="C112" s="221">
        <f>'FY27 D'!S93</f>
        <v>0</v>
      </c>
      <c r="D112" s="18"/>
      <c r="E112" s="460">
        <v>0</v>
      </c>
      <c r="F112" s="460">
        <v>0</v>
      </c>
      <c r="G112" s="462">
        <v>0</v>
      </c>
      <c r="H112" s="460">
        <v>0</v>
      </c>
      <c r="I112" s="460">
        <v>0</v>
      </c>
      <c r="J112" s="460">
        <v>0</v>
      </c>
      <c r="K112" s="460">
        <v>0</v>
      </c>
      <c r="L112" s="460">
        <v>0</v>
      </c>
      <c r="M112" s="460">
        <v>0</v>
      </c>
      <c r="N112" s="460">
        <v>0</v>
      </c>
      <c r="O112" s="460">
        <v>0</v>
      </c>
      <c r="P112" s="460">
        <v>0</v>
      </c>
      <c r="Q112" s="249">
        <f t="shared" si="4"/>
        <v>0</v>
      </c>
      <c r="R112" s="195">
        <f t="shared" si="3"/>
        <v>0</v>
      </c>
    </row>
    <row r="113" spans="1:18" s="8" customFormat="1" ht="11.5" customHeight="1" thickBot="1" x14ac:dyDescent="0.35">
      <c r="A113" s="204"/>
      <c r="B113" s="108"/>
      <c r="C113" s="193">
        <f>ROUND(SUM(C103:C112),0)</f>
        <v>0</v>
      </c>
      <c r="D113" s="12"/>
      <c r="E113" s="225"/>
      <c r="F113" s="226" t="s">
        <v>91</v>
      </c>
      <c r="G113" s="305" cm="1">
        <f t="array" ref="G113">SUMPRODUCT(E103:E112+F103:F112+G103:G112)</f>
        <v>0</v>
      </c>
      <c r="H113" s="177"/>
      <c r="I113" s="226" t="s">
        <v>92</v>
      </c>
      <c r="J113" s="435">
        <f>SUMPRODUCT(H103:H112+I103:I112+J103:J112)</f>
        <v>0</v>
      </c>
      <c r="K113" s="234"/>
      <c r="L113" s="235" t="s">
        <v>93</v>
      </c>
      <c r="M113" s="435" cm="1">
        <f t="array" ref="M113">SUMPRODUCT(K103:K112+L103:L112+M103:M112)</f>
        <v>0</v>
      </c>
      <c r="N113" s="255"/>
      <c r="O113" s="307" t="s">
        <v>94</v>
      </c>
      <c r="P113" s="435" cm="1">
        <f t="array" ref="P113">SUMPRODUCT(N103:N112+O103:O112+P103:P112)</f>
        <v>0</v>
      </c>
      <c r="Q113" s="254">
        <f>SUM(Q103:Q112)</f>
        <v>0</v>
      </c>
      <c r="R113" s="201">
        <f>C113-Q113</f>
        <v>0</v>
      </c>
    </row>
    <row r="114" spans="1:18" s="8" customFormat="1" ht="11.5" customHeight="1" thickBot="1" x14ac:dyDescent="0.35">
      <c r="A114" s="852"/>
      <c r="B114" s="853"/>
      <c r="C114" s="853"/>
      <c r="D114" s="853"/>
      <c r="E114" s="853"/>
      <c r="F114" s="853"/>
      <c r="G114" s="853"/>
      <c r="H114" s="853"/>
      <c r="I114" s="853"/>
      <c r="J114" s="853"/>
      <c r="K114" s="853"/>
      <c r="L114" s="853"/>
      <c r="M114" s="853"/>
      <c r="N114" s="853"/>
      <c r="O114" s="853"/>
      <c r="P114" s="853"/>
      <c r="Q114" s="853"/>
      <c r="R114" s="854"/>
    </row>
    <row r="115" spans="1:18" s="8" customFormat="1" ht="11.5" customHeight="1" thickBot="1" x14ac:dyDescent="0.35">
      <c r="A115" s="852"/>
      <c r="B115" s="853"/>
      <c r="C115" s="853"/>
      <c r="D115" s="853"/>
      <c r="E115" s="853"/>
      <c r="F115" s="853"/>
      <c r="G115" s="853"/>
      <c r="H115" s="853"/>
      <c r="I115" s="853"/>
      <c r="J115" s="853"/>
      <c r="K115" s="853"/>
      <c r="L115" s="853"/>
      <c r="M115" s="853"/>
      <c r="N115" s="853"/>
      <c r="O115" s="853"/>
      <c r="P115" s="853"/>
      <c r="Q115" s="853"/>
      <c r="R115" s="854"/>
    </row>
    <row r="116" spans="1:18" s="7" customFormat="1" ht="11.4" customHeight="1" thickBot="1" x14ac:dyDescent="0.35">
      <c r="A116" s="850" t="s">
        <v>150</v>
      </c>
      <c r="B116" s="863"/>
      <c r="C116" s="830" t="s">
        <v>144</v>
      </c>
      <c r="D116" s="831"/>
      <c r="E116" s="465" t="s">
        <v>26</v>
      </c>
      <c r="F116" s="465" t="s">
        <v>25</v>
      </c>
      <c r="G116" s="465" t="s">
        <v>24</v>
      </c>
      <c r="H116" s="465" t="s">
        <v>23</v>
      </c>
      <c r="I116" s="465" t="s">
        <v>22</v>
      </c>
      <c r="J116" s="465" t="s">
        <v>21</v>
      </c>
      <c r="K116" s="465" t="s">
        <v>20</v>
      </c>
      <c r="L116" s="465" t="s">
        <v>19</v>
      </c>
      <c r="M116" s="466" t="s">
        <v>18</v>
      </c>
      <c r="N116" s="467" t="s">
        <v>17</v>
      </c>
      <c r="O116" s="467" t="s">
        <v>16</v>
      </c>
      <c r="P116" s="467" t="s">
        <v>15</v>
      </c>
      <c r="Q116" s="488" t="s">
        <v>14</v>
      </c>
      <c r="R116" s="240" t="s">
        <v>13</v>
      </c>
    </row>
    <row r="117" spans="1:18" s="7" customFormat="1" ht="11.4" customHeight="1" x14ac:dyDescent="0.3">
      <c r="A117" s="273" t="str">
        <f>'FY27 D'!B97</f>
        <v>A.</v>
      </c>
      <c r="B117" s="78" t="str">
        <f>'FY27 D'!C97</f>
        <v>Service</v>
      </c>
      <c r="C117" s="221">
        <f>'FY27 D'!S97</f>
        <v>0</v>
      </c>
      <c r="D117" s="16"/>
      <c r="E117" s="459">
        <v>0</v>
      </c>
      <c r="F117" s="459">
        <v>0</v>
      </c>
      <c r="G117" s="459">
        <v>0</v>
      </c>
      <c r="H117" s="459">
        <v>0</v>
      </c>
      <c r="I117" s="459">
        <v>0</v>
      </c>
      <c r="J117" s="459">
        <v>0</v>
      </c>
      <c r="K117" s="459">
        <v>0</v>
      </c>
      <c r="L117" s="459">
        <v>0</v>
      </c>
      <c r="M117" s="459">
        <v>0</v>
      </c>
      <c r="N117" s="459">
        <v>0</v>
      </c>
      <c r="O117" s="459">
        <v>0</v>
      </c>
      <c r="P117" s="459">
        <v>0</v>
      </c>
      <c r="Q117" s="249">
        <f>SUM(E117:P117)</f>
        <v>0</v>
      </c>
      <c r="R117" s="202">
        <f>C117-Q117</f>
        <v>0</v>
      </c>
    </row>
    <row r="118" spans="1:18" s="7" customFormat="1" ht="11.4" customHeight="1" x14ac:dyDescent="0.3">
      <c r="A118" s="273" t="str">
        <f>'FY27 D'!B98</f>
        <v>B.</v>
      </c>
      <c r="B118" s="78" t="str">
        <f>'FY27 D'!C98</f>
        <v>Service</v>
      </c>
      <c r="C118" s="221">
        <f>'FY27 D'!S98</f>
        <v>0</v>
      </c>
      <c r="D118" s="19"/>
      <c r="E118" s="461">
        <v>0</v>
      </c>
      <c r="F118" s="461">
        <v>0</v>
      </c>
      <c r="G118" s="461">
        <v>0</v>
      </c>
      <c r="H118" s="461">
        <v>0</v>
      </c>
      <c r="I118" s="461">
        <v>0</v>
      </c>
      <c r="J118" s="461">
        <v>0</v>
      </c>
      <c r="K118" s="461">
        <v>0</v>
      </c>
      <c r="L118" s="461">
        <v>0</v>
      </c>
      <c r="M118" s="461">
        <v>0</v>
      </c>
      <c r="N118" s="461">
        <v>0</v>
      </c>
      <c r="O118" s="461">
        <v>0</v>
      </c>
      <c r="P118" s="461">
        <v>0</v>
      </c>
      <c r="Q118" s="249">
        <f>SUM(E118:P118)</f>
        <v>0</v>
      </c>
      <c r="R118" s="202">
        <f t="shared" ref="R118:R119" si="7">C118-Q118</f>
        <v>0</v>
      </c>
    </row>
    <row r="119" spans="1:18" s="7" customFormat="1" ht="11.4" customHeight="1" thickBot="1" x14ac:dyDescent="0.35">
      <c r="A119" s="273" t="str">
        <f>'FY27 D'!B99</f>
        <v>C.</v>
      </c>
      <c r="B119" s="78" t="str">
        <f>'FY27 D'!C99</f>
        <v>Service</v>
      </c>
      <c r="C119" s="221">
        <f>'FY27 D'!S99</f>
        <v>0</v>
      </c>
      <c r="D119" s="20"/>
      <c r="E119" s="461">
        <v>0</v>
      </c>
      <c r="F119" s="461">
        <v>0</v>
      </c>
      <c r="G119" s="461">
        <v>0</v>
      </c>
      <c r="H119" s="461">
        <v>0</v>
      </c>
      <c r="I119" s="461">
        <v>0</v>
      </c>
      <c r="J119" s="461">
        <v>0</v>
      </c>
      <c r="K119" s="461">
        <v>0</v>
      </c>
      <c r="L119" s="461">
        <v>0</v>
      </c>
      <c r="M119" s="461">
        <v>0</v>
      </c>
      <c r="N119" s="461">
        <v>0</v>
      </c>
      <c r="O119" s="461">
        <v>0</v>
      </c>
      <c r="P119" s="461">
        <v>0</v>
      </c>
      <c r="Q119" s="249">
        <f>SUM(E119:P119)</f>
        <v>0</v>
      </c>
      <c r="R119" s="202">
        <f t="shared" si="7"/>
        <v>0</v>
      </c>
    </row>
    <row r="120" spans="1:18" s="7" customFormat="1" ht="11.4" hidden="1" customHeight="1" thickBot="1" x14ac:dyDescent="0.35">
      <c r="A120" s="273" t="str">
        <f>'FY27 D'!B100</f>
        <v>D.</v>
      </c>
      <c r="B120" s="321" t="str">
        <f>'FY27 D'!C100</f>
        <v>Service</v>
      </c>
      <c r="C120" s="221">
        <f>'FY27 D'!S100</f>
        <v>0</v>
      </c>
      <c r="D120" s="20"/>
      <c r="E120" s="460">
        <v>0</v>
      </c>
      <c r="F120" s="460">
        <v>0</v>
      </c>
      <c r="G120" s="460">
        <v>0</v>
      </c>
      <c r="H120" s="460">
        <v>0</v>
      </c>
      <c r="I120" s="460">
        <v>0</v>
      </c>
      <c r="J120" s="460">
        <v>0</v>
      </c>
      <c r="K120" s="460">
        <v>0</v>
      </c>
      <c r="L120" s="460">
        <v>0</v>
      </c>
      <c r="M120" s="460">
        <v>0</v>
      </c>
      <c r="N120" s="460">
        <v>0</v>
      </c>
      <c r="O120" s="460">
        <v>0</v>
      </c>
      <c r="P120" s="460">
        <v>0</v>
      </c>
      <c r="Q120" s="249">
        <f>SUM(E120:P120)</f>
        <v>0</v>
      </c>
      <c r="R120" s="202">
        <f>C120-Q120</f>
        <v>0</v>
      </c>
    </row>
    <row r="121" spans="1:18" s="8" customFormat="1" ht="11.5" customHeight="1" thickBot="1" x14ac:dyDescent="0.35">
      <c r="A121" s="204"/>
      <c r="B121" s="212"/>
      <c r="C121" s="193">
        <f>ROUND(SUM(C117:C120),0)</f>
        <v>0</v>
      </c>
      <c r="D121" s="12"/>
      <c r="E121" s="225"/>
      <c r="F121" s="226" t="s">
        <v>91</v>
      </c>
      <c r="G121" s="322" cm="1">
        <f t="array" ref="G121">SUMPRODUCT(E117:E120+F117:F120+G117:G120)</f>
        <v>0</v>
      </c>
      <c r="H121" s="177"/>
      <c r="I121" s="226" t="s">
        <v>92</v>
      </c>
      <c r="J121" s="435" cm="1">
        <f t="array" ref="J121">SUMPRODUCT(H117:H120+I117:I120+J117:J120)</f>
        <v>0</v>
      </c>
      <c r="K121" s="234"/>
      <c r="L121" s="235" t="s">
        <v>93</v>
      </c>
      <c r="M121" s="435">
        <f>SUMPRODUCT(K117:K120+L117:L120+M117:M120)</f>
        <v>0</v>
      </c>
      <c r="N121" s="255"/>
      <c r="O121" s="235" t="s">
        <v>94</v>
      </c>
      <c r="P121" s="435" cm="1">
        <f t="array" ref="P121">SUMPRODUCT(N117:N120+O117:O120+P117:P120)</f>
        <v>0</v>
      </c>
      <c r="Q121" s="254">
        <f>SUM(Q117:Q120)</f>
        <v>0</v>
      </c>
      <c r="R121" s="201">
        <f>C121-Q121</f>
        <v>0</v>
      </c>
    </row>
    <row r="122" spans="1:18" s="8" customFormat="1" ht="11.5" customHeight="1" thickBot="1" x14ac:dyDescent="0.35">
      <c r="A122" s="852"/>
      <c r="B122" s="853"/>
      <c r="C122" s="853"/>
      <c r="D122" s="853"/>
      <c r="E122" s="853"/>
      <c r="F122" s="853"/>
      <c r="G122" s="853"/>
      <c r="H122" s="853"/>
      <c r="I122" s="853"/>
      <c r="J122" s="853"/>
      <c r="K122" s="853"/>
      <c r="L122" s="853"/>
      <c r="M122" s="853"/>
      <c r="N122" s="853"/>
      <c r="O122" s="853"/>
      <c r="P122" s="853"/>
      <c r="Q122" s="853"/>
      <c r="R122" s="854"/>
    </row>
    <row r="123" spans="1:18" s="7" customFormat="1" ht="11.4" customHeight="1" thickBot="1" x14ac:dyDescent="0.35">
      <c r="A123" s="850" t="s">
        <v>151</v>
      </c>
      <c r="B123" s="863"/>
      <c r="C123" s="830" t="s">
        <v>144</v>
      </c>
      <c r="D123" s="831"/>
      <c r="E123" s="465" t="s">
        <v>26</v>
      </c>
      <c r="F123" s="465" t="s">
        <v>25</v>
      </c>
      <c r="G123" s="465" t="s">
        <v>24</v>
      </c>
      <c r="H123" s="465" t="s">
        <v>23</v>
      </c>
      <c r="I123" s="465" t="s">
        <v>22</v>
      </c>
      <c r="J123" s="465" t="s">
        <v>21</v>
      </c>
      <c r="K123" s="465" t="s">
        <v>20</v>
      </c>
      <c r="L123" s="465" t="s">
        <v>19</v>
      </c>
      <c r="M123" s="466" t="s">
        <v>18</v>
      </c>
      <c r="N123" s="467" t="s">
        <v>17</v>
      </c>
      <c r="O123" s="467" t="s">
        <v>16</v>
      </c>
      <c r="P123" s="467" t="s">
        <v>15</v>
      </c>
      <c r="Q123" s="488" t="s">
        <v>14</v>
      </c>
      <c r="R123" s="240" t="s">
        <v>13</v>
      </c>
    </row>
    <row r="124" spans="1:18" s="7" customFormat="1" ht="11.4" customHeight="1" x14ac:dyDescent="0.3">
      <c r="A124" s="881" t="str">
        <f>'FY27 D'!$B$103</f>
        <v>General Other</v>
      </c>
      <c r="B124" s="882"/>
      <c r="C124" s="356"/>
      <c r="D124" s="357"/>
      <c r="E124" s="358"/>
      <c r="F124" s="359"/>
      <c r="G124" s="359"/>
      <c r="H124" s="358"/>
      <c r="I124" s="359"/>
      <c r="J124" s="360"/>
      <c r="K124" s="358"/>
      <c r="L124" s="359"/>
      <c r="M124" s="361"/>
      <c r="N124" s="362"/>
      <c r="O124" s="363"/>
      <c r="P124" s="364"/>
      <c r="Q124" s="365"/>
      <c r="R124" s="356"/>
    </row>
    <row r="125" spans="1:18" s="7" customFormat="1" ht="11.4" customHeight="1" x14ac:dyDescent="0.3">
      <c r="A125" s="272" t="str">
        <f>'FY27 D'!B104</f>
        <v>1.</v>
      </c>
      <c r="B125" s="122" t="str">
        <f>'FY27 D'!C104</f>
        <v>Cost</v>
      </c>
      <c r="C125" s="219">
        <f>'FY27 D'!S104</f>
        <v>0</v>
      </c>
      <c r="D125" s="16"/>
      <c r="E125" s="464">
        <v>0</v>
      </c>
      <c r="F125" s="464">
        <v>0</v>
      </c>
      <c r="G125" s="464">
        <v>0</v>
      </c>
      <c r="H125" s="464">
        <v>0</v>
      </c>
      <c r="I125" s="464">
        <v>0</v>
      </c>
      <c r="J125" s="464">
        <v>0</v>
      </c>
      <c r="K125" s="464">
        <v>0</v>
      </c>
      <c r="L125" s="464">
        <v>0</v>
      </c>
      <c r="M125" s="464">
        <v>0</v>
      </c>
      <c r="N125" s="464">
        <v>0</v>
      </c>
      <c r="O125" s="464">
        <v>0</v>
      </c>
      <c r="P125" s="464">
        <v>0</v>
      </c>
      <c r="Q125" s="249">
        <f t="shared" ref="Q125:Q134" si="8">SUM(E125:P125)</f>
        <v>0</v>
      </c>
      <c r="R125" s="195">
        <f t="shared" ref="R125:R134" si="9">C125-Q125</f>
        <v>0</v>
      </c>
    </row>
    <row r="126" spans="1:18" s="7" customFormat="1" ht="11.4" customHeight="1" x14ac:dyDescent="0.3">
      <c r="A126" s="272" t="str">
        <f>'FY27 D'!B105</f>
        <v>2.</v>
      </c>
      <c r="B126" s="122" t="str">
        <f>'FY27 D'!C105</f>
        <v>Cost</v>
      </c>
      <c r="C126" s="219">
        <f>'FY27 D'!S105</f>
        <v>0</v>
      </c>
      <c r="D126" s="16"/>
      <c r="E126" s="461">
        <v>0</v>
      </c>
      <c r="F126" s="461">
        <v>0</v>
      </c>
      <c r="G126" s="461">
        <v>0</v>
      </c>
      <c r="H126" s="461">
        <v>0</v>
      </c>
      <c r="I126" s="461">
        <v>0</v>
      </c>
      <c r="J126" s="461">
        <v>0</v>
      </c>
      <c r="K126" s="461">
        <v>0</v>
      </c>
      <c r="L126" s="461">
        <v>0</v>
      </c>
      <c r="M126" s="461">
        <v>0</v>
      </c>
      <c r="N126" s="461">
        <v>0</v>
      </c>
      <c r="O126" s="461">
        <v>0</v>
      </c>
      <c r="P126" s="461">
        <v>0</v>
      </c>
      <c r="Q126" s="249">
        <f t="shared" si="8"/>
        <v>0</v>
      </c>
      <c r="R126" s="195">
        <f t="shared" si="9"/>
        <v>0</v>
      </c>
    </row>
    <row r="127" spans="1:18" s="7" customFormat="1" ht="11.4" customHeight="1" x14ac:dyDescent="0.3">
      <c r="A127" s="272" t="str">
        <f>'FY27 D'!B106</f>
        <v>3.</v>
      </c>
      <c r="B127" s="122" t="str">
        <f>'FY27 D'!C106</f>
        <v>Cost</v>
      </c>
      <c r="C127" s="219">
        <f>'FY27 D'!S106</f>
        <v>0</v>
      </c>
      <c r="D127" s="16"/>
      <c r="E127" s="461">
        <v>0</v>
      </c>
      <c r="F127" s="461">
        <v>0</v>
      </c>
      <c r="G127" s="461">
        <v>0</v>
      </c>
      <c r="H127" s="461">
        <v>0</v>
      </c>
      <c r="I127" s="461">
        <v>0</v>
      </c>
      <c r="J127" s="461">
        <v>0</v>
      </c>
      <c r="K127" s="461">
        <v>0</v>
      </c>
      <c r="L127" s="461">
        <v>0</v>
      </c>
      <c r="M127" s="461">
        <v>0</v>
      </c>
      <c r="N127" s="461">
        <v>0</v>
      </c>
      <c r="O127" s="461">
        <v>0</v>
      </c>
      <c r="P127" s="461">
        <v>0</v>
      </c>
      <c r="Q127" s="249">
        <f t="shared" si="8"/>
        <v>0</v>
      </c>
      <c r="R127" s="195">
        <f>C127-Q127</f>
        <v>0</v>
      </c>
    </row>
    <row r="128" spans="1:18" s="7" customFormat="1" ht="11.4" customHeight="1" x14ac:dyDescent="0.3">
      <c r="A128" s="272" t="str">
        <f>'FY27 D'!B107</f>
        <v>4.</v>
      </c>
      <c r="B128" s="122" t="str">
        <f>'FY27 D'!C107</f>
        <v>Cost</v>
      </c>
      <c r="C128" s="219">
        <f>'FY27 D'!S107</f>
        <v>0</v>
      </c>
      <c r="D128" s="16"/>
      <c r="E128" s="461">
        <v>0</v>
      </c>
      <c r="F128" s="461">
        <v>0</v>
      </c>
      <c r="G128" s="461">
        <v>0</v>
      </c>
      <c r="H128" s="461">
        <v>0</v>
      </c>
      <c r="I128" s="461">
        <v>0</v>
      </c>
      <c r="J128" s="461">
        <v>0</v>
      </c>
      <c r="K128" s="461">
        <v>0</v>
      </c>
      <c r="L128" s="461">
        <v>0</v>
      </c>
      <c r="M128" s="461">
        <v>0</v>
      </c>
      <c r="N128" s="461">
        <v>0</v>
      </c>
      <c r="O128" s="461">
        <v>0</v>
      </c>
      <c r="P128" s="461">
        <v>0</v>
      </c>
      <c r="Q128" s="249">
        <f t="shared" si="8"/>
        <v>0</v>
      </c>
      <c r="R128" s="195">
        <f t="shared" si="9"/>
        <v>0</v>
      </c>
    </row>
    <row r="129" spans="1:18" s="7" customFormat="1" ht="11.4" customHeight="1" x14ac:dyDescent="0.3">
      <c r="A129" s="272" t="str">
        <f>'FY27 D'!B108</f>
        <v>5.</v>
      </c>
      <c r="B129" s="122" t="str">
        <f>'FY27 D'!C108</f>
        <v>Cost</v>
      </c>
      <c r="C129" s="219">
        <f>'FY27 D'!S108</f>
        <v>0</v>
      </c>
      <c r="D129" s="16"/>
      <c r="E129" s="461">
        <v>0</v>
      </c>
      <c r="F129" s="461">
        <v>0</v>
      </c>
      <c r="G129" s="461">
        <v>0</v>
      </c>
      <c r="H129" s="461">
        <v>0</v>
      </c>
      <c r="I129" s="461">
        <v>0</v>
      </c>
      <c r="J129" s="461">
        <v>0</v>
      </c>
      <c r="K129" s="461">
        <v>0</v>
      </c>
      <c r="L129" s="461">
        <v>0</v>
      </c>
      <c r="M129" s="461">
        <v>0</v>
      </c>
      <c r="N129" s="461">
        <v>0</v>
      </c>
      <c r="O129" s="461">
        <v>0</v>
      </c>
      <c r="P129" s="461">
        <v>0</v>
      </c>
      <c r="Q129" s="249">
        <f t="shared" si="8"/>
        <v>0</v>
      </c>
      <c r="R129" s="195">
        <f t="shared" si="9"/>
        <v>0</v>
      </c>
    </row>
    <row r="130" spans="1:18" s="21" customFormat="1" ht="11.4" customHeight="1" x14ac:dyDescent="0.3">
      <c r="A130" s="272" t="str">
        <f>'FY27 D'!B109</f>
        <v>6.</v>
      </c>
      <c r="B130" s="123" t="str">
        <f>'FY27 D'!C109</f>
        <v>Cost</v>
      </c>
      <c r="C130" s="221">
        <f>'FY27 D'!S109</f>
        <v>0</v>
      </c>
      <c r="D130" s="18"/>
      <c r="E130" s="461">
        <v>0</v>
      </c>
      <c r="F130" s="461">
        <v>0</v>
      </c>
      <c r="G130" s="461">
        <v>0</v>
      </c>
      <c r="H130" s="461">
        <v>0</v>
      </c>
      <c r="I130" s="461">
        <v>0</v>
      </c>
      <c r="J130" s="461">
        <v>0</v>
      </c>
      <c r="K130" s="461">
        <v>0</v>
      </c>
      <c r="L130" s="461">
        <v>0</v>
      </c>
      <c r="M130" s="461">
        <v>0</v>
      </c>
      <c r="N130" s="461">
        <v>0</v>
      </c>
      <c r="O130" s="461">
        <v>0</v>
      </c>
      <c r="P130" s="461">
        <v>0</v>
      </c>
      <c r="Q130" s="249">
        <f t="shared" si="8"/>
        <v>0</v>
      </c>
      <c r="R130" s="195">
        <f t="shared" si="9"/>
        <v>0</v>
      </c>
    </row>
    <row r="131" spans="1:18" s="21" customFormat="1" ht="11.4" customHeight="1" x14ac:dyDescent="0.3">
      <c r="A131" s="272" t="str">
        <f>'FY27 D'!B110</f>
        <v>7.</v>
      </c>
      <c r="B131" s="123" t="str">
        <f>'FY27 D'!C110</f>
        <v>Cost</v>
      </c>
      <c r="C131" s="221">
        <f>'FY27 D'!S110</f>
        <v>0</v>
      </c>
      <c r="D131" s="18"/>
      <c r="E131" s="461">
        <v>0</v>
      </c>
      <c r="F131" s="461">
        <v>0</v>
      </c>
      <c r="G131" s="461">
        <v>0</v>
      </c>
      <c r="H131" s="461">
        <v>0</v>
      </c>
      <c r="I131" s="461">
        <v>0</v>
      </c>
      <c r="J131" s="461">
        <v>0</v>
      </c>
      <c r="K131" s="461">
        <v>0</v>
      </c>
      <c r="L131" s="461">
        <v>0</v>
      </c>
      <c r="M131" s="461">
        <v>0</v>
      </c>
      <c r="N131" s="461">
        <v>0</v>
      </c>
      <c r="O131" s="461">
        <v>0</v>
      </c>
      <c r="P131" s="461">
        <v>0</v>
      </c>
      <c r="Q131" s="249">
        <f t="shared" si="8"/>
        <v>0</v>
      </c>
      <c r="R131" s="195">
        <f t="shared" si="9"/>
        <v>0</v>
      </c>
    </row>
    <row r="132" spans="1:18" s="21" customFormat="1" ht="11.4" customHeight="1" x14ac:dyDescent="0.3">
      <c r="A132" s="272" t="str">
        <f>'FY27 D'!B111</f>
        <v>8.</v>
      </c>
      <c r="B132" s="123" t="str">
        <f>'FY27 D'!C111</f>
        <v>Cost</v>
      </c>
      <c r="C132" s="221">
        <f>'FY27 D'!S111</f>
        <v>0</v>
      </c>
      <c r="D132" s="18"/>
      <c r="E132" s="461">
        <v>0</v>
      </c>
      <c r="F132" s="461">
        <v>0</v>
      </c>
      <c r="G132" s="461">
        <v>0</v>
      </c>
      <c r="H132" s="461">
        <v>0</v>
      </c>
      <c r="I132" s="461">
        <v>0</v>
      </c>
      <c r="J132" s="461">
        <v>0</v>
      </c>
      <c r="K132" s="461">
        <v>0</v>
      </c>
      <c r="L132" s="461">
        <v>0</v>
      </c>
      <c r="M132" s="461">
        <v>0</v>
      </c>
      <c r="N132" s="461">
        <v>0</v>
      </c>
      <c r="O132" s="461">
        <v>0</v>
      </c>
      <c r="P132" s="461">
        <v>0</v>
      </c>
      <c r="Q132" s="249">
        <f t="shared" si="8"/>
        <v>0</v>
      </c>
      <c r="R132" s="195">
        <f>C132-Q132</f>
        <v>0</v>
      </c>
    </row>
    <row r="133" spans="1:18" s="21" customFormat="1" ht="11.4" customHeight="1" x14ac:dyDescent="0.3">
      <c r="A133" s="272" t="str">
        <f>'FY27 D'!B112</f>
        <v>9.</v>
      </c>
      <c r="B133" s="123" t="str">
        <f>'FY27 D'!C112</f>
        <v>Cost</v>
      </c>
      <c r="C133" s="221">
        <f>'FY27 D'!S112</f>
        <v>0</v>
      </c>
      <c r="D133" s="18"/>
      <c r="E133" s="461">
        <v>0</v>
      </c>
      <c r="F133" s="461">
        <v>0</v>
      </c>
      <c r="G133" s="461">
        <v>0</v>
      </c>
      <c r="H133" s="461">
        <v>0</v>
      </c>
      <c r="I133" s="461">
        <v>0</v>
      </c>
      <c r="J133" s="461">
        <v>0</v>
      </c>
      <c r="K133" s="461">
        <v>0</v>
      </c>
      <c r="L133" s="461">
        <v>0</v>
      </c>
      <c r="M133" s="461">
        <v>0</v>
      </c>
      <c r="N133" s="461">
        <v>0</v>
      </c>
      <c r="O133" s="461">
        <v>0</v>
      </c>
      <c r="P133" s="461">
        <v>0</v>
      </c>
      <c r="Q133" s="249">
        <f t="shared" si="8"/>
        <v>0</v>
      </c>
      <c r="R133" s="195">
        <f t="shared" si="9"/>
        <v>0</v>
      </c>
    </row>
    <row r="134" spans="1:18" s="21" customFormat="1" ht="11.4" customHeight="1" thickBot="1" x14ac:dyDescent="0.35">
      <c r="A134" s="272" t="str">
        <f>'FY27 D'!B113</f>
        <v>10.</v>
      </c>
      <c r="B134" s="123" t="str">
        <f>'FY27 D'!C113</f>
        <v>Cost</v>
      </c>
      <c r="C134" s="221">
        <f>'FY27 D'!S113</f>
        <v>0</v>
      </c>
      <c r="D134" s="18"/>
      <c r="E134" s="460">
        <v>0</v>
      </c>
      <c r="F134" s="460">
        <v>0</v>
      </c>
      <c r="G134" s="460">
        <v>0</v>
      </c>
      <c r="H134" s="460">
        <v>0</v>
      </c>
      <c r="I134" s="460">
        <v>0</v>
      </c>
      <c r="J134" s="460">
        <v>0</v>
      </c>
      <c r="K134" s="460">
        <v>0</v>
      </c>
      <c r="L134" s="460">
        <v>0</v>
      </c>
      <c r="M134" s="460">
        <v>0</v>
      </c>
      <c r="N134" s="460">
        <v>0</v>
      </c>
      <c r="O134" s="460">
        <v>0</v>
      </c>
      <c r="P134" s="460">
        <v>0</v>
      </c>
      <c r="Q134" s="249">
        <f t="shared" si="8"/>
        <v>0</v>
      </c>
      <c r="R134" s="195">
        <f t="shared" si="9"/>
        <v>0</v>
      </c>
    </row>
    <row r="135" spans="1:18" s="8" customFormat="1" ht="11.5" customHeight="1" thickBot="1" x14ac:dyDescent="0.35">
      <c r="A135" s="204"/>
      <c r="B135" s="212"/>
      <c r="C135" s="398">
        <f>SUM(C125:C134)</f>
        <v>0</v>
      </c>
      <c r="D135" s="12"/>
      <c r="E135" s="225"/>
      <c r="F135" s="226" t="s">
        <v>91</v>
      </c>
      <c r="G135" s="463" cm="1">
        <f t="array" ref="G135">SUMPRODUCT(E125:E134+F125:F134+G125:G134)</f>
        <v>0</v>
      </c>
      <c r="H135" s="177"/>
      <c r="I135" s="226" t="s">
        <v>92</v>
      </c>
      <c r="J135" s="463" cm="1">
        <f t="array" ref="J135">SUMPRODUCT(H125:H134+I125:I134+J125:J134)</f>
        <v>0</v>
      </c>
      <c r="K135" s="234"/>
      <c r="L135" s="235" t="s">
        <v>93</v>
      </c>
      <c r="M135" s="463" cm="1">
        <f t="array" ref="M135">SUMPRODUCT(K125:K134+L125:L134+M125:M134)</f>
        <v>0</v>
      </c>
      <c r="N135" s="255"/>
      <c r="O135" s="235" t="s">
        <v>94</v>
      </c>
      <c r="P135" s="463" cm="1">
        <f t="array" ref="P135">SUMPRODUCT(N125:N134+O125:O134+P125:P134)</f>
        <v>0</v>
      </c>
      <c r="Q135" s="400">
        <f>SUM(Q125:Q134)</f>
        <v>0</v>
      </c>
      <c r="R135" s="401">
        <f>C135-Q135</f>
        <v>0</v>
      </c>
    </row>
    <row r="136" spans="1:18" s="8" customFormat="1" ht="11.5" customHeight="1" thickBot="1" x14ac:dyDescent="0.35">
      <c r="A136" s="852"/>
      <c r="B136" s="853"/>
      <c r="C136" s="853"/>
      <c r="D136" s="853"/>
      <c r="E136" s="853"/>
      <c r="F136" s="853"/>
      <c r="G136" s="853"/>
      <c r="H136" s="853"/>
      <c r="I136" s="853"/>
      <c r="J136" s="853"/>
      <c r="K136" s="853"/>
      <c r="L136" s="853"/>
      <c r="M136" s="853"/>
      <c r="N136" s="853"/>
      <c r="O136" s="853"/>
      <c r="P136" s="853"/>
      <c r="Q136" s="853"/>
      <c r="R136" s="854"/>
    </row>
    <row r="137" spans="1:18" s="21" customFormat="1" ht="11.4" customHeight="1" x14ac:dyDescent="0.3">
      <c r="A137" s="870" t="str">
        <f>'FY27 D'!$B$115</f>
        <v>Registration Fees</v>
      </c>
      <c r="B137" s="871"/>
      <c r="C137" s="222"/>
      <c r="D137" s="18"/>
      <c r="E137" s="223"/>
      <c r="F137" s="120"/>
      <c r="G137" s="120"/>
      <c r="H137" s="223"/>
      <c r="I137" s="120"/>
      <c r="J137" s="224"/>
      <c r="K137" s="223"/>
      <c r="L137" s="120"/>
      <c r="M137" s="224"/>
      <c r="N137" s="223"/>
      <c r="O137" s="120"/>
      <c r="P137" s="224"/>
      <c r="Q137" s="228"/>
      <c r="R137" s="200"/>
    </row>
    <row r="138" spans="1:18" s="21" customFormat="1" ht="11.4" customHeight="1" x14ac:dyDescent="0.3">
      <c r="A138" s="213" t="str">
        <f>'FY27 D'!B116</f>
        <v>A.</v>
      </c>
      <c r="B138" s="214" t="str">
        <f>'FY27 D'!C116</f>
        <v>Training or Conference Title</v>
      </c>
      <c r="C138" s="219">
        <f>'FY27 D'!S116</f>
        <v>0</v>
      </c>
      <c r="D138" s="16"/>
      <c r="E138" s="464">
        <v>0</v>
      </c>
      <c r="F138" s="464">
        <v>0</v>
      </c>
      <c r="G138" s="464">
        <v>0</v>
      </c>
      <c r="H138" s="464">
        <v>0</v>
      </c>
      <c r="I138" s="464">
        <v>0</v>
      </c>
      <c r="J138" s="464">
        <v>0</v>
      </c>
      <c r="K138" s="464">
        <v>0</v>
      </c>
      <c r="L138" s="464">
        <v>0</v>
      </c>
      <c r="M138" s="464">
        <v>0</v>
      </c>
      <c r="N138" s="464">
        <v>0</v>
      </c>
      <c r="O138" s="464">
        <v>0</v>
      </c>
      <c r="P138" s="464">
        <v>0</v>
      </c>
      <c r="Q138" s="249">
        <f t="shared" ref="Q138:Q142" si="10">SUM(E138:P138)</f>
        <v>0</v>
      </c>
      <c r="R138" s="195">
        <f t="shared" ref="R138:R142" si="11">C138-Q138</f>
        <v>0</v>
      </c>
    </row>
    <row r="139" spans="1:18" s="21" customFormat="1" ht="11.4" customHeight="1" x14ac:dyDescent="0.3">
      <c r="A139" s="213" t="str">
        <f>'FY27 D'!B117</f>
        <v>B.</v>
      </c>
      <c r="B139" s="214" t="str">
        <f>'FY27 D'!C117</f>
        <v>Training or Conference Title</v>
      </c>
      <c r="C139" s="219">
        <f>'FY27 D'!S117</f>
        <v>0</v>
      </c>
      <c r="D139" s="16"/>
      <c r="E139" s="461">
        <v>0</v>
      </c>
      <c r="F139" s="461">
        <v>0</v>
      </c>
      <c r="G139" s="461">
        <v>0</v>
      </c>
      <c r="H139" s="461">
        <v>0</v>
      </c>
      <c r="I139" s="461">
        <v>0</v>
      </c>
      <c r="J139" s="461">
        <v>0</v>
      </c>
      <c r="K139" s="461">
        <v>0</v>
      </c>
      <c r="L139" s="461">
        <v>0</v>
      </c>
      <c r="M139" s="461">
        <v>0</v>
      </c>
      <c r="N139" s="461">
        <v>0</v>
      </c>
      <c r="O139" s="461">
        <v>0</v>
      </c>
      <c r="P139" s="461">
        <v>0</v>
      </c>
      <c r="Q139" s="249">
        <f t="shared" si="10"/>
        <v>0</v>
      </c>
      <c r="R139" s="195">
        <f t="shared" si="11"/>
        <v>0</v>
      </c>
    </row>
    <row r="140" spans="1:18" s="21" customFormat="1" ht="11.4" customHeight="1" x14ac:dyDescent="0.3">
      <c r="A140" s="213" t="str">
        <f>'FY27 D'!B118</f>
        <v>C.</v>
      </c>
      <c r="B140" s="214" t="str">
        <f>'FY27 D'!C118</f>
        <v>Training or Conference Title</v>
      </c>
      <c r="C140" s="219">
        <f>'FY27 D'!S118</f>
        <v>0</v>
      </c>
      <c r="D140" s="16"/>
      <c r="E140" s="461">
        <v>0</v>
      </c>
      <c r="F140" s="461">
        <v>0</v>
      </c>
      <c r="G140" s="461">
        <v>0</v>
      </c>
      <c r="H140" s="461">
        <v>0</v>
      </c>
      <c r="I140" s="461">
        <v>0</v>
      </c>
      <c r="J140" s="461">
        <v>0</v>
      </c>
      <c r="K140" s="461">
        <v>0</v>
      </c>
      <c r="L140" s="461">
        <v>0</v>
      </c>
      <c r="M140" s="461">
        <v>0</v>
      </c>
      <c r="N140" s="461">
        <v>0</v>
      </c>
      <c r="O140" s="461">
        <v>0</v>
      </c>
      <c r="P140" s="461">
        <v>0</v>
      </c>
      <c r="Q140" s="249">
        <f t="shared" si="10"/>
        <v>0</v>
      </c>
      <c r="R140" s="195">
        <f t="shared" si="11"/>
        <v>0</v>
      </c>
    </row>
    <row r="141" spans="1:18" s="21" customFormat="1" ht="11.4" customHeight="1" x14ac:dyDescent="0.3">
      <c r="A141" s="213" t="str">
        <f>'FY27 D'!B119</f>
        <v>D.</v>
      </c>
      <c r="B141" s="214" t="str">
        <f>'FY27 D'!C119</f>
        <v>Training or Conference Title</v>
      </c>
      <c r="C141" s="221">
        <f>'FY27 D'!S119</f>
        <v>0</v>
      </c>
      <c r="D141" s="18"/>
      <c r="E141" s="461">
        <v>0</v>
      </c>
      <c r="F141" s="461">
        <v>0</v>
      </c>
      <c r="G141" s="461">
        <v>0</v>
      </c>
      <c r="H141" s="461">
        <v>0</v>
      </c>
      <c r="I141" s="461">
        <v>0</v>
      </c>
      <c r="J141" s="461">
        <v>0</v>
      </c>
      <c r="K141" s="461">
        <v>0</v>
      </c>
      <c r="L141" s="461">
        <v>0</v>
      </c>
      <c r="M141" s="461">
        <v>0</v>
      </c>
      <c r="N141" s="461">
        <v>0</v>
      </c>
      <c r="O141" s="461">
        <v>0</v>
      </c>
      <c r="P141" s="461">
        <v>0</v>
      </c>
      <c r="Q141" s="249">
        <f t="shared" si="10"/>
        <v>0</v>
      </c>
      <c r="R141" s="195">
        <f>C141-Q141</f>
        <v>0</v>
      </c>
    </row>
    <row r="142" spans="1:18" s="21" customFormat="1" ht="11.4" customHeight="1" x14ac:dyDescent="0.3">
      <c r="A142" s="213" t="str">
        <f>'FY27 D'!B120</f>
        <v>E.</v>
      </c>
      <c r="B142" s="214" t="str">
        <f>'FY27 D'!C120</f>
        <v>Training or Conference Title</v>
      </c>
      <c r="C142" s="221">
        <f>'FY27 D'!S120</f>
        <v>0</v>
      </c>
      <c r="D142" s="18"/>
      <c r="E142" s="461">
        <v>0</v>
      </c>
      <c r="F142" s="461">
        <v>0</v>
      </c>
      <c r="G142" s="461">
        <v>0</v>
      </c>
      <c r="H142" s="461">
        <v>0</v>
      </c>
      <c r="I142" s="461">
        <v>0</v>
      </c>
      <c r="J142" s="461">
        <v>0</v>
      </c>
      <c r="K142" s="461">
        <v>0</v>
      </c>
      <c r="L142" s="461">
        <v>0</v>
      </c>
      <c r="M142" s="461">
        <v>0</v>
      </c>
      <c r="N142" s="461">
        <v>0</v>
      </c>
      <c r="O142" s="461">
        <v>0</v>
      </c>
      <c r="P142" s="461">
        <v>0</v>
      </c>
      <c r="Q142" s="249">
        <f t="shared" si="10"/>
        <v>0</v>
      </c>
      <c r="R142" s="195">
        <f t="shared" si="11"/>
        <v>0</v>
      </c>
    </row>
    <row r="143" spans="1:18" s="7" customFormat="1" ht="11.4" customHeight="1" x14ac:dyDescent="0.3">
      <c r="A143" s="213" t="str">
        <f>'FY27 D'!B121</f>
        <v>F.</v>
      </c>
      <c r="B143" s="214" t="str">
        <f>'FY27 D'!C121</f>
        <v>Training or Conference Title</v>
      </c>
      <c r="C143" s="221">
        <f>'FY27 D'!S121</f>
        <v>0</v>
      </c>
      <c r="D143" s="18"/>
      <c r="E143" s="460">
        <v>0</v>
      </c>
      <c r="F143" s="460">
        <v>0</v>
      </c>
      <c r="G143" s="460">
        <v>0</v>
      </c>
      <c r="H143" s="460">
        <v>0</v>
      </c>
      <c r="I143" s="460">
        <v>0</v>
      </c>
      <c r="J143" s="460">
        <v>0</v>
      </c>
      <c r="K143" s="460">
        <v>0</v>
      </c>
      <c r="L143" s="460">
        <v>0</v>
      </c>
      <c r="M143" s="460">
        <v>0</v>
      </c>
      <c r="N143" s="460">
        <v>0</v>
      </c>
      <c r="O143" s="460">
        <v>0</v>
      </c>
      <c r="P143" s="460">
        <v>0</v>
      </c>
      <c r="Q143" s="249">
        <f t="shared" ref="Q143" si="12">SUM(E143:P143)</f>
        <v>0</v>
      </c>
      <c r="R143" s="195">
        <f t="shared" ref="R143" si="13">C143-Q143</f>
        <v>0</v>
      </c>
    </row>
    <row r="144" spans="1:18" s="622" customFormat="1" ht="11.4" customHeight="1" thickBot="1" x14ac:dyDescent="0.35">
      <c r="A144" s="623" t="str">
        <f>'FY27 D'!B122</f>
        <v>G.</v>
      </c>
      <c r="B144" s="214" t="str">
        <f>'FY27 D'!C122</f>
        <v>Training or Conference Title</v>
      </c>
      <c r="C144" s="221">
        <f>'FY27 D'!S122</f>
        <v>0</v>
      </c>
      <c r="D144" s="18"/>
      <c r="E144" s="460">
        <v>0</v>
      </c>
      <c r="F144" s="460">
        <v>0</v>
      </c>
      <c r="G144" s="460">
        <v>0</v>
      </c>
      <c r="H144" s="460">
        <v>0</v>
      </c>
      <c r="I144" s="460">
        <v>0</v>
      </c>
      <c r="J144" s="460">
        <v>0</v>
      </c>
      <c r="K144" s="460">
        <v>0</v>
      </c>
      <c r="L144" s="460">
        <v>0</v>
      </c>
      <c r="M144" s="460">
        <v>0</v>
      </c>
      <c r="N144" s="460">
        <v>0</v>
      </c>
      <c r="O144" s="460">
        <v>0</v>
      </c>
      <c r="P144" s="460">
        <v>0</v>
      </c>
      <c r="Q144" s="249">
        <f t="shared" ref="Q144" si="14">SUM(E144:P144)</f>
        <v>0</v>
      </c>
      <c r="R144" s="195">
        <f t="shared" ref="R144" si="15">C144-Q144</f>
        <v>0</v>
      </c>
    </row>
    <row r="145" spans="1:19" s="8" customFormat="1" ht="11.5" customHeight="1" thickBot="1" x14ac:dyDescent="0.35">
      <c r="A145" s="204"/>
      <c r="B145" s="212"/>
      <c r="C145" s="398">
        <f>SUM(C138:C144)</f>
        <v>0</v>
      </c>
      <c r="D145" s="12"/>
      <c r="E145" s="225"/>
      <c r="F145" s="226" t="s">
        <v>91</v>
      </c>
      <c r="G145" s="463" cm="1">
        <f t="array" ref="G145">SUMPRODUCT(E138:E144+F138:F144+G138:G144)</f>
        <v>0</v>
      </c>
      <c r="H145" s="177"/>
      <c r="I145" s="226" t="s">
        <v>92</v>
      </c>
      <c r="J145" s="463" cm="1">
        <f t="array" ref="J145">SUMPRODUCT(H138:H144+I138:I144+J138:J144)</f>
        <v>0</v>
      </c>
      <c r="K145" s="234"/>
      <c r="L145" s="235" t="s">
        <v>93</v>
      </c>
      <c r="M145" s="463" cm="1">
        <f t="array" ref="M145">SUMPRODUCT(K138:K144+L138:L144+M138:M144)</f>
        <v>0</v>
      </c>
      <c r="N145" s="255"/>
      <c r="O145" s="235" t="s">
        <v>94</v>
      </c>
      <c r="P145" s="463" cm="1">
        <f t="array" ref="P145">SUMPRODUCT(N138:N144+O138:O144+P138:P144)</f>
        <v>0</v>
      </c>
      <c r="Q145" s="400">
        <f>SUM(Q138:Q144)</f>
        <v>0</v>
      </c>
      <c r="R145" s="401">
        <f>C145-Q145</f>
        <v>0</v>
      </c>
    </row>
    <row r="146" spans="1:19" s="8" customFormat="1" ht="11.5" customHeight="1" thickBot="1" x14ac:dyDescent="0.35">
      <c r="A146" s="852"/>
      <c r="B146" s="853"/>
      <c r="C146" s="853"/>
      <c r="D146" s="853"/>
      <c r="E146" s="853"/>
      <c r="F146" s="853"/>
      <c r="G146" s="853"/>
      <c r="H146" s="853"/>
      <c r="I146" s="853"/>
      <c r="J146" s="853"/>
      <c r="K146" s="853"/>
      <c r="L146" s="853"/>
      <c r="M146" s="853"/>
      <c r="N146" s="853"/>
      <c r="O146" s="853"/>
      <c r="P146" s="853"/>
      <c r="Q146" s="853"/>
      <c r="R146" s="854"/>
    </row>
    <row r="147" spans="1:19" s="8" customFormat="1" ht="11.5" customHeight="1" thickBot="1" x14ac:dyDescent="0.35">
      <c r="A147" s="852"/>
      <c r="B147" s="853"/>
      <c r="C147" s="853"/>
      <c r="D147" s="853"/>
      <c r="E147" s="853"/>
      <c r="F147" s="853"/>
      <c r="G147" s="853"/>
      <c r="H147" s="853"/>
      <c r="I147" s="853"/>
      <c r="J147" s="853"/>
      <c r="K147" s="853"/>
      <c r="L147" s="853"/>
      <c r="M147" s="853"/>
      <c r="N147" s="853"/>
      <c r="O147" s="853"/>
      <c r="P147" s="853"/>
      <c r="Q147" s="853"/>
      <c r="R147" s="854"/>
    </row>
    <row r="148" spans="1:19" s="7" customFormat="1" ht="11.4" customHeight="1" thickBot="1" x14ac:dyDescent="0.35">
      <c r="A148" s="850" t="s">
        <v>151</v>
      </c>
      <c r="B148" s="863"/>
      <c r="C148" s="830" t="s">
        <v>144</v>
      </c>
      <c r="D148" s="831"/>
      <c r="E148" s="465" t="s">
        <v>26</v>
      </c>
      <c r="F148" s="465" t="s">
        <v>25</v>
      </c>
      <c r="G148" s="465" t="s">
        <v>24</v>
      </c>
      <c r="H148" s="465" t="s">
        <v>23</v>
      </c>
      <c r="I148" s="465" t="s">
        <v>22</v>
      </c>
      <c r="J148" s="465" t="s">
        <v>21</v>
      </c>
      <c r="K148" s="465" t="s">
        <v>20</v>
      </c>
      <c r="L148" s="465" t="s">
        <v>19</v>
      </c>
      <c r="M148" s="466" t="s">
        <v>18</v>
      </c>
      <c r="N148" s="467" t="s">
        <v>17</v>
      </c>
      <c r="O148" s="467" t="s">
        <v>16</v>
      </c>
      <c r="P148" s="467" t="s">
        <v>15</v>
      </c>
      <c r="Q148" s="488" t="s">
        <v>14</v>
      </c>
      <c r="R148" s="240" t="s">
        <v>13</v>
      </c>
      <c r="S148" s="411"/>
    </row>
    <row r="149" spans="1:19" s="7" customFormat="1" ht="11.4" customHeight="1" x14ac:dyDescent="0.3">
      <c r="A149" s="883" t="str">
        <f>'FY27 D'!$B$124</f>
        <v>Participant Support</v>
      </c>
      <c r="B149" s="871"/>
      <c r="C149" s="222"/>
      <c r="D149" s="18"/>
      <c r="E149" s="223"/>
      <c r="F149" s="120"/>
      <c r="G149" s="120"/>
      <c r="H149" s="223"/>
      <c r="I149" s="120"/>
      <c r="J149" s="224"/>
      <c r="K149" s="223"/>
      <c r="L149" s="120"/>
      <c r="M149" s="224"/>
      <c r="N149" s="223"/>
      <c r="O149" s="120"/>
      <c r="P149" s="224"/>
      <c r="Q149" s="228"/>
      <c r="R149" s="200"/>
    </row>
    <row r="150" spans="1:19" s="7" customFormat="1" ht="11.4" customHeight="1" x14ac:dyDescent="0.3">
      <c r="A150" s="272" t="str">
        <f>'FY27 D'!B125</f>
        <v>I.</v>
      </c>
      <c r="B150" s="123" t="str">
        <f>'FY27 D'!C125</f>
        <v>Cost</v>
      </c>
      <c r="C150" s="221">
        <f>'FY27 D'!$S$125</f>
        <v>0</v>
      </c>
      <c r="D150" s="18"/>
      <c r="E150" s="464">
        <v>0</v>
      </c>
      <c r="F150" s="464">
        <v>0</v>
      </c>
      <c r="G150" s="464">
        <v>0</v>
      </c>
      <c r="H150" s="464">
        <v>0</v>
      </c>
      <c r="I150" s="464">
        <v>0</v>
      </c>
      <c r="J150" s="464">
        <v>0</v>
      </c>
      <c r="K150" s="464">
        <v>0</v>
      </c>
      <c r="L150" s="464">
        <v>0</v>
      </c>
      <c r="M150" s="464">
        <v>0</v>
      </c>
      <c r="N150" s="464">
        <v>0</v>
      </c>
      <c r="O150" s="464">
        <v>0</v>
      </c>
      <c r="P150" s="464">
        <v>0</v>
      </c>
      <c r="Q150" s="249">
        <f t="shared" ref="Q150:Q151" si="16">SUM(E150:P150)</f>
        <v>0</v>
      </c>
      <c r="R150" s="195">
        <f t="shared" ref="R150" si="17">C150-Q150</f>
        <v>0</v>
      </c>
    </row>
    <row r="151" spans="1:19" s="7" customFormat="1" ht="11.4" customHeight="1" x14ac:dyDescent="0.3">
      <c r="A151" s="272" t="str">
        <f>'FY27 D'!B126</f>
        <v>II.</v>
      </c>
      <c r="B151" s="123" t="str">
        <f>'FY27 D'!C126</f>
        <v>Cost</v>
      </c>
      <c r="C151" s="221">
        <f>'FY27 D'!$S$126</f>
        <v>0</v>
      </c>
      <c r="D151" s="18"/>
      <c r="E151" s="460">
        <v>0</v>
      </c>
      <c r="F151" s="460">
        <v>0</v>
      </c>
      <c r="G151" s="460">
        <v>0</v>
      </c>
      <c r="H151" s="460">
        <v>0</v>
      </c>
      <c r="I151" s="460">
        <v>0</v>
      </c>
      <c r="J151" s="460">
        <v>0</v>
      </c>
      <c r="K151" s="460">
        <v>0</v>
      </c>
      <c r="L151" s="460">
        <v>0</v>
      </c>
      <c r="M151" s="460">
        <v>0</v>
      </c>
      <c r="N151" s="460">
        <v>0</v>
      </c>
      <c r="O151" s="460">
        <v>0</v>
      </c>
      <c r="P151" s="460">
        <v>0</v>
      </c>
      <c r="Q151" s="249">
        <f t="shared" si="16"/>
        <v>0</v>
      </c>
      <c r="R151" s="195">
        <f>C151-Q151</f>
        <v>0</v>
      </c>
    </row>
    <row r="152" spans="1:19" s="648" customFormat="1" ht="11.4" customHeight="1" thickBot="1" x14ac:dyDescent="0.35">
      <c r="A152" s="651" t="str">
        <f>'FY27 D'!B127</f>
        <v>III.</v>
      </c>
      <c r="B152" s="123" t="str">
        <f>'FY27 D'!C127</f>
        <v>Cost</v>
      </c>
      <c r="C152" s="221">
        <f>'FY27 D'!$S$127</f>
        <v>0</v>
      </c>
      <c r="D152" s="18"/>
      <c r="E152" s="460">
        <v>0</v>
      </c>
      <c r="F152" s="460">
        <v>0</v>
      </c>
      <c r="G152" s="460">
        <v>0</v>
      </c>
      <c r="H152" s="460">
        <v>0</v>
      </c>
      <c r="I152" s="460">
        <v>0</v>
      </c>
      <c r="J152" s="460">
        <v>0</v>
      </c>
      <c r="K152" s="460">
        <v>0</v>
      </c>
      <c r="L152" s="460">
        <v>0</v>
      </c>
      <c r="M152" s="460">
        <v>0</v>
      </c>
      <c r="N152" s="460">
        <v>0</v>
      </c>
      <c r="O152" s="460">
        <v>0</v>
      </c>
      <c r="P152" s="460">
        <v>0</v>
      </c>
      <c r="Q152" s="249">
        <f t="shared" ref="Q152" si="18">SUM(E152:P152)</f>
        <v>0</v>
      </c>
      <c r="R152" s="195">
        <f>C152-Q152</f>
        <v>0</v>
      </c>
    </row>
    <row r="153" spans="1:19" s="8" customFormat="1" ht="11.5" customHeight="1" thickBot="1" x14ac:dyDescent="0.35">
      <c r="A153" s="204"/>
      <c r="B153" s="212"/>
      <c r="C153" s="398">
        <f>SUM(C150:C152)</f>
        <v>0</v>
      </c>
      <c r="D153" s="12"/>
      <c r="E153" s="225"/>
      <c r="F153" s="226" t="s">
        <v>91</v>
      </c>
      <c r="G153" s="463" cm="1">
        <f t="array" ref="G153">SUMPRODUCT(E150:E152+F150:F152+G150:G152)</f>
        <v>0</v>
      </c>
      <c r="H153" s="177"/>
      <c r="I153" s="226" t="s">
        <v>92</v>
      </c>
      <c r="J153" s="463" cm="1">
        <f t="array" ref="J153">SUMPRODUCT(H150:H152+I150:I152+J150:J152)</f>
        <v>0</v>
      </c>
      <c r="K153" s="234"/>
      <c r="L153" s="235" t="s">
        <v>93</v>
      </c>
      <c r="M153" s="463" cm="1">
        <f t="array" ref="M153">SUMPRODUCT(K150:K152+L150:L152+M150:M152)</f>
        <v>0</v>
      </c>
      <c r="N153" s="255"/>
      <c r="O153" s="235" t="s">
        <v>94</v>
      </c>
      <c r="P153" s="463" cm="1">
        <f t="array" ref="P153">SUMPRODUCT(N150:N152+O150:O152+P150:P152)</f>
        <v>0</v>
      </c>
      <c r="Q153" s="400">
        <f>SUM(Q150:Q152)</f>
        <v>0</v>
      </c>
      <c r="R153" s="401">
        <f>C153-Q153</f>
        <v>0</v>
      </c>
    </row>
    <row r="154" spans="1:19" s="7" customFormat="1" ht="11.4" customHeight="1" x14ac:dyDescent="0.3">
      <c r="A154" s="884" t="str">
        <f>'FY27 D'!$B$128</f>
        <v>Participant Support Travel</v>
      </c>
      <c r="B154" s="885"/>
      <c r="C154" s="222"/>
      <c r="D154" s="18"/>
      <c r="E154" s="223"/>
      <c r="F154" s="120"/>
      <c r="G154" s="120"/>
      <c r="H154" s="223"/>
      <c r="I154" s="120"/>
      <c r="J154" s="224"/>
      <c r="K154" s="223"/>
      <c r="L154" s="120"/>
      <c r="M154" s="224"/>
      <c r="N154" s="223"/>
      <c r="O154" s="120"/>
      <c r="P154" s="224"/>
      <c r="Q154" s="228"/>
      <c r="R154" s="200"/>
    </row>
    <row r="155" spans="1:19" s="7" customFormat="1" ht="11.4" customHeight="1" x14ac:dyDescent="0.3">
      <c r="A155" s="206" t="str">
        <f>'FY27 D'!$B$129</f>
        <v>a.</v>
      </c>
      <c r="B155" s="115" t="str">
        <f>'FY27 D'!$C$129</f>
        <v>Training or Conference Title</v>
      </c>
      <c r="C155" s="271"/>
      <c r="D155" s="115"/>
      <c r="E155" s="283"/>
      <c r="F155" s="284"/>
      <c r="G155" s="284"/>
      <c r="H155" s="285"/>
      <c r="I155" s="284"/>
      <c r="J155" s="286"/>
      <c r="K155" s="287"/>
      <c r="L155" s="288"/>
      <c r="M155" s="289"/>
      <c r="N155" s="290"/>
      <c r="O155" s="288"/>
      <c r="P155" s="291"/>
      <c r="Q155" s="252"/>
      <c r="R155" s="198"/>
    </row>
    <row r="156" spans="1:19" s="7" customFormat="1" ht="11.4" customHeight="1" x14ac:dyDescent="0.3">
      <c r="A156" s="207"/>
      <c r="B156" s="107" t="str">
        <f>'FY27 D'!$C$131</f>
        <v xml:space="preserve">Airfare- Roundtrip                                         </v>
      </c>
      <c r="C156" s="219">
        <f>'FY27 D'!R131</f>
        <v>0</v>
      </c>
      <c r="D156" s="116"/>
      <c r="E156" s="456">
        <v>0</v>
      </c>
      <c r="F156" s="456">
        <v>0</v>
      </c>
      <c r="G156" s="456">
        <v>0</v>
      </c>
      <c r="H156" s="456">
        <v>0</v>
      </c>
      <c r="I156" s="456">
        <v>0</v>
      </c>
      <c r="J156" s="456">
        <v>0</v>
      </c>
      <c r="K156" s="456">
        <v>0</v>
      </c>
      <c r="L156" s="456">
        <v>0</v>
      </c>
      <c r="M156" s="456">
        <v>0</v>
      </c>
      <c r="N156" s="456">
        <v>0</v>
      </c>
      <c r="O156" s="456">
        <v>0</v>
      </c>
      <c r="P156" s="456">
        <v>0</v>
      </c>
      <c r="Q156" s="249">
        <f>SUM(E156:P156)</f>
        <v>0</v>
      </c>
      <c r="R156" s="195"/>
    </row>
    <row r="157" spans="1:19" s="7" customFormat="1" ht="11.4" customHeight="1" x14ac:dyDescent="0.3">
      <c r="A157" s="207"/>
      <c r="B157" s="107" t="str">
        <f>'FY27 D'!$C$132</f>
        <v>Lodging</v>
      </c>
      <c r="C157" s="219">
        <f>'FY27 D'!R132</f>
        <v>0</v>
      </c>
      <c r="D157" s="116"/>
      <c r="E157" s="457">
        <v>0</v>
      </c>
      <c r="F157" s="457">
        <v>0</v>
      </c>
      <c r="G157" s="457">
        <v>0</v>
      </c>
      <c r="H157" s="457">
        <v>0</v>
      </c>
      <c r="I157" s="457">
        <v>0</v>
      </c>
      <c r="J157" s="457">
        <v>0</v>
      </c>
      <c r="K157" s="457">
        <v>0</v>
      </c>
      <c r="L157" s="457">
        <v>0</v>
      </c>
      <c r="M157" s="457">
        <v>0</v>
      </c>
      <c r="N157" s="457">
        <v>0</v>
      </c>
      <c r="O157" s="457">
        <v>0</v>
      </c>
      <c r="P157" s="457">
        <v>0</v>
      </c>
      <c r="Q157" s="249">
        <f>SUM(E157:P157)</f>
        <v>0</v>
      </c>
      <c r="R157" s="195"/>
    </row>
    <row r="158" spans="1:19" s="7" customFormat="1" ht="11.4" customHeight="1" x14ac:dyDescent="0.3">
      <c r="A158" s="207"/>
      <c r="B158" s="107" t="str">
        <f>'FY27 D'!$C$133</f>
        <v>Meals &amp; Incidentals</v>
      </c>
      <c r="C158" s="219">
        <f>'FY27 D'!R133</f>
        <v>0</v>
      </c>
      <c r="D158" s="116"/>
      <c r="E158" s="457">
        <v>0</v>
      </c>
      <c r="F158" s="457">
        <v>0</v>
      </c>
      <c r="G158" s="457">
        <v>0</v>
      </c>
      <c r="H158" s="457">
        <v>0</v>
      </c>
      <c r="I158" s="457">
        <v>0</v>
      </c>
      <c r="J158" s="457">
        <v>0</v>
      </c>
      <c r="K158" s="457">
        <v>0</v>
      </c>
      <c r="L158" s="457">
        <v>0</v>
      </c>
      <c r="M158" s="457">
        <v>0</v>
      </c>
      <c r="N158" s="457">
        <v>0</v>
      </c>
      <c r="O158" s="457">
        <v>0</v>
      </c>
      <c r="P158" s="457">
        <v>0</v>
      </c>
      <c r="Q158" s="249">
        <f>SUM(E158:P158)</f>
        <v>0</v>
      </c>
      <c r="R158" s="195"/>
    </row>
    <row r="159" spans="1:19" s="7" customFormat="1" ht="11.4" customHeight="1" x14ac:dyDescent="0.3">
      <c r="A159" s="207"/>
      <c r="B159" s="107" t="str">
        <f>'FY27 D'!$C$134</f>
        <v>Taxi/Shuttle or Mileage -each way</v>
      </c>
      <c r="C159" s="219">
        <f>'FY27 D'!R134</f>
        <v>0</v>
      </c>
      <c r="D159" s="116"/>
      <c r="E159" s="458">
        <v>0</v>
      </c>
      <c r="F159" s="458">
        <v>0</v>
      </c>
      <c r="G159" s="458">
        <v>0</v>
      </c>
      <c r="H159" s="458">
        <v>0</v>
      </c>
      <c r="I159" s="458">
        <v>0</v>
      </c>
      <c r="J159" s="458">
        <v>0</v>
      </c>
      <c r="K159" s="458">
        <v>0</v>
      </c>
      <c r="L159" s="458">
        <v>0</v>
      </c>
      <c r="M159" s="458">
        <v>0</v>
      </c>
      <c r="N159" s="458">
        <v>0</v>
      </c>
      <c r="O159" s="458">
        <v>0</v>
      </c>
      <c r="P159" s="458">
        <v>0</v>
      </c>
      <c r="Q159" s="249">
        <f>SUM(E159:P159)</f>
        <v>0</v>
      </c>
      <c r="R159" s="195"/>
    </row>
    <row r="160" spans="1:19" s="7" customFormat="1" ht="11.4" customHeight="1" thickBot="1" x14ac:dyDescent="0.35">
      <c r="A160" s="208"/>
      <c r="B160" s="117"/>
      <c r="C160" s="397">
        <f>SUM(C156:C159)</f>
        <v>0</v>
      </c>
      <c r="D160" s="118"/>
      <c r="E160" s="274"/>
      <c r="F160" s="275"/>
      <c r="G160" s="276"/>
      <c r="H160" s="277"/>
      <c r="I160" s="276"/>
      <c r="J160" s="278"/>
      <c r="K160" s="279"/>
      <c r="L160" s="275"/>
      <c r="M160" s="280"/>
      <c r="N160" s="279"/>
      <c r="O160" s="281"/>
      <c r="P160" s="282"/>
      <c r="Q160" s="250">
        <f>SUM(Q156:Q159)</f>
        <v>0</v>
      </c>
      <c r="R160" s="196">
        <f>C160-Q160</f>
        <v>0</v>
      </c>
    </row>
    <row r="161" spans="1:22" s="7" customFormat="1" ht="11.4" hidden="1" customHeight="1" x14ac:dyDescent="0.3">
      <c r="A161" s="206" t="str">
        <f>'FY27 D'!$B$135</f>
        <v>b.</v>
      </c>
      <c r="B161" s="115" t="str">
        <f>'FY27 D'!$C$135</f>
        <v>Training or Conference Title</v>
      </c>
      <c r="C161" s="271"/>
      <c r="D161" s="115"/>
      <c r="E161" s="283"/>
      <c r="F161" s="284"/>
      <c r="G161" s="284"/>
      <c r="H161" s="285"/>
      <c r="I161" s="284"/>
      <c r="J161" s="286"/>
      <c r="K161" s="287"/>
      <c r="L161" s="288"/>
      <c r="M161" s="289"/>
      <c r="N161" s="290"/>
      <c r="O161" s="288"/>
      <c r="P161" s="291"/>
      <c r="Q161" s="252"/>
      <c r="R161" s="198"/>
    </row>
    <row r="162" spans="1:22" s="7" customFormat="1" ht="11.4" hidden="1" customHeight="1" x14ac:dyDescent="0.3">
      <c r="A162" s="207"/>
      <c r="B162" s="107" t="str">
        <f>'FY27 D'!$C$137</f>
        <v xml:space="preserve">Airfare- Roundtrip                                         </v>
      </c>
      <c r="C162" s="219">
        <f>'FY27 D'!R137</f>
        <v>0</v>
      </c>
      <c r="D162" s="116"/>
      <c r="E162" s="456">
        <v>0</v>
      </c>
      <c r="F162" s="456">
        <v>0</v>
      </c>
      <c r="G162" s="456">
        <v>0</v>
      </c>
      <c r="H162" s="456">
        <v>0</v>
      </c>
      <c r="I162" s="456">
        <v>0</v>
      </c>
      <c r="J162" s="456">
        <v>0</v>
      </c>
      <c r="K162" s="456">
        <v>0</v>
      </c>
      <c r="L162" s="456">
        <v>0</v>
      </c>
      <c r="M162" s="456">
        <v>0</v>
      </c>
      <c r="N162" s="456">
        <v>0</v>
      </c>
      <c r="O162" s="456">
        <v>0</v>
      </c>
      <c r="P162" s="456">
        <v>0</v>
      </c>
      <c r="Q162" s="249">
        <f>SUM(E162:P162)</f>
        <v>0</v>
      </c>
      <c r="R162" s="195"/>
    </row>
    <row r="163" spans="1:22" s="7" customFormat="1" ht="11.4" hidden="1" customHeight="1" x14ac:dyDescent="0.3">
      <c r="A163" s="207"/>
      <c r="B163" s="107" t="str">
        <f>'FY27 D'!$C$138</f>
        <v>Lodging</v>
      </c>
      <c r="C163" s="219">
        <f>'FY27 D'!R138</f>
        <v>0</v>
      </c>
      <c r="D163" s="116"/>
      <c r="E163" s="457">
        <v>0</v>
      </c>
      <c r="F163" s="457">
        <v>0</v>
      </c>
      <c r="G163" s="457">
        <v>0</v>
      </c>
      <c r="H163" s="457">
        <v>0</v>
      </c>
      <c r="I163" s="457">
        <v>0</v>
      </c>
      <c r="J163" s="457">
        <v>0</v>
      </c>
      <c r="K163" s="457">
        <v>0</v>
      </c>
      <c r="L163" s="457">
        <v>0</v>
      </c>
      <c r="M163" s="457">
        <v>0</v>
      </c>
      <c r="N163" s="457">
        <v>0</v>
      </c>
      <c r="O163" s="457">
        <v>0</v>
      </c>
      <c r="P163" s="457">
        <v>0</v>
      </c>
      <c r="Q163" s="249">
        <f>SUM(E163:P163)</f>
        <v>0</v>
      </c>
      <c r="R163" s="195"/>
    </row>
    <row r="164" spans="1:22" s="7" customFormat="1" ht="11.4" hidden="1" customHeight="1" x14ac:dyDescent="0.3">
      <c r="A164" s="207"/>
      <c r="B164" s="107" t="str">
        <f>'FY27 D'!$C$139</f>
        <v>Meals &amp; Incidentals</v>
      </c>
      <c r="C164" s="219">
        <f>'FY27 D'!R139</f>
        <v>0</v>
      </c>
      <c r="D164" s="116"/>
      <c r="E164" s="457">
        <v>0</v>
      </c>
      <c r="F164" s="457">
        <v>0</v>
      </c>
      <c r="G164" s="457">
        <v>0</v>
      </c>
      <c r="H164" s="457">
        <v>0</v>
      </c>
      <c r="I164" s="457">
        <v>0</v>
      </c>
      <c r="J164" s="457">
        <v>0</v>
      </c>
      <c r="K164" s="457">
        <v>0</v>
      </c>
      <c r="L164" s="457">
        <v>0</v>
      </c>
      <c r="M164" s="457">
        <v>0</v>
      </c>
      <c r="N164" s="457">
        <v>0</v>
      </c>
      <c r="O164" s="457">
        <v>0</v>
      </c>
      <c r="P164" s="457">
        <v>0</v>
      </c>
      <c r="Q164" s="249">
        <f>SUM(E164:P164)</f>
        <v>0</v>
      </c>
      <c r="R164" s="195"/>
    </row>
    <row r="165" spans="1:22" s="7" customFormat="1" ht="11.4" hidden="1" customHeight="1" x14ac:dyDescent="0.3">
      <c r="A165" s="207"/>
      <c r="B165" s="107" t="str">
        <f>'FY27 D'!$C$140</f>
        <v>Taxi/Shuttle or Mileage -each way</v>
      </c>
      <c r="C165" s="219">
        <f>'FY27 D'!R140</f>
        <v>0</v>
      </c>
      <c r="D165" s="116"/>
      <c r="E165" s="458">
        <v>0</v>
      </c>
      <c r="F165" s="458">
        <v>0</v>
      </c>
      <c r="G165" s="458">
        <v>0</v>
      </c>
      <c r="H165" s="458">
        <v>0</v>
      </c>
      <c r="I165" s="458">
        <v>0</v>
      </c>
      <c r="J165" s="458">
        <v>0</v>
      </c>
      <c r="K165" s="458">
        <v>0</v>
      </c>
      <c r="L165" s="458">
        <v>0</v>
      </c>
      <c r="M165" s="458">
        <v>0</v>
      </c>
      <c r="N165" s="458">
        <v>0</v>
      </c>
      <c r="O165" s="458">
        <v>0</v>
      </c>
      <c r="P165" s="458">
        <v>0</v>
      </c>
      <c r="Q165" s="249">
        <f>SUM(E165:P165)</f>
        <v>0</v>
      </c>
      <c r="R165" s="195"/>
    </row>
    <row r="166" spans="1:22" s="7" customFormat="1" ht="11.5" hidden="1" customHeight="1" thickBot="1" x14ac:dyDescent="0.35">
      <c r="A166" s="208"/>
      <c r="B166" s="117"/>
      <c r="C166" s="397">
        <f>SUM(C162:C165)</f>
        <v>0</v>
      </c>
      <c r="D166" s="118"/>
      <c r="E166" s="274"/>
      <c r="F166" s="275"/>
      <c r="G166" s="276"/>
      <c r="H166" s="277"/>
      <c r="I166" s="276"/>
      <c r="J166" s="278"/>
      <c r="K166" s="279"/>
      <c r="L166" s="275"/>
      <c r="M166" s="280"/>
      <c r="N166" s="279"/>
      <c r="O166" s="281"/>
      <c r="P166" s="282"/>
      <c r="Q166" s="250">
        <f>SUM(Q162:Q165)</f>
        <v>0</v>
      </c>
      <c r="R166" s="196">
        <f>C166-Q166</f>
        <v>0</v>
      </c>
    </row>
    <row r="167" spans="1:22" s="8" customFormat="1" ht="11.5" customHeight="1" thickBot="1" x14ac:dyDescent="0.35">
      <c r="A167" s="204"/>
      <c r="B167" s="212"/>
      <c r="C167" s="398">
        <f>SUM(C160+C166)</f>
        <v>0</v>
      </c>
      <c r="D167" s="12"/>
      <c r="E167" s="225"/>
      <c r="F167" s="226" t="s">
        <v>91</v>
      </c>
      <c r="G167" s="399" cm="1">
        <f t="array" ref="G167">SUMPRODUCT(E156:E165+F156:F165+G156:G165)</f>
        <v>0</v>
      </c>
      <c r="H167" s="177"/>
      <c r="I167" s="226" t="s">
        <v>92</v>
      </c>
      <c r="J167" s="399" cm="1">
        <f t="array" ref="J167">SUMPRODUCT(H156:H165+I156:I165+J156:J165)</f>
        <v>0</v>
      </c>
      <c r="K167" s="234"/>
      <c r="L167" s="235" t="s">
        <v>93</v>
      </c>
      <c r="M167" s="399" cm="1">
        <f t="array" ref="M167">SUMPRODUCT(K156:K165+L156:L165+M156:M165)</f>
        <v>0</v>
      </c>
      <c r="N167" s="255"/>
      <c r="O167" s="235" t="s">
        <v>94</v>
      </c>
      <c r="P167" s="399" cm="1">
        <f t="array" ref="P167">SUMPRODUCT(N156:N165+O156:O165+P156:P165)</f>
        <v>0</v>
      </c>
      <c r="Q167" s="400">
        <f>SUM(Q160+Q166)</f>
        <v>0</v>
      </c>
      <c r="R167" s="401">
        <f>C167-Q167</f>
        <v>0</v>
      </c>
    </row>
    <row r="168" spans="1:22" s="2" customFormat="1" ht="11.5" customHeight="1" thickBot="1" x14ac:dyDescent="0.4">
      <c r="A168" s="848" t="s">
        <v>126</v>
      </c>
      <c r="B168" s="849"/>
      <c r="C168" s="193">
        <f>ROUND(SUM(C135+C145+C153+C167),0)</f>
        <v>0</v>
      </c>
      <c r="D168" s="12"/>
      <c r="E168" s="225"/>
      <c r="F168" s="226" t="s">
        <v>91</v>
      </c>
      <c r="G168" s="366">
        <f>SUM(G135+G145+G153+G167)</f>
        <v>0</v>
      </c>
      <c r="H168" s="177"/>
      <c r="I168" s="226" t="s">
        <v>92</v>
      </c>
      <c r="J168" s="366">
        <f>SUM(J135+J145+J153+J167)</f>
        <v>0</v>
      </c>
      <c r="K168" s="234"/>
      <c r="L168" s="235" t="s">
        <v>93</v>
      </c>
      <c r="M168" s="366">
        <f>SUM(M135+M145+M153+M167)</f>
        <v>0</v>
      </c>
      <c r="N168" s="255"/>
      <c r="O168" s="235" t="s">
        <v>94</v>
      </c>
      <c r="P168" s="366">
        <f>SUM(P135+P145+P153+P167)</f>
        <v>0</v>
      </c>
      <c r="Q168" s="366">
        <f>SUM(Q135+Q145+Q153+Q167)</f>
        <v>0</v>
      </c>
      <c r="R168" s="201">
        <f>C168-Q168</f>
        <v>0</v>
      </c>
      <c r="S168" s="5"/>
      <c r="T168" s="5"/>
      <c r="U168" s="5"/>
      <c r="V168" s="5"/>
    </row>
    <row r="169" spans="1:22" s="8" customFormat="1" ht="11.5" customHeight="1" thickBot="1" x14ac:dyDescent="0.35">
      <c r="A169" s="852"/>
      <c r="B169" s="853"/>
      <c r="C169" s="853"/>
      <c r="D169" s="853"/>
      <c r="E169" s="853"/>
      <c r="F169" s="853"/>
      <c r="G169" s="853"/>
      <c r="H169" s="853"/>
      <c r="I169" s="853"/>
      <c r="J169" s="853"/>
      <c r="K169" s="853"/>
      <c r="L169" s="853"/>
      <c r="M169" s="853"/>
      <c r="N169" s="853"/>
      <c r="O169" s="853"/>
      <c r="P169" s="853"/>
      <c r="Q169" s="853"/>
      <c r="R169" s="854"/>
    </row>
    <row r="170" spans="1:22" ht="11.5" customHeight="1" thickBot="1" x14ac:dyDescent="0.4">
      <c r="A170" s="846" t="s">
        <v>154</v>
      </c>
      <c r="B170" s="847"/>
      <c r="C170" s="846" t="s">
        <v>144</v>
      </c>
      <c r="D170" s="878"/>
      <c r="E170" s="468" t="s">
        <v>26</v>
      </c>
      <c r="F170" s="468" t="s">
        <v>25</v>
      </c>
      <c r="G170" s="468" t="s">
        <v>24</v>
      </c>
      <c r="H170" s="468" t="s">
        <v>23</v>
      </c>
      <c r="I170" s="468" t="s">
        <v>22</v>
      </c>
      <c r="J170" s="468" t="s">
        <v>21</v>
      </c>
      <c r="K170" s="468" t="s">
        <v>20</v>
      </c>
      <c r="L170" s="468" t="s">
        <v>19</v>
      </c>
      <c r="M170" s="469" t="s">
        <v>18</v>
      </c>
      <c r="N170" s="468" t="s">
        <v>17</v>
      </c>
      <c r="O170" s="468" t="s">
        <v>16</v>
      </c>
      <c r="P170" s="468" t="s">
        <v>15</v>
      </c>
      <c r="Q170" s="324" t="s">
        <v>14</v>
      </c>
      <c r="R170" s="323" t="s">
        <v>13</v>
      </c>
    </row>
    <row r="171" spans="1:22" ht="11.5" customHeight="1" thickBot="1" x14ac:dyDescent="0.4">
      <c r="A171" s="325"/>
      <c r="B171" s="326" t="s">
        <v>109</v>
      </c>
      <c r="C171" s="327"/>
      <c r="D171" s="328"/>
      <c r="E171" s="329">
        <f t="shared" ref="E171:P171" si="19">SUM(E9:E10)+SUM(E13:E14)+SUM(E17:E18)+SUM(E21:E22)+SUM(E25:E26)+SUM(E29:E30)+SUM(E33:E34)+SUM(E38:E45)+SUM(E51:E90)+SUM(E97:E98)+SUM(E103:E112)+SUM(E117:E120)+SUM(E125:E134)+SUM(E138:E144)+SUM(E150:E152)+SUM(E156:E165)</f>
        <v>0</v>
      </c>
      <c r="F171" s="329">
        <f t="shared" si="19"/>
        <v>0</v>
      </c>
      <c r="G171" s="329">
        <f t="shared" si="19"/>
        <v>0</v>
      </c>
      <c r="H171" s="329">
        <f t="shared" si="19"/>
        <v>0</v>
      </c>
      <c r="I171" s="329">
        <f t="shared" si="19"/>
        <v>0</v>
      </c>
      <c r="J171" s="329">
        <f t="shared" si="19"/>
        <v>0</v>
      </c>
      <c r="K171" s="329">
        <f t="shared" si="19"/>
        <v>0</v>
      </c>
      <c r="L171" s="329">
        <f t="shared" si="19"/>
        <v>0</v>
      </c>
      <c r="M171" s="329">
        <f t="shared" si="19"/>
        <v>0</v>
      </c>
      <c r="N171" s="329">
        <f t="shared" si="19"/>
        <v>0</v>
      </c>
      <c r="O171" s="329">
        <f t="shared" si="19"/>
        <v>0</v>
      </c>
      <c r="P171" s="329">
        <f t="shared" si="19"/>
        <v>0</v>
      </c>
      <c r="Q171" s="330"/>
      <c r="R171" s="327"/>
    </row>
    <row r="172" spans="1:22" ht="11.5" customHeight="1" thickBot="1" x14ac:dyDescent="0.4">
      <c r="A172" s="331"/>
      <c r="B172" s="332"/>
      <c r="C172" s="333">
        <f>(C35+C46+C92+C99+C113+C121+C168)</f>
        <v>0</v>
      </c>
      <c r="D172" s="21"/>
      <c r="E172" s="334"/>
      <c r="F172" s="335" t="s">
        <v>91</v>
      </c>
      <c r="G172" s="336">
        <f>SUMPRODUCT(E171+F171+G171)</f>
        <v>0</v>
      </c>
      <c r="H172" s="337"/>
      <c r="I172" s="335" t="s">
        <v>92</v>
      </c>
      <c r="J172" s="336">
        <f>SUMPRODUCT(H171+I171+J171)</f>
        <v>0</v>
      </c>
      <c r="K172" s="338"/>
      <c r="L172" s="339" t="s">
        <v>93</v>
      </c>
      <c r="M172" s="336">
        <f>SUMPRODUCT(K171+L171+M171)</f>
        <v>0</v>
      </c>
      <c r="N172" s="340"/>
      <c r="O172" s="339" t="s">
        <v>94</v>
      </c>
      <c r="P172" s="336">
        <f>SUMPRODUCT(N171+O171+P171)</f>
        <v>0</v>
      </c>
      <c r="Q172" s="333">
        <f>(Q35+Q46+Q92+Q99+Q113+Q121+Q168)</f>
        <v>0</v>
      </c>
      <c r="R172" s="333">
        <f>C172-Q172</f>
        <v>0</v>
      </c>
    </row>
    <row r="173" spans="1:22" ht="11.5" customHeight="1" thickBot="1" x14ac:dyDescent="0.4">
      <c r="A173" s="331"/>
      <c r="B173" s="332"/>
      <c r="C173" s="470"/>
      <c r="D173" s="471"/>
      <c r="E173" s="472"/>
      <c r="F173" s="473"/>
      <c r="G173" s="474"/>
      <c r="H173" s="475"/>
      <c r="I173" s="473"/>
      <c r="J173" s="474"/>
      <c r="K173" s="476"/>
      <c r="L173" s="477"/>
      <c r="M173" s="474"/>
      <c r="N173" s="478"/>
      <c r="O173" s="477"/>
      <c r="P173" s="474"/>
      <c r="Q173" s="479"/>
      <c r="R173" s="470"/>
    </row>
    <row r="174" spans="1:22" ht="11.5" customHeight="1" thickBot="1" x14ac:dyDescent="0.4">
      <c r="A174" s="850" t="s">
        <v>152</v>
      </c>
      <c r="B174" s="863"/>
      <c r="C174" s="830" t="s">
        <v>144</v>
      </c>
      <c r="D174" s="831"/>
      <c r="E174" s="663" t="s">
        <v>26</v>
      </c>
      <c r="F174" s="663" t="s">
        <v>25</v>
      </c>
      <c r="G174" s="663" t="s">
        <v>24</v>
      </c>
      <c r="H174" s="663" t="s">
        <v>23</v>
      </c>
      <c r="I174" s="663" t="s">
        <v>22</v>
      </c>
      <c r="J174" s="663" t="s">
        <v>21</v>
      </c>
      <c r="K174" s="663" t="s">
        <v>20</v>
      </c>
      <c r="L174" s="663" t="s">
        <v>19</v>
      </c>
      <c r="M174" s="664" t="s">
        <v>18</v>
      </c>
      <c r="N174" s="665" t="s">
        <v>17</v>
      </c>
      <c r="O174" s="665" t="s">
        <v>16</v>
      </c>
      <c r="P174" s="665" t="s">
        <v>15</v>
      </c>
      <c r="Q174" s="488" t="s">
        <v>14</v>
      </c>
      <c r="R174" s="240" t="s">
        <v>13</v>
      </c>
    </row>
    <row r="175" spans="1:22" ht="11.5" customHeight="1" x14ac:dyDescent="0.35">
      <c r="A175" s="215" t="str">
        <f>'FY27 D'!$B$145</f>
        <v>I</v>
      </c>
      <c r="B175" s="216" t="str">
        <f>'FY27 D'!$C$145</f>
        <v xml:space="preserve">Indirect </v>
      </c>
      <c r="C175" s="219">
        <f>'FY27 D'!$S$145</f>
        <v>0</v>
      </c>
      <c r="D175" s="9"/>
      <c r="E175" s="666">
        <f>'FY27 D'!$D$145*(SUM(E9:E10)+SUM(E13:E14)+SUM(E17:E18)+SUM(E21:E22)+SUM(E25:E26)+SUM(E29:E30)+SUM(E33:E34)+SUM(E38:E45)+SUM(E51:E90)+SUM(E103:E112)+SUM(E125:E144))</f>
        <v>0</v>
      </c>
      <c r="F175" s="666">
        <f>'FY27 D'!$D$145*(SUM(F9:F10)+SUM(F13:F14)+SUM(F17:F18)+SUM(F21:F22)+SUM(F25:F26)+SUM(F29:F30)+SUM(F33:F34)+SUM(F38:F45)+SUM(F51:F90)+SUM(F103:F112)+SUM(F125:F144))</f>
        <v>0</v>
      </c>
      <c r="G175" s="666">
        <f>'FY27 D'!$D$145*(SUM(G9:G10)+SUM(G13:G14)+SUM(G17:G18)+SUM(G21:G22)+SUM(G25:G26)+SUM(G29:G30)+SUM(G33:G34)+SUM(G38:G45)+SUM(G51:G90)+SUM(G103:G112)+SUM(G125:G144))</f>
        <v>0</v>
      </c>
      <c r="H175" s="666">
        <f>'FY27 D'!$D$145*(SUM(H9:H10)+SUM(H13:H14)+SUM(H17:H18)+SUM(H21:H22)+SUM(H25:H26)+SUM(H29:H30)+SUM(H33:H34)+SUM(H38:H45)+SUM(H51:H90)+SUM(H103:H112)+SUM(H125:H144))</f>
        <v>0</v>
      </c>
      <c r="I175" s="666">
        <f>'FY27 D'!$D$145*(SUM(I9:I10)+SUM(I13:I14)+SUM(I17:I18)+SUM(I21:I22)+SUM(I25:I26)+SUM(I29:I30)+SUM(I33:I34)+SUM(I38:I45)+SUM(I51:I90)+SUM(I103:I112)+SUM(I125:I144))</f>
        <v>0</v>
      </c>
      <c r="J175" s="666">
        <f>'FY27 D'!$D$145*(SUM(J9:J10)+SUM(J13:J14)+SUM(J17:J18)+SUM(J21:J22)+SUM(J25:J26)+SUM(J29:J30)+SUM(J33:J34)+SUM(J38:J45)+SUM(J51:J90)+SUM(J103:J112)+SUM(J125:J144))</f>
        <v>0</v>
      </c>
      <c r="K175" s="666">
        <f>'FY27 D'!$D$145*(SUM(K9:K10)+SUM(K13:K14)+SUM(K17:K18)+SUM(K21:K22)+SUM(K25:K26)+SUM(K29:K30)+SUM(K33:K34)+SUM(K38:K45)+SUM(K51:K90)+SUM(K103:K112)+SUM(K125:K144))</f>
        <v>0</v>
      </c>
      <c r="L175" s="666">
        <f>'FY27 D'!$D$145*(SUM(L9:L10)+SUM(L13:L14)+SUM(L17:L18)+SUM(L21:L22)+SUM(L25:L26)+SUM(L29:L30)+SUM(L33:L34)+SUM(L38:L45)+SUM(L51:L90)+SUM(L103:L112)+SUM(L125:L144))</f>
        <v>0</v>
      </c>
      <c r="M175" s="666">
        <f>'FY27 D'!$D$145*(SUM(M9:M10)+SUM(M13:M14)+SUM(M17:M18)+SUM(M21:M22)+SUM(M25:M26)+SUM(M29:M30)+SUM(M33:M34)+SUM(M38:M45)+SUM(M51:M90)+SUM(M103:M112)+SUM(M125:M144))</f>
        <v>0</v>
      </c>
      <c r="N175" s="666">
        <f>'FY27 D'!$D$145*(SUM(N9:N10)+SUM(N13:N14)+SUM(N17:N18)+SUM(N21:N22)+SUM(N25:N26)+SUM(N29:N30)+SUM(N33:N34)+SUM(N38:N45)+SUM(N51:N90)+SUM(N103:N112)+SUM(N125:N144))</f>
        <v>0</v>
      </c>
      <c r="O175" s="666">
        <f>'FY27 D'!$D$145*(SUM(O9:O10)+SUM(O13:O14)+SUM(O17:O18)+SUM(O21:O22)+SUM(O25:O26)+SUM(O29:O30)+SUM(O33:O34)+SUM(O38:O45)+SUM(O51:O90)+SUM(O103:O112)+SUM(O125:O144))</f>
        <v>0</v>
      </c>
      <c r="P175" s="666">
        <f>'FY27 D'!$D$145*(SUM(P9:P10)+SUM(P13:P14)+SUM(P17:P18)+SUM(P21:P22)+SUM(P25:P26)+SUM(P29:P30)+SUM(P33:P34)+SUM(P38:P45)+SUM(P51:P90)+SUM(P103:P112)+SUM(P125:P144))</f>
        <v>0</v>
      </c>
      <c r="Q175" s="249">
        <f>SUM(E175:P175)</f>
        <v>0</v>
      </c>
      <c r="R175" s="195">
        <f>C175-Q175</f>
        <v>0</v>
      </c>
    </row>
    <row r="176" spans="1:22" ht="11.5" customHeight="1" thickBot="1" x14ac:dyDescent="0.4">
      <c r="A176" s="395" t="str">
        <f>'FY27 D'!$B$146</f>
        <v>II.</v>
      </c>
      <c r="B176" s="216" t="str">
        <f>'FY27 D'!$C$146</f>
        <v>Pass Through</v>
      </c>
      <c r="C176" s="221">
        <f>'FY27 D'!$S$146</f>
        <v>0</v>
      </c>
      <c r="D176" s="17"/>
      <c r="E176" s="453">
        <f>'FY27 D'!$D$146*(SUM(E97:E98)+SUM(E117:E120))+SUM(E150:E165)</f>
        <v>0</v>
      </c>
      <c r="F176" s="453">
        <f>'FY27 D'!$D$146*(SUM(F97:F98)+SUM(F117:F120))+SUM(F150:F165)</f>
        <v>0</v>
      </c>
      <c r="G176" s="453">
        <f>'FY27 D'!$D$146*(SUM(G97:G98)+SUM(G117:G120))+SUM(G150:G165)</f>
        <v>0</v>
      </c>
      <c r="H176" s="453">
        <f>'FY27 D'!$D$146*(SUM(H97:H98)+SUM(H117:H120))+SUM(H150:H165)</f>
        <v>0</v>
      </c>
      <c r="I176" s="453">
        <f>'FY27 D'!$D$146*(SUM(I97:I98)+SUM(I117:I120))+SUM(I150:I165)</f>
        <v>0</v>
      </c>
      <c r="J176" s="453">
        <f>'FY27 D'!$D$146*(SUM(J97:J98)+SUM(J117:J120))+SUM(J150:J165)</f>
        <v>0</v>
      </c>
      <c r="K176" s="453">
        <f>'FY27 D'!$D$146*(SUM(K97:K98)+SUM(K117:K120))+SUM(K150:K165)</f>
        <v>0</v>
      </c>
      <c r="L176" s="453">
        <f>'FY27 D'!$D$146*(SUM(L97:L98)+SUM(L117:L120))+SUM(L150:L165)</f>
        <v>0</v>
      </c>
      <c r="M176" s="453">
        <f>'FY27 D'!$D$146*(SUM(M97:M98)+SUM(M117:M120))+SUM(M150:M165)</f>
        <v>0</v>
      </c>
      <c r="N176" s="453">
        <f>'FY27 D'!$D$146*(SUM(N97:N98)+SUM(N117:N120))+SUM(N150:N165)</f>
        <v>0</v>
      </c>
      <c r="O176" s="453">
        <f>'FY27 D'!$D$146*(SUM(O97:O98)+SUM(O117:O120))+SUM(O150:O165)</f>
        <v>0</v>
      </c>
      <c r="P176" s="453">
        <f>'FY27 D'!$D$146*(SUM(P97:P98)+SUM(P117:P120))+SUM(P150:P165)</f>
        <v>0</v>
      </c>
      <c r="Q176" s="249">
        <f>SUM(E176:P176)</f>
        <v>0</v>
      </c>
      <c r="R176" s="195">
        <f>C176-Q176</f>
        <v>0</v>
      </c>
    </row>
    <row r="177" spans="1:18" ht="11.5" hidden="1" customHeight="1" x14ac:dyDescent="0.35">
      <c r="A177" s="217" t="str">
        <f>'FY27 D'!$B$148</f>
        <v>i.</v>
      </c>
      <c r="B177" s="218" t="str">
        <f>'FY27 D'!$C$148</f>
        <v>CY1 (10/1- 12/31)</v>
      </c>
      <c r="C177" s="222">
        <f>'FY27 D'!$S$148</f>
        <v>0</v>
      </c>
      <c r="D177" s="17"/>
      <c r="E177" s="227">
        <f>'FY27 D'!$D$148*(SUM(E9:E10)+SUM(E13:E14)+SUM(E17:E18)+SUM(E21:E22)+SUM(E25:E26)+SUM(E29:E30)+SUM(E33:E34)+SUM(E38:E45)+SUM(E51:E90)+SUM(E103:E112)+SUM(E125:E144))</f>
        <v>0</v>
      </c>
      <c r="F177" s="227">
        <f>'FY27 D'!$D$148*(SUM(F9:F10)+SUM(F13:F14)+SUM(F17:F18)+SUM(F21:F22)+SUM(F25:F26)+SUM(F29:F30)+SUM(F33:F34)+SUM(F38:F45)+SUM(F51:F90)+SUM(F103:F112)+SUM(F125:F144))</f>
        <v>0</v>
      </c>
      <c r="G177" s="227">
        <f>'FY27 D'!$D$148*(SUM(G9:G10)+SUM(G13:G14)+SUM(G17:G18)+SUM(G21:G22)+SUM(G25:G26)+SUM(G29:G30)+SUM(G33:G34)+SUM(G38:G45)+SUM(G51:G90)+SUM(G103:G112)+SUM(G125:G144))</f>
        <v>0</v>
      </c>
      <c r="H177" s="227">
        <f>'FY27 D'!$D$148*(SUM(H9:H10)+SUM(H13:H14)+SUM(H17:H18)+SUM(H21:H22)+SUM(H25:H26)+SUM(H29:H30)+SUM(H33:H34)+SUM(H38:H45)+SUM(H51:H90)+SUM(H103:H112)+SUM(H125:H144))</f>
        <v>0</v>
      </c>
      <c r="I177" s="227">
        <f>'FY27 D'!$D$148*(SUM(I9:I10)+SUM(I13:I14)+SUM(I17:I18)+SUM(I21:I22)+SUM(I25:I26)+SUM(I29:I30)+SUM(I33:I34)+SUM(I38:I45)+SUM(I51:I90)+SUM(I103:I112)+SUM(I125:I144))</f>
        <v>0</v>
      </c>
      <c r="J177" s="227">
        <f>'FY27 D'!$D$148*(SUM(J9:J10)+SUM(J13:J14)+SUM(J17:J18)+SUM(J21:J22)+SUM(J25:J26)+SUM(J29:J30)+SUM(J33:J34)+SUM(J38:J45)+SUM(J51:J90)+SUM(J103:J112)+SUM(J125:J144))</f>
        <v>0</v>
      </c>
      <c r="K177" s="227">
        <f>'FY27 D'!$D$148*(SUM(K9:K10)+SUM(K13:K14)+SUM(K17:K18)+SUM(K21:K22)+SUM(K25:K26)+SUM(K29:K30)+SUM(K33:K34)+SUM(K38:K45)+SUM(K51:K90)+SUM(K103:K112)+SUM(K125:K144))</f>
        <v>0</v>
      </c>
      <c r="L177" s="227">
        <f>'FY27 D'!$D$148*(SUM(L9:L10)+SUM(L13:L14)+SUM(L17:L18)+SUM(L21:L22)+SUM(L25:L26)+SUM(L29:L30)+SUM(L33:L34)+SUM(L38:L45)+SUM(L51:L90)+SUM(L103:L112)+SUM(L125:L144))</f>
        <v>0</v>
      </c>
      <c r="M177" s="227">
        <f>'FY27 D'!$D$148*(SUM(M9:M10)+SUM(M13:M14)+SUM(M17:M18)+SUM(M21:M22)+SUM(M25:M26)+SUM(M29:M30)+SUM(M33:M34)+SUM(M38:M45)+SUM(M51:M90)+SUM(M103:M112)+SUM(M125:M144))</f>
        <v>0</v>
      </c>
      <c r="N177" s="227">
        <f>'FY27 D'!$D$148*(SUM(N9:N10)+SUM(N13:N14)+SUM(N17:N18)+SUM(N21:N22)+SUM(N25:N26)+SUM(N29:N30)+SUM(N33:N34)+SUM(N38:N45)+SUM(N51:N90)+SUM(N103:N112)+SUM(N125:N144))</f>
        <v>0</v>
      </c>
      <c r="O177" s="227">
        <f>'FY27 D'!$D$148*(SUM(O9:O10)+SUM(O13:O14)+SUM(O17:O18)+SUM(O21:O22)+SUM(O25:O26)+SUM(O29:O30)+SUM(O33:O34)+SUM(O38:O45)+SUM(O51:O90)+SUM(O103:O112)+SUM(O125:O144))</f>
        <v>0</v>
      </c>
      <c r="P177" s="227">
        <f>'FY27 D'!$D$148*(SUM(P9:P10)+SUM(P13:P14)+SUM(P17:P18)+SUM(P21:P22)+SUM(P25:P26)+SUM(P29:P30)+SUM(P33:P34)+SUM(P38:P45)+SUM(P51:P90)+SUM(P103:P112)+SUM(P125:P144))</f>
        <v>0</v>
      </c>
      <c r="Q177" s="228">
        <f>SUM(E177:P177)</f>
        <v>0</v>
      </c>
      <c r="R177" s="200">
        <f>C177-Q177</f>
        <v>0</v>
      </c>
    </row>
    <row r="178" spans="1:18" ht="11.5" hidden="1" customHeight="1" thickBot="1" x14ac:dyDescent="0.4">
      <c r="A178" s="217" t="str">
        <f>'FY27 D'!$B$149</f>
        <v>ii.</v>
      </c>
      <c r="B178" s="218" t="str">
        <f>'FY27 D'!$C$149</f>
        <v>CY2 (1/1- 9/30)</v>
      </c>
      <c r="C178" s="222">
        <f>'FY27 D'!$S$149</f>
        <v>0</v>
      </c>
      <c r="D178" s="17"/>
      <c r="E178" s="227">
        <f>'FY27 D'!$D$149*(SUM(E9:E10)+SUM(E13:E14)+SUM(E17:E18)+SUM(E21:E22)+SUM(E25:E26)+SUM(E29:E30)+SUM(E33:E34)+SUM(E38:E45)+SUM(E51:E90)+SUM(E103:E112)+SUM(E125:E144))</f>
        <v>0</v>
      </c>
      <c r="F178" s="227">
        <f>'FY27 D'!$D$149*(SUM(F9:F10)+SUM(F13:F14)+SUM(F17:F18)+SUM(F21:F22)+SUM(F25:F26)+SUM(F29:F30)+SUM(F33:F34)+SUM(F38:F45)+SUM(F51:F90)+SUM(F103:F112)+SUM(F125:F144))</f>
        <v>0</v>
      </c>
      <c r="G178" s="227">
        <f>'FY27 D'!$D$149*(SUM(G9:G10)+SUM(G13:G14)+SUM(G17:G18)+SUM(G21:G22)+SUM(G25:G26)+SUM(G29:G30)+SUM(G33:G34)+SUM(G38:G45)+SUM(G51:G90)+SUM(G103:G112)+SUM(G125:G144))</f>
        <v>0</v>
      </c>
      <c r="H178" s="227">
        <f>'FY27 D'!$D$149*(SUM(H9:H10)+SUM(H13:H14)+SUM(H17:H18)+SUM(H21:H22)+SUM(H25:H26)+SUM(H29:H30)+SUM(H33:H34)+SUM(H38:H45)+SUM(H51:H90)+SUM(H103:H112)+SUM(H125:H144))</f>
        <v>0</v>
      </c>
      <c r="I178" s="227">
        <f>'FY27 D'!$D$149*(SUM(I9:I10)+SUM(I13:I14)+SUM(I17:I18)+SUM(I21:I22)+SUM(I25:I26)+SUM(I29:I30)+SUM(I33:I34)+SUM(I38:I45)+SUM(I51:I90)+SUM(I103:I112)+SUM(I125:I144))</f>
        <v>0</v>
      </c>
      <c r="J178" s="227">
        <f>'FY27 D'!$D$149*(SUM(J9:J10)+SUM(J13:J14)+SUM(J17:J18)+SUM(J21:J22)+SUM(J25:J26)+SUM(J29:J30)+SUM(J33:J34)+SUM(J38:J45)+SUM(J51:J90)+SUM(J103:J112)+SUM(J125:J144))</f>
        <v>0</v>
      </c>
      <c r="K178" s="227">
        <f>'FY27 D'!$D$149*(SUM(K9:K10)+SUM(K13:K14)+SUM(K17:K18)+SUM(K21:K22)+SUM(K25:K26)+SUM(K29:K30)+SUM(K33:K34)+SUM(K38:K45)+SUM(K51:K90)+SUM(K103:K112)+SUM(K125:K144))</f>
        <v>0</v>
      </c>
      <c r="L178" s="227">
        <f>'FY27 D'!$D$149*(SUM(L9:L10)+SUM(L13:L14)+SUM(L17:L18)+SUM(L21:L22)+SUM(L25:L26)+SUM(L29:L30)+SUM(L33:L34)+SUM(L38:L45)+SUM(L51:L90)+SUM(L103:L112)+SUM(L125:L144))</f>
        <v>0</v>
      </c>
      <c r="M178" s="227">
        <f>'FY27 D'!$D$149*(SUM(M9:M10)+SUM(M13:M14)+SUM(M17:M18)+SUM(M21:M22)+SUM(M25:M26)+SUM(M29:M30)+SUM(M33:M34)+SUM(M38:M45)+SUM(M51:M90)+SUM(M103:M112)+SUM(M125:M144))</f>
        <v>0</v>
      </c>
      <c r="N178" s="227">
        <f>'FY27 D'!$D$149*(SUM(N9:N10)+SUM(N13:N14)+SUM(N17:N18)+SUM(N21:N22)+SUM(N25:N26)+SUM(N29:N30)+SUM(N33:N34)+SUM(N38:N45)+SUM(N51:N90)+SUM(N103:N112)+SUM(N125:N144))</f>
        <v>0</v>
      </c>
      <c r="O178" s="227">
        <f>'FY27 D'!$D$149*(SUM(O9:O10)+SUM(O13:O14)+SUM(O17:O18)+SUM(O21:O22)+SUM(O25:O26)+SUM(O29:O30)+SUM(O33:O34)+SUM(O38:O45)+SUM(O51:O90)+SUM(O103:O112)+SUM(O125:O144))</f>
        <v>0</v>
      </c>
      <c r="P178" s="227">
        <f>'FY27 D'!$D$149*(SUM(P9:P10)+SUM(P13:P14)+SUM(P17:P18)+SUM(P21:P22)+SUM(P25:P26)+SUM(P29:P30)+SUM(P33:P34)+SUM(P38:P45)+SUM(P51:P90)+SUM(P103:P112)+SUM(P125:P144))</f>
        <v>0</v>
      </c>
      <c r="Q178" s="228">
        <f>SUM(E178:P178)</f>
        <v>0</v>
      </c>
      <c r="R178" s="200">
        <f>C178-Q178</f>
        <v>0</v>
      </c>
    </row>
    <row r="179" spans="1:18" ht="11.5" customHeight="1" thickBot="1" x14ac:dyDescent="0.4">
      <c r="A179" s="204"/>
      <c r="B179" s="108"/>
      <c r="C179" s="193">
        <f>ROUND(SUM(C175:C178),0)</f>
        <v>0</v>
      </c>
      <c r="D179" s="12"/>
      <c r="E179" s="225"/>
      <c r="F179" s="226" t="s">
        <v>91</v>
      </c>
      <c r="G179" s="305" cm="1">
        <f t="array" ref="G179">SUMPRODUCT(E175:E178+F175:F178+G175:G178)</f>
        <v>0</v>
      </c>
      <c r="H179" s="177"/>
      <c r="I179" s="226" t="s">
        <v>92</v>
      </c>
      <c r="J179" s="305" cm="1">
        <f t="array" ref="J179">SUMPRODUCT(H175:H178+I175:I178+J175:J178)</f>
        <v>0</v>
      </c>
      <c r="K179" s="234"/>
      <c r="L179" s="235" t="s">
        <v>93</v>
      </c>
      <c r="M179" s="305" cm="1">
        <f t="array" ref="M179">SUMPRODUCT(K175:K178+L175:L178+M175:M178)</f>
        <v>0</v>
      </c>
      <c r="N179" s="255"/>
      <c r="O179" s="235" t="s">
        <v>94</v>
      </c>
      <c r="P179" s="305" cm="1">
        <f t="array" ref="P179">SUMPRODUCT(N175:N178+O175:O178+P175:P178)</f>
        <v>0</v>
      </c>
      <c r="Q179" s="254">
        <f>SUM(Q175:Q178)</f>
        <v>0</v>
      </c>
      <c r="R179" s="201">
        <f>C179-Q179</f>
        <v>0</v>
      </c>
    </row>
    <row r="180" spans="1:18" ht="11.5" customHeight="1" thickBot="1" x14ac:dyDescent="0.4">
      <c r="A180" s="204"/>
      <c r="B180" s="108"/>
      <c r="C180" s="480"/>
      <c r="D180" s="12"/>
      <c r="E180" s="225"/>
      <c r="F180" s="481"/>
      <c r="G180" s="482"/>
      <c r="H180" s="483"/>
      <c r="I180" s="481"/>
      <c r="J180" s="482"/>
      <c r="K180" s="484"/>
      <c r="L180" s="485"/>
      <c r="M180" s="482"/>
      <c r="N180" s="486"/>
      <c r="O180" s="485"/>
      <c r="P180" s="482"/>
      <c r="Q180" s="487"/>
      <c r="R180" s="202"/>
    </row>
    <row r="181" spans="1:18" ht="16" thickBot="1" x14ac:dyDescent="0.4">
      <c r="A181" s="864" t="s">
        <v>153</v>
      </c>
      <c r="B181" s="865"/>
      <c r="C181" s="830" t="s">
        <v>144</v>
      </c>
      <c r="D181" s="831"/>
      <c r="E181" s="663" t="s">
        <v>26</v>
      </c>
      <c r="F181" s="663" t="s">
        <v>25</v>
      </c>
      <c r="G181" s="663" t="s">
        <v>24</v>
      </c>
      <c r="H181" s="663" t="s">
        <v>23</v>
      </c>
      <c r="I181" s="663" t="s">
        <v>22</v>
      </c>
      <c r="J181" s="663" t="s">
        <v>21</v>
      </c>
      <c r="K181" s="663" t="s">
        <v>20</v>
      </c>
      <c r="L181" s="663" t="s">
        <v>19</v>
      </c>
      <c r="M181" s="664" t="s">
        <v>18</v>
      </c>
      <c r="N181" s="665" t="s">
        <v>17</v>
      </c>
      <c r="O181" s="665" t="s">
        <v>16</v>
      </c>
      <c r="P181" s="665" t="s">
        <v>15</v>
      </c>
      <c r="Q181" s="488" t="s">
        <v>14</v>
      </c>
      <c r="R181" s="240" t="s">
        <v>13</v>
      </c>
    </row>
    <row r="182" spans="1:18" ht="15.75" customHeight="1" thickTop="1" thickBot="1" x14ac:dyDescent="0.4">
      <c r="A182" s="204"/>
      <c r="B182" s="108"/>
      <c r="C182" s="861">
        <f>C35+C46+C92+C99+C113+C121+C168+C179</f>
        <v>0</v>
      </c>
      <c r="D182" s="109"/>
      <c r="E182" s="668">
        <f t="shared" ref="E182:P182" si="20">(SUM(E9:E10)+SUM(E13:E14)+SUM(E17:E18)+SUM(E21:E22)+SUM(E25:E26)+SUM(E29:E30)+SUM(E33:E34)+SUM(E38:E45)+SUM(E51:E90)+SUM(E97:E98)+SUM(E103:E112)+SUM(E117:E120)+SUM(E125:E144)+SUM(E150:E165)+SUM(E175:E178))</f>
        <v>0</v>
      </c>
      <c r="F182" s="668">
        <f t="shared" si="20"/>
        <v>0</v>
      </c>
      <c r="G182" s="669">
        <f t="shared" si="20"/>
        <v>0</v>
      </c>
      <c r="H182" s="668">
        <f t="shared" si="20"/>
        <v>0</v>
      </c>
      <c r="I182" s="668">
        <f t="shared" si="20"/>
        <v>0</v>
      </c>
      <c r="J182" s="669">
        <f t="shared" si="20"/>
        <v>0</v>
      </c>
      <c r="K182" s="668">
        <f t="shared" si="20"/>
        <v>0</v>
      </c>
      <c r="L182" s="668">
        <f t="shared" si="20"/>
        <v>0</v>
      </c>
      <c r="M182" s="669">
        <f t="shared" si="20"/>
        <v>0</v>
      </c>
      <c r="N182" s="668">
        <f t="shared" si="20"/>
        <v>0</v>
      </c>
      <c r="O182" s="668">
        <f t="shared" si="20"/>
        <v>0</v>
      </c>
      <c r="P182" s="669">
        <f t="shared" si="20"/>
        <v>0</v>
      </c>
      <c r="Q182" s="859">
        <f>Q35+Q46+Q92+Q99+Q113+Q121+Q168+Q179</f>
        <v>0</v>
      </c>
      <c r="R182" s="857">
        <f>C182-Q182</f>
        <v>0</v>
      </c>
    </row>
    <row r="183" spans="1:18" ht="15.75" customHeight="1" thickBot="1" x14ac:dyDescent="0.4">
      <c r="A183" s="308"/>
      <c r="B183" s="309"/>
      <c r="C183" s="862"/>
      <c r="D183" s="310"/>
      <c r="E183" s="311"/>
      <c r="F183" s="312" t="s">
        <v>91</v>
      </c>
      <c r="G183" s="670">
        <f>SUM(G35+G46+G92+G99+G113+G121+G168+G179)</f>
        <v>0</v>
      </c>
      <c r="H183" s="313"/>
      <c r="I183" s="312" t="s">
        <v>92</v>
      </c>
      <c r="J183" s="670">
        <f>SUM(J35+J46+J92+J99+J113+J121+J168+J179)</f>
        <v>0</v>
      </c>
      <c r="K183" s="314"/>
      <c r="L183" s="315" t="s">
        <v>93</v>
      </c>
      <c r="M183" s="670">
        <f>SUM(M35+M46+M92+M99+M113+M121+M168+M179)</f>
        <v>0</v>
      </c>
      <c r="N183" s="316"/>
      <c r="O183" s="315" t="s">
        <v>94</v>
      </c>
      <c r="P183" s="670">
        <f>SUM(P35+P46+P92+P99+P113+P121+P168+P179)</f>
        <v>0</v>
      </c>
      <c r="Q183" s="860"/>
      <c r="R183" s="858"/>
    </row>
    <row r="184" spans="1:18" s="8" customFormat="1" ht="11.5" customHeight="1" thickTop="1" thickBot="1" x14ac:dyDescent="0.35">
      <c r="A184" s="852"/>
      <c r="B184" s="853"/>
      <c r="C184" s="855"/>
      <c r="D184" s="853"/>
      <c r="E184" s="853"/>
      <c r="F184" s="853"/>
      <c r="G184" s="853"/>
      <c r="H184" s="853"/>
      <c r="I184" s="853"/>
      <c r="J184" s="853"/>
      <c r="K184" s="853"/>
      <c r="L184" s="853"/>
      <c r="M184" s="853"/>
      <c r="N184" s="853"/>
      <c r="O184" s="853"/>
      <c r="P184" s="853"/>
      <c r="Q184" s="855"/>
      <c r="R184" s="856"/>
    </row>
    <row r="185" spans="1:18" s="8" customFormat="1" ht="11.5" customHeight="1" x14ac:dyDescent="0.3">
      <c r="A185" s="844"/>
      <c r="B185" s="845"/>
      <c r="C185" s="845"/>
      <c r="D185" s="845"/>
      <c r="E185" s="845"/>
      <c r="F185" s="845"/>
      <c r="G185" s="845"/>
      <c r="H185" s="845"/>
      <c r="I185" s="845"/>
      <c r="J185" s="845"/>
      <c r="K185" s="845"/>
      <c r="L185" s="845"/>
      <c r="M185" s="845"/>
      <c r="N185" s="845"/>
      <c r="O185" s="845"/>
      <c r="P185" s="845"/>
      <c r="Q185" s="845"/>
      <c r="R185" s="845"/>
    </row>
    <row r="186" spans="1:18" s="8" customFormat="1" ht="11.5" customHeight="1" x14ac:dyDescent="0.3">
      <c r="A186" s="844"/>
      <c r="B186" s="845"/>
      <c r="C186" s="845"/>
      <c r="D186" s="845"/>
      <c r="E186" s="845"/>
      <c r="F186" s="845"/>
      <c r="G186" s="845"/>
      <c r="H186" s="845"/>
      <c r="I186" s="845"/>
      <c r="J186" s="845"/>
      <c r="K186" s="845"/>
      <c r="L186" s="845"/>
      <c r="M186" s="845"/>
      <c r="N186" s="845"/>
      <c r="O186" s="845"/>
      <c r="P186" s="845"/>
      <c r="Q186" s="845"/>
      <c r="R186" s="845"/>
    </row>
    <row r="187" spans="1:18" s="8" customFormat="1" ht="11.5" customHeight="1" x14ac:dyDescent="0.3">
      <c r="A187" s="844"/>
      <c r="B187" s="845"/>
      <c r="C187" s="845"/>
      <c r="D187" s="845"/>
      <c r="E187" s="845"/>
      <c r="F187" s="845"/>
      <c r="G187" s="845"/>
      <c r="H187" s="845"/>
      <c r="I187" s="845"/>
      <c r="J187" s="845"/>
      <c r="K187" s="845"/>
      <c r="L187" s="845"/>
      <c r="M187" s="845"/>
      <c r="N187" s="845"/>
      <c r="O187" s="845"/>
      <c r="P187" s="845"/>
      <c r="Q187" s="845"/>
      <c r="R187" s="845"/>
    </row>
    <row r="188" spans="1:18" s="8" customFormat="1" ht="11.5" customHeight="1" x14ac:dyDescent="0.3">
      <c r="A188" s="844"/>
      <c r="B188" s="845"/>
      <c r="C188" s="845"/>
      <c r="D188" s="845"/>
      <c r="E188" s="845"/>
      <c r="F188" s="845"/>
      <c r="G188" s="845"/>
      <c r="H188" s="845"/>
      <c r="I188" s="845"/>
      <c r="J188" s="845"/>
      <c r="K188" s="845"/>
      <c r="L188" s="845"/>
      <c r="M188" s="845"/>
      <c r="N188" s="845"/>
      <c r="O188" s="845"/>
      <c r="P188" s="845"/>
      <c r="Q188" s="845"/>
      <c r="R188" s="845"/>
    </row>
    <row r="189" spans="1:18" s="8" customFormat="1" ht="11.5" customHeight="1" x14ac:dyDescent="0.3">
      <c r="A189" s="844"/>
      <c r="B189" s="845"/>
      <c r="C189" s="845"/>
      <c r="D189" s="845"/>
      <c r="E189" s="845"/>
      <c r="F189" s="845"/>
      <c r="G189" s="845"/>
      <c r="H189" s="845"/>
      <c r="I189" s="845"/>
      <c r="J189" s="845"/>
      <c r="K189" s="845"/>
      <c r="L189" s="845"/>
      <c r="M189" s="845"/>
      <c r="N189" s="845"/>
      <c r="O189" s="845"/>
      <c r="P189" s="845"/>
      <c r="Q189" s="845"/>
      <c r="R189" s="845"/>
    </row>
    <row r="190" spans="1:18" s="8" customFormat="1" ht="11.5" customHeight="1" x14ac:dyDescent="0.3">
      <c r="A190" s="844"/>
      <c r="B190" s="845"/>
      <c r="C190" s="845"/>
      <c r="D190" s="845"/>
      <c r="E190" s="845"/>
      <c r="F190" s="845"/>
      <c r="G190" s="845"/>
      <c r="H190" s="845"/>
      <c r="I190" s="845"/>
      <c r="J190" s="845"/>
      <c r="K190" s="845"/>
      <c r="L190" s="845"/>
      <c r="M190" s="845"/>
      <c r="N190" s="845"/>
      <c r="O190" s="845"/>
      <c r="P190" s="845"/>
      <c r="Q190" s="845"/>
      <c r="R190" s="845"/>
    </row>
    <row r="191" spans="1:18" s="8" customFormat="1" ht="11.5" customHeight="1" x14ac:dyDescent="0.3">
      <c r="A191" s="844"/>
      <c r="B191" s="845"/>
      <c r="C191" s="845"/>
      <c r="D191" s="845"/>
      <c r="E191" s="845"/>
      <c r="F191" s="845"/>
      <c r="G191" s="845"/>
      <c r="H191" s="845"/>
      <c r="I191" s="845"/>
      <c r="J191" s="845"/>
      <c r="K191" s="845"/>
      <c r="L191" s="845"/>
      <c r="M191" s="845"/>
      <c r="N191" s="845"/>
      <c r="O191" s="845"/>
      <c r="P191" s="845"/>
      <c r="Q191" s="845"/>
      <c r="R191" s="845"/>
    </row>
  </sheetData>
  <sheetProtection algorithmName="SHA-512" hashValue="WqpM3WaTaRyVKpwT4d5WvMI+DxnKcdaayiG1QEWdbf63fdJYGx2eadn+rn8De4AkdXAu+jcxyJ56ehzkPtvh8g==" saltValue="Ao0qapo5qb1FH/EJWxzOXg==" spinCount="100000" sheet="1" insertRows="0" deleteRows="0"/>
  <mergeCells count="68">
    <mergeCell ref="A147:R147"/>
    <mergeCell ref="C170:D170"/>
    <mergeCell ref="A93:R93"/>
    <mergeCell ref="A116:B116"/>
    <mergeCell ref="A101:R101"/>
    <mergeCell ref="A124:B124"/>
    <mergeCell ref="A114:R114"/>
    <mergeCell ref="C116:D116"/>
    <mergeCell ref="C123:D123"/>
    <mergeCell ref="A115:R115"/>
    <mergeCell ref="A149:B149"/>
    <mergeCell ref="A154:B154"/>
    <mergeCell ref="A148:B148"/>
    <mergeCell ref="A146:R146"/>
    <mergeCell ref="A94:R94"/>
    <mergeCell ref="A96:B96"/>
    <mergeCell ref="B19:B22"/>
    <mergeCell ref="B27:B30"/>
    <mergeCell ref="A137:B137"/>
    <mergeCell ref="A123:B123"/>
    <mergeCell ref="A122:R122"/>
    <mergeCell ref="C37:D37"/>
    <mergeCell ref="B23:B26"/>
    <mergeCell ref="B31:B34"/>
    <mergeCell ref="A36:R36"/>
    <mergeCell ref="A48:R48"/>
    <mergeCell ref="A47:R47"/>
    <mergeCell ref="A37:B37"/>
    <mergeCell ref="C49:D49"/>
    <mergeCell ref="A49:B49"/>
    <mergeCell ref="A95:R95"/>
    <mergeCell ref="A136:R136"/>
    <mergeCell ref="A102:B102"/>
    <mergeCell ref="A100:R100"/>
    <mergeCell ref="C96:D96"/>
    <mergeCell ref="C102:D102"/>
    <mergeCell ref="A191:R191"/>
    <mergeCell ref="A169:R169"/>
    <mergeCell ref="A184:R184"/>
    <mergeCell ref="A185:R185"/>
    <mergeCell ref="A186:R186"/>
    <mergeCell ref="A187:R187"/>
    <mergeCell ref="R182:R183"/>
    <mergeCell ref="Q182:Q183"/>
    <mergeCell ref="C182:C183"/>
    <mergeCell ref="A174:B174"/>
    <mergeCell ref="A181:B181"/>
    <mergeCell ref="C174:D174"/>
    <mergeCell ref="A189:R189"/>
    <mergeCell ref="A190:R190"/>
    <mergeCell ref="A188:R188"/>
    <mergeCell ref="C181:D181"/>
    <mergeCell ref="C148:D148"/>
    <mergeCell ref="A170:B170"/>
    <mergeCell ref="A168:B168"/>
    <mergeCell ref="A1:R1"/>
    <mergeCell ref="A5:R5"/>
    <mergeCell ref="B7:B10"/>
    <mergeCell ref="B11:B14"/>
    <mergeCell ref="B15:B18"/>
    <mergeCell ref="A6:B6"/>
    <mergeCell ref="C6:D6"/>
    <mergeCell ref="A2:I2"/>
    <mergeCell ref="J2:R2"/>
    <mergeCell ref="A3:H3"/>
    <mergeCell ref="A4:I4"/>
    <mergeCell ref="J4:R4"/>
    <mergeCell ref="J3:R3"/>
  </mergeCells>
  <printOptions horizontalCentered="1"/>
  <pageMargins left="0.5" right="0.5" top="0.8" bottom="0.8" header="0" footer="0.3"/>
  <pageSetup fitToHeight="2" orientation="landscape" r:id="rId1"/>
  <headerFooter>
    <oddHeader xml:space="preserve">&amp;C </oddHeader>
    <oddFooter xml:space="preserve">&amp;C </oddFooter>
  </headerFooter>
  <ignoredErrors>
    <ignoredError sqref="Q8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939C2-3416-4E78-902F-FBCE7BF0674A}">
  <dimension ref="A1:V190"/>
  <sheetViews>
    <sheetView view="pageLayout" zoomScaleNormal="75" workbookViewId="0">
      <selection activeCell="A122" sqref="A122:XFD122"/>
    </sheetView>
  </sheetViews>
  <sheetFormatPr defaultColWidth="3.26953125" defaultRowHeight="15.5" x14ac:dyDescent="0.35"/>
  <cols>
    <col min="1" max="1" width="2.08984375" style="4" customWidth="1"/>
    <col min="2" max="2" width="12.81640625" style="1" customWidth="1"/>
    <col min="3" max="3" width="8.26953125" style="2" customWidth="1"/>
    <col min="4" max="4" width="4.1796875" style="1" customWidth="1"/>
    <col min="5" max="5" width="7.08984375" style="1" customWidth="1"/>
    <col min="6" max="12" width="7" style="1" customWidth="1"/>
    <col min="13" max="13" width="7" style="3" customWidth="1"/>
    <col min="14" max="16" width="7" style="2" customWidth="1"/>
    <col min="17" max="18" width="8.26953125" style="2" customWidth="1"/>
    <col min="19" max="16384" width="3.26953125" style="1"/>
  </cols>
  <sheetData>
    <row r="1" spans="1:18" s="8" customFormat="1" ht="8.75" customHeight="1" x14ac:dyDescent="0.3">
      <c r="A1" s="813"/>
      <c r="B1" s="814"/>
      <c r="C1" s="814"/>
      <c r="D1" s="814"/>
      <c r="E1" s="814"/>
      <c r="F1" s="814"/>
      <c r="G1" s="814"/>
      <c r="H1" s="814"/>
      <c r="I1" s="814"/>
      <c r="J1" s="814"/>
      <c r="K1" s="814"/>
      <c r="L1" s="814"/>
      <c r="M1" s="814"/>
      <c r="N1" s="814"/>
      <c r="O1" s="814"/>
      <c r="P1" s="814"/>
      <c r="Q1" s="814"/>
      <c r="R1" s="815"/>
    </row>
    <row r="2" spans="1:18" s="6" customFormat="1" ht="11.4" customHeight="1" x14ac:dyDescent="0.3">
      <c r="A2" s="832" t="str">
        <f>'FY28 D'!$B$1</f>
        <v>Tribe Name</v>
      </c>
      <c r="B2" s="833"/>
      <c r="C2" s="833"/>
      <c r="D2" s="833"/>
      <c r="E2" s="833"/>
      <c r="F2" s="833"/>
      <c r="G2" s="833"/>
      <c r="H2" s="833"/>
      <c r="I2" s="833"/>
      <c r="J2" s="834" t="s">
        <v>155</v>
      </c>
      <c r="K2" s="835"/>
      <c r="L2" s="835"/>
      <c r="M2" s="835"/>
      <c r="N2" s="835"/>
      <c r="O2" s="835"/>
      <c r="P2" s="835"/>
      <c r="Q2" s="835"/>
      <c r="R2" s="836"/>
    </row>
    <row r="3" spans="1:18" s="6" customFormat="1" ht="11.4" customHeight="1" x14ac:dyDescent="0.3">
      <c r="A3" s="832" t="s">
        <v>160</v>
      </c>
      <c r="B3" s="833"/>
      <c r="C3" s="833"/>
      <c r="D3" s="833"/>
      <c r="E3" s="833"/>
      <c r="F3" s="833"/>
      <c r="G3" s="833"/>
      <c r="H3" s="833"/>
      <c r="I3" s="525">
        <f>'FY28 D'!$H$2</f>
        <v>28</v>
      </c>
      <c r="J3" s="842" t="s">
        <v>170</v>
      </c>
      <c r="K3" s="843"/>
      <c r="L3" s="843"/>
      <c r="M3" s="843"/>
      <c r="N3" s="843"/>
      <c r="O3" s="843"/>
      <c r="P3" s="843"/>
      <c r="Q3" s="843"/>
      <c r="R3" s="836"/>
    </row>
    <row r="4" spans="1:18" s="6" customFormat="1" ht="11.4" customHeight="1" thickBot="1" x14ac:dyDescent="0.35">
      <c r="A4" s="837" t="s">
        <v>176</v>
      </c>
      <c r="B4" s="838"/>
      <c r="C4" s="838"/>
      <c r="D4" s="838"/>
      <c r="E4" s="838"/>
      <c r="F4" s="838"/>
      <c r="G4" s="838"/>
      <c r="H4" s="838"/>
      <c r="I4" s="838"/>
      <c r="J4" s="839" t="s">
        <v>75</v>
      </c>
      <c r="K4" s="840"/>
      <c r="L4" s="840"/>
      <c r="M4" s="840"/>
      <c r="N4" s="840"/>
      <c r="O4" s="840"/>
      <c r="P4" s="840"/>
      <c r="Q4" s="840"/>
      <c r="R4" s="841"/>
    </row>
    <row r="5" spans="1:18" ht="8.75" customHeight="1" thickBot="1" x14ac:dyDescent="0.4">
      <c r="A5" s="816"/>
      <c r="B5" s="817"/>
      <c r="C5" s="817"/>
      <c r="D5" s="817"/>
      <c r="E5" s="817"/>
      <c r="F5" s="817"/>
      <c r="G5" s="817"/>
      <c r="H5" s="817"/>
      <c r="I5" s="817"/>
      <c r="J5" s="817"/>
      <c r="K5" s="817"/>
      <c r="L5" s="817"/>
      <c r="M5" s="817"/>
      <c r="N5" s="817"/>
      <c r="O5" s="817"/>
      <c r="P5" s="817"/>
      <c r="Q5" s="817"/>
      <c r="R5" s="818"/>
    </row>
    <row r="6" spans="1:18" s="8" customFormat="1" ht="11.5" customHeight="1" thickBot="1" x14ac:dyDescent="0.35">
      <c r="A6" s="828" t="s">
        <v>145</v>
      </c>
      <c r="B6" s="829"/>
      <c r="C6" s="830" t="s">
        <v>144</v>
      </c>
      <c r="D6" s="831"/>
      <c r="E6" s="417" t="s">
        <v>26</v>
      </c>
      <c r="F6" s="417" t="s">
        <v>25</v>
      </c>
      <c r="G6" s="417" t="s">
        <v>24</v>
      </c>
      <c r="H6" s="417" t="s">
        <v>23</v>
      </c>
      <c r="I6" s="417" t="s">
        <v>22</v>
      </c>
      <c r="J6" s="417" t="s">
        <v>21</v>
      </c>
      <c r="K6" s="417" t="s">
        <v>20</v>
      </c>
      <c r="L6" s="417" t="s">
        <v>19</v>
      </c>
      <c r="M6" s="418" t="s">
        <v>18</v>
      </c>
      <c r="N6" s="419" t="s">
        <v>17</v>
      </c>
      <c r="O6" s="419" t="s">
        <v>16</v>
      </c>
      <c r="P6" s="419" t="s">
        <v>15</v>
      </c>
      <c r="Q6" s="488" t="s">
        <v>14</v>
      </c>
      <c r="R6" s="240" t="s">
        <v>13</v>
      </c>
    </row>
    <row r="7" spans="1:18" s="7" customFormat="1" ht="11.4" customHeight="1" x14ac:dyDescent="0.3">
      <c r="A7" s="175" t="str">
        <f>'FY28 D'!B6</f>
        <v>A.</v>
      </c>
      <c r="B7" s="819" t="str">
        <f>'FY28 D'!C6</f>
        <v>Staff Title</v>
      </c>
      <c r="C7" s="420" t="s">
        <v>90</v>
      </c>
      <c r="D7" s="421" t="s">
        <v>95</v>
      </c>
      <c r="E7" s="422">
        <v>0</v>
      </c>
      <c r="F7" s="422">
        <v>0</v>
      </c>
      <c r="G7" s="422">
        <v>0</v>
      </c>
      <c r="H7" s="422">
        <v>0</v>
      </c>
      <c r="I7" s="422">
        <v>0</v>
      </c>
      <c r="J7" s="422">
        <v>0</v>
      </c>
      <c r="K7" s="422">
        <v>0</v>
      </c>
      <c r="L7" s="422">
        <v>0</v>
      </c>
      <c r="M7" s="422">
        <v>0</v>
      </c>
      <c r="N7" s="422">
        <v>0</v>
      </c>
      <c r="O7" s="422">
        <v>0</v>
      </c>
      <c r="P7" s="422">
        <v>0</v>
      </c>
      <c r="Q7" s="241"/>
      <c r="R7" s="185"/>
    </row>
    <row r="8" spans="1:18" s="7" customFormat="1" ht="11.4" customHeight="1" x14ac:dyDescent="0.3">
      <c r="A8" s="176"/>
      <c r="B8" s="820"/>
      <c r="C8" s="423" t="s">
        <v>90</v>
      </c>
      <c r="D8" s="424" t="s">
        <v>96</v>
      </c>
      <c r="E8" s="425">
        <v>0</v>
      </c>
      <c r="F8" s="425">
        <v>0</v>
      </c>
      <c r="G8" s="425">
        <v>0</v>
      </c>
      <c r="H8" s="425">
        <v>0</v>
      </c>
      <c r="I8" s="425">
        <v>0</v>
      </c>
      <c r="J8" s="425">
        <v>0</v>
      </c>
      <c r="K8" s="425">
        <v>0</v>
      </c>
      <c r="L8" s="425">
        <v>0</v>
      </c>
      <c r="M8" s="425">
        <v>0</v>
      </c>
      <c r="N8" s="425">
        <v>0</v>
      </c>
      <c r="O8" s="425">
        <v>0</v>
      </c>
      <c r="P8" s="425">
        <v>0</v>
      </c>
      <c r="Q8" s="242">
        <f>SUM(E7:P7)+SUM(E8:P8)</f>
        <v>0</v>
      </c>
      <c r="R8" s="186"/>
    </row>
    <row r="9" spans="1:18" s="7" customFormat="1" ht="10" customHeight="1" x14ac:dyDescent="0.3">
      <c r="A9" s="177"/>
      <c r="B9" s="821"/>
      <c r="C9" s="95"/>
      <c r="D9" s="429" t="s">
        <v>95</v>
      </c>
      <c r="E9" s="430">
        <f>E7*'FY28 D'!$N$6</f>
        <v>0</v>
      </c>
      <c r="F9" s="430">
        <f>F7*'FY28 D'!$N$6</f>
        <v>0</v>
      </c>
      <c r="G9" s="430">
        <f>G7*'FY28 D'!$N$6</f>
        <v>0</v>
      </c>
      <c r="H9" s="430">
        <f>H7*'FY28 D'!$N$6</f>
        <v>0</v>
      </c>
      <c r="I9" s="430">
        <f>I7*'FY28 D'!$N$6</f>
        <v>0</v>
      </c>
      <c r="J9" s="430">
        <f>J7*'FY28 D'!$N$6</f>
        <v>0</v>
      </c>
      <c r="K9" s="430">
        <f>K7*'FY28 D'!$N$6</f>
        <v>0</v>
      </c>
      <c r="L9" s="430">
        <f>L7*'FY28 D'!$N$6</f>
        <v>0</v>
      </c>
      <c r="M9" s="430">
        <f>M7*'FY28 D'!$N$6</f>
        <v>0</v>
      </c>
      <c r="N9" s="430">
        <f>N7*'FY28 D'!$N$6</f>
        <v>0</v>
      </c>
      <c r="O9" s="430">
        <f>O7*'FY28 D'!$N$6</f>
        <v>0</v>
      </c>
      <c r="P9" s="430">
        <f>P7*'FY28 D'!$N$6</f>
        <v>0</v>
      </c>
      <c r="Q9" s="243"/>
      <c r="R9" s="187"/>
    </row>
    <row r="10" spans="1:18" s="7" customFormat="1" ht="10" customHeight="1" x14ac:dyDescent="0.3">
      <c r="A10" s="178"/>
      <c r="B10" s="822"/>
      <c r="C10" s="95">
        <f>'FY28 D'!$S$6</f>
        <v>0</v>
      </c>
      <c r="D10" s="431" t="s">
        <v>96</v>
      </c>
      <c r="E10" s="432">
        <f>E8*'FY28 D'!$N$6</f>
        <v>0</v>
      </c>
      <c r="F10" s="432">
        <f>F8*'FY28 D'!$N$6</f>
        <v>0</v>
      </c>
      <c r="G10" s="432">
        <f>G8*'FY28 D'!$N$6</f>
        <v>0</v>
      </c>
      <c r="H10" s="432">
        <f>H8*'FY28 D'!$N$6</f>
        <v>0</v>
      </c>
      <c r="I10" s="432">
        <f>I8*'FY28 D'!$N$6</f>
        <v>0</v>
      </c>
      <c r="J10" s="432">
        <f>J8*'FY28 D'!$N$6</f>
        <v>0</v>
      </c>
      <c r="K10" s="432">
        <f>K8*'FY28 D'!$N$6</f>
        <v>0</v>
      </c>
      <c r="L10" s="432">
        <f>L8*'FY28 D'!$N$6</f>
        <v>0</v>
      </c>
      <c r="M10" s="432">
        <f>M8*'FY28 D'!$N$6</f>
        <v>0</v>
      </c>
      <c r="N10" s="432">
        <f>N8*'FY28 D'!$N$6</f>
        <v>0</v>
      </c>
      <c r="O10" s="432">
        <f>O8*'FY28 D'!$N$6</f>
        <v>0</v>
      </c>
      <c r="P10" s="432">
        <f>P8*'FY28 D'!$N$6</f>
        <v>0</v>
      </c>
      <c r="Q10" s="244">
        <f>SUM(E9:P9)+SUM(E10:P10)</f>
        <v>0</v>
      </c>
      <c r="R10" s="188">
        <f>C10-SUM(Q9:Q10)</f>
        <v>0</v>
      </c>
    </row>
    <row r="11" spans="1:18" s="7" customFormat="1" ht="11.4" customHeight="1" x14ac:dyDescent="0.3">
      <c r="A11" s="179" t="str">
        <f>'FY28 D'!B8</f>
        <v>B.</v>
      </c>
      <c r="B11" s="823" t="str">
        <f>'FY28 D'!C8</f>
        <v>Staff Title</v>
      </c>
      <c r="C11" s="426" t="s">
        <v>90</v>
      </c>
      <c r="D11" s="427" t="s">
        <v>95</v>
      </c>
      <c r="E11" s="428">
        <v>0</v>
      </c>
      <c r="F11" s="428">
        <v>0</v>
      </c>
      <c r="G11" s="428">
        <v>0</v>
      </c>
      <c r="H11" s="428">
        <v>0</v>
      </c>
      <c r="I11" s="428">
        <v>0</v>
      </c>
      <c r="J11" s="428">
        <v>0</v>
      </c>
      <c r="K11" s="428">
        <v>0</v>
      </c>
      <c r="L11" s="428">
        <v>0</v>
      </c>
      <c r="M11" s="428">
        <v>0</v>
      </c>
      <c r="N11" s="428">
        <v>0</v>
      </c>
      <c r="O11" s="428">
        <v>0</v>
      </c>
      <c r="P11" s="428">
        <v>0</v>
      </c>
      <c r="Q11" s="241"/>
      <c r="R11" s="185"/>
    </row>
    <row r="12" spans="1:18" s="7" customFormat="1" ht="11.4" customHeight="1" x14ac:dyDescent="0.3">
      <c r="A12" s="176"/>
      <c r="B12" s="824"/>
      <c r="C12" s="423" t="s">
        <v>90</v>
      </c>
      <c r="D12" s="424" t="s">
        <v>96</v>
      </c>
      <c r="E12" s="425">
        <v>0</v>
      </c>
      <c r="F12" s="425">
        <v>0</v>
      </c>
      <c r="G12" s="425">
        <v>0</v>
      </c>
      <c r="H12" s="425">
        <v>0</v>
      </c>
      <c r="I12" s="425">
        <v>0</v>
      </c>
      <c r="J12" s="425">
        <v>0</v>
      </c>
      <c r="K12" s="425">
        <v>0</v>
      </c>
      <c r="L12" s="425">
        <v>0</v>
      </c>
      <c r="M12" s="425">
        <v>0</v>
      </c>
      <c r="N12" s="425">
        <v>0</v>
      </c>
      <c r="O12" s="425">
        <v>0</v>
      </c>
      <c r="P12" s="425">
        <v>0</v>
      </c>
      <c r="Q12" s="242">
        <f>SUM(E11:P11)+SUM(E12:P12)</f>
        <v>0</v>
      </c>
      <c r="R12" s="186"/>
    </row>
    <row r="13" spans="1:18" s="7" customFormat="1" ht="10" customHeight="1" x14ac:dyDescent="0.3">
      <c r="A13" s="176"/>
      <c r="B13" s="825"/>
      <c r="C13" s="95"/>
      <c r="D13" s="429" t="s">
        <v>95</v>
      </c>
      <c r="E13" s="430">
        <f>E11*'FY28 D'!$N$8</f>
        <v>0</v>
      </c>
      <c r="F13" s="430">
        <f>F11*'FY28 D'!$N$8</f>
        <v>0</v>
      </c>
      <c r="G13" s="430">
        <f>G11*'FY28 D'!$N$8</f>
        <v>0</v>
      </c>
      <c r="H13" s="430">
        <f>H11*'FY28 D'!$N$8</f>
        <v>0</v>
      </c>
      <c r="I13" s="430">
        <f>I11*'FY28 D'!$N$8</f>
        <v>0</v>
      </c>
      <c r="J13" s="430">
        <f>J11*'FY28 D'!$N$8</f>
        <v>0</v>
      </c>
      <c r="K13" s="430">
        <f>K11*'FY28 D'!$N$8</f>
        <v>0</v>
      </c>
      <c r="L13" s="430">
        <f>L11*'FY28 D'!$N$8</f>
        <v>0</v>
      </c>
      <c r="M13" s="430">
        <f>M11*'FY28 D'!$N$8</f>
        <v>0</v>
      </c>
      <c r="N13" s="430">
        <f>N11*'FY28 D'!$N$8</f>
        <v>0</v>
      </c>
      <c r="O13" s="430">
        <f>O11*'FY28 D'!$N$8</f>
        <v>0</v>
      </c>
      <c r="P13" s="430">
        <f>P11*'FY28 D'!$N$8</f>
        <v>0</v>
      </c>
      <c r="Q13" s="243"/>
      <c r="R13" s="187"/>
    </row>
    <row r="14" spans="1:18" s="7" customFormat="1" ht="10" customHeight="1" x14ac:dyDescent="0.3">
      <c r="A14" s="178"/>
      <c r="B14" s="826"/>
      <c r="C14" s="95">
        <f>'FY28 D'!$S$8</f>
        <v>0</v>
      </c>
      <c r="D14" s="431" t="s">
        <v>96</v>
      </c>
      <c r="E14" s="432">
        <f>E12*'FY28 D'!$N$8</f>
        <v>0</v>
      </c>
      <c r="F14" s="432">
        <f>F12*'FY28 D'!$N$8</f>
        <v>0</v>
      </c>
      <c r="G14" s="432">
        <f>G12*'FY28 D'!$N$8</f>
        <v>0</v>
      </c>
      <c r="H14" s="432">
        <f>H12*'FY28 D'!$N$8</f>
        <v>0</v>
      </c>
      <c r="I14" s="432">
        <f>I12*'FY28 D'!$N$8</f>
        <v>0</v>
      </c>
      <c r="J14" s="432">
        <f>J12*'FY28 D'!$N$8</f>
        <v>0</v>
      </c>
      <c r="K14" s="432">
        <f>K12*'FY28 D'!$N$8</f>
        <v>0</v>
      </c>
      <c r="L14" s="432">
        <f>L12*'FY28 D'!$N$8</f>
        <v>0</v>
      </c>
      <c r="M14" s="432">
        <f>M12*'FY28 D'!$N$8</f>
        <v>0</v>
      </c>
      <c r="N14" s="432">
        <f>N12*'FY28 D'!$N$8</f>
        <v>0</v>
      </c>
      <c r="O14" s="432">
        <f>O12*'FY28 D'!$N$8</f>
        <v>0</v>
      </c>
      <c r="P14" s="432">
        <f>P12*'FY28 D'!$N$8</f>
        <v>0</v>
      </c>
      <c r="Q14" s="244">
        <f>SUM(E13:P13)+SUM(E14:P14)</f>
        <v>0</v>
      </c>
      <c r="R14" s="188">
        <f>C14-Q14</f>
        <v>0</v>
      </c>
    </row>
    <row r="15" spans="1:18" s="7" customFormat="1" ht="11.4" customHeight="1" x14ac:dyDescent="0.3">
      <c r="A15" s="180" t="str">
        <f>'FY28 D'!B10</f>
        <v>C.</v>
      </c>
      <c r="B15" s="827" t="str">
        <f>'FY28 D'!C10</f>
        <v>Staff Title</v>
      </c>
      <c r="C15" s="426" t="s">
        <v>90</v>
      </c>
      <c r="D15" s="427" t="s">
        <v>95</v>
      </c>
      <c r="E15" s="428">
        <v>0</v>
      </c>
      <c r="F15" s="428">
        <v>0</v>
      </c>
      <c r="G15" s="428">
        <v>0</v>
      </c>
      <c r="H15" s="428">
        <v>0</v>
      </c>
      <c r="I15" s="428">
        <v>0</v>
      </c>
      <c r="J15" s="428">
        <v>0</v>
      </c>
      <c r="K15" s="428">
        <v>0</v>
      </c>
      <c r="L15" s="428">
        <v>0</v>
      </c>
      <c r="M15" s="428">
        <v>0</v>
      </c>
      <c r="N15" s="428">
        <v>0</v>
      </c>
      <c r="O15" s="428">
        <v>0</v>
      </c>
      <c r="P15" s="428">
        <v>0</v>
      </c>
      <c r="Q15" s="241"/>
      <c r="R15" s="189"/>
    </row>
    <row r="16" spans="1:18" s="7" customFormat="1" ht="11.4" customHeight="1" x14ac:dyDescent="0.3">
      <c r="A16" s="181"/>
      <c r="B16" s="820"/>
      <c r="C16" s="423" t="s">
        <v>90</v>
      </c>
      <c r="D16" s="424" t="s">
        <v>96</v>
      </c>
      <c r="E16" s="425">
        <v>0</v>
      </c>
      <c r="F16" s="425">
        <v>0</v>
      </c>
      <c r="G16" s="425">
        <v>0</v>
      </c>
      <c r="H16" s="425">
        <v>0</v>
      </c>
      <c r="I16" s="425">
        <v>0</v>
      </c>
      <c r="J16" s="425">
        <v>0</v>
      </c>
      <c r="K16" s="425">
        <v>0</v>
      </c>
      <c r="L16" s="425">
        <v>0</v>
      </c>
      <c r="M16" s="425">
        <v>0</v>
      </c>
      <c r="N16" s="425">
        <v>0</v>
      </c>
      <c r="O16" s="425">
        <v>0</v>
      </c>
      <c r="P16" s="425">
        <v>0</v>
      </c>
      <c r="Q16" s="242">
        <f>SUM(E15:P15)+SUM(E16:P16)</f>
        <v>0</v>
      </c>
      <c r="R16" s="186"/>
    </row>
    <row r="17" spans="1:18" s="7" customFormat="1" ht="10" customHeight="1" x14ac:dyDescent="0.3">
      <c r="A17" s="181"/>
      <c r="B17" s="821"/>
      <c r="C17" s="95"/>
      <c r="D17" s="429" t="s">
        <v>95</v>
      </c>
      <c r="E17" s="430">
        <f>E15*'FY28 D'!$N$10</f>
        <v>0</v>
      </c>
      <c r="F17" s="430">
        <f>F15*'FY28 D'!$N$10</f>
        <v>0</v>
      </c>
      <c r="G17" s="430">
        <f>G15*'FY28 D'!$N$10</f>
        <v>0</v>
      </c>
      <c r="H17" s="430">
        <f>H15*'FY28 D'!$N$10</f>
        <v>0</v>
      </c>
      <c r="I17" s="430">
        <f>I15*'FY28 D'!$N$10</f>
        <v>0</v>
      </c>
      <c r="J17" s="430">
        <f>J15*'FY28 D'!$N$10</f>
        <v>0</v>
      </c>
      <c r="K17" s="430">
        <f>K15*'FY28 D'!$N$10</f>
        <v>0</v>
      </c>
      <c r="L17" s="430">
        <f>L15*'FY28 D'!$N$10</f>
        <v>0</v>
      </c>
      <c r="M17" s="430">
        <f>M15*'FY28 D'!$N$10</f>
        <v>0</v>
      </c>
      <c r="N17" s="430">
        <f>N15*'FY28 D'!$N$10</f>
        <v>0</v>
      </c>
      <c r="O17" s="430">
        <f>O15*'FY28 D'!$N$10</f>
        <v>0</v>
      </c>
      <c r="P17" s="430">
        <f>P15*'FY28 D'!$N$10</f>
        <v>0</v>
      </c>
      <c r="Q17" s="243"/>
      <c r="R17" s="186"/>
    </row>
    <row r="18" spans="1:18" s="7" customFormat="1" ht="10" customHeight="1" x14ac:dyDescent="0.3">
      <c r="A18" s="182"/>
      <c r="B18" s="822"/>
      <c r="C18" s="95">
        <f>'FY28 D'!$S$10</f>
        <v>0</v>
      </c>
      <c r="D18" s="431" t="s">
        <v>96</v>
      </c>
      <c r="E18" s="432">
        <f>E16*'FY28 D'!$N$10</f>
        <v>0</v>
      </c>
      <c r="F18" s="432">
        <f>F16*'FY28 D'!$N$10</f>
        <v>0</v>
      </c>
      <c r="G18" s="432">
        <f>G16*'FY28 D'!$N$10</f>
        <v>0</v>
      </c>
      <c r="H18" s="432">
        <f>H16*'FY28 D'!$N$10</f>
        <v>0</v>
      </c>
      <c r="I18" s="432">
        <f>I16*'FY28 D'!$N$10</f>
        <v>0</v>
      </c>
      <c r="J18" s="432">
        <f>J16*'FY28 D'!$N$10</f>
        <v>0</v>
      </c>
      <c r="K18" s="432">
        <f>K16*'FY28 D'!$N$10</f>
        <v>0</v>
      </c>
      <c r="L18" s="432">
        <f>L16*'FY28 D'!$N$10</f>
        <v>0</v>
      </c>
      <c r="M18" s="432">
        <f>M16*'FY28 D'!$N$10</f>
        <v>0</v>
      </c>
      <c r="N18" s="432">
        <f>N16*'FY28 D'!$N$10</f>
        <v>0</v>
      </c>
      <c r="O18" s="432">
        <f>O16*'FY28 D'!$N$10</f>
        <v>0</v>
      </c>
      <c r="P18" s="432">
        <f>P16*'FY28 D'!$N$10</f>
        <v>0</v>
      </c>
      <c r="Q18" s="244">
        <f>SUM(E17:P17)+SUM(E18:P18)</f>
        <v>0</v>
      </c>
      <c r="R18" s="188">
        <f>C18-Q18</f>
        <v>0</v>
      </c>
    </row>
    <row r="19" spans="1:18" s="7" customFormat="1" ht="11.4" customHeight="1" x14ac:dyDescent="0.3">
      <c r="A19" s="180" t="str">
        <f>'FY28 D'!B12</f>
        <v>D.</v>
      </c>
      <c r="B19" s="827" t="str">
        <f>'FY28 D'!C12</f>
        <v>Staff Title</v>
      </c>
      <c r="C19" s="426" t="s">
        <v>90</v>
      </c>
      <c r="D19" s="427" t="s">
        <v>95</v>
      </c>
      <c r="E19" s="428">
        <v>0</v>
      </c>
      <c r="F19" s="428">
        <v>0</v>
      </c>
      <c r="G19" s="428">
        <v>0</v>
      </c>
      <c r="H19" s="428">
        <v>0</v>
      </c>
      <c r="I19" s="428">
        <v>0</v>
      </c>
      <c r="J19" s="428">
        <v>0</v>
      </c>
      <c r="K19" s="428">
        <v>0</v>
      </c>
      <c r="L19" s="428">
        <v>0</v>
      </c>
      <c r="M19" s="428">
        <v>0</v>
      </c>
      <c r="N19" s="428">
        <v>0</v>
      </c>
      <c r="O19" s="428">
        <v>0</v>
      </c>
      <c r="P19" s="428">
        <v>0</v>
      </c>
      <c r="Q19" s="241"/>
      <c r="R19" s="189"/>
    </row>
    <row r="20" spans="1:18" s="7" customFormat="1" ht="11.4" customHeight="1" x14ac:dyDescent="0.3">
      <c r="A20" s="183"/>
      <c r="B20" s="820"/>
      <c r="C20" s="423" t="s">
        <v>90</v>
      </c>
      <c r="D20" s="424" t="s">
        <v>96</v>
      </c>
      <c r="E20" s="425">
        <v>0</v>
      </c>
      <c r="F20" s="425">
        <v>0</v>
      </c>
      <c r="G20" s="425">
        <v>0</v>
      </c>
      <c r="H20" s="425">
        <v>0</v>
      </c>
      <c r="I20" s="425">
        <v>0</v>
      </c>
      <c r="J20" s="425">
        <v>0</v>
      </c>
      <c r="K20" s="425">
        <v>0</v>
      </c>
      <c r="L20" s="425">
        <v>0</v>
      </c>
      <c r="M20" s="425">
        <v>0</v>
      </c>
      <c r="N20" s="425">
        <v>0</v>
      </c>
      <c r="O20" s="425">
        <v>0</v>
      </c>
      <c r="P20" s="425">
        <v>0</v>
      </c>
      <c r="Q20" s="242">
        <f>SUM(E19:P19)+SUM(E20:P20)</f>
        <v>0</v>
      </c>
      <c r="R20" s="186"/>
    </row>
    <row r="21" spans="1:18" s="7" customFormat="1" ht="10" customHeight="1" x14ac:dyDescent="0.3">
      <c r="A21" s="183"/>
      <c r="B21" s="821"/>
      <c r="C21" s="95"/>
      <c r="D21" s="429" t="s">
        <v>95</v>
      </c>
      <c r="E21" s="430">
        <f>E19*'FY28 D'!$N$12</f>
        <v>0</v>
      </c>
      <c r="F21" s="430">
        <f>F19*'FY28 D'!$N$12</f>
        <v>0</v>
      </c>
      <c r="G21" s="430">
        <f>G19*'FY28 D'!$N$12</f>
        <v>0</v>
      </c>
      <c r="H21" s="430">
        <f>H19*'FY28 D'!$N$12</f>
        <v>0</v>
      </c>
      <c r="I21" s="430">
        <f>I19*'FY28 D'!$N$12</f>
        <v>0</v>
      </c>
      <c r="J21" s="430">
        <f>J19*'FY28 D'!$N$12</f>
        <v>0</v>
      </c>
      <c r="K21" s="430">
        <f>K19*'FY28 D'!$N$12</f>
        <v>0</v>
      </c>
      <c r="L21" s="430">
        <f>L19*'FY28 D'!$N$12</f>
        <v>0</v>
      </c>
      <c r="M21" s="430">
        <f>M19*'FY28 D'!$N$12</f>
        <v>0</v>
      </c>
      <c r="N21" s="430">
        <f>N19*'FY28 D'!$N$12</f>
        <v>0</v>
      </c>
      <c r="O21" s="430">
        <f>O19*'FY28 D'!$N$12</f>
        <v>0</v>
      </c>
      <c r="P21" s="430">
        <f>P19*'FY28 D'!$N$12</f>
        <v>0</v>
      </c>
      <c r="Q21" s="243"/>
      <c r="R21" s="186"/>
    </row>
    <row r="22" spans="1:18" s="7" customFormat="1" ht="10" customHeight="1" x14ac:dyDescent="0.3">
      <c r="A22" s="184"/>
      <c r="B22" s="822"/>
      <c r="C22" s="95">
        <f>'FY28 D'!$S$12</f>
        <v>0</v>
      </c>
      <c r="D22" s="431" t="s">
        <v>96</v>
      </c>
      <c r="E22" s="432">
        <f>E20*'FY28 D'!$N$12</f>
        <v>0</v>
      </c>
      <c r="F22" s="432">
        <f>F20*'FY28 D'!$N$12</f>
        <v>0</v>
      </c>
      <c r="G22" s="432">
        <f>G20*'FY28 D'!$N$12</f>
        <v>0</v>
      </c>
      <c r="H22" s="432">
        <f>H20*'FY28 D'!$N$12</f>
        <v>0</v>
      </c>
      <c r="I22" s="432">
        <f>I20*'FY28 D'!$N$12</f>
        <v>0</v>
      </c>
      <c r="J22" s="432">
        <f>J20*'FY28 D'!$N$12</f>
        <v>0</v>
      </c>
      <c r="K22" s="432">
        <f>K20*'FY28 D'!$N$12</f>
        <v>0</v>
      </c>
      <c r="L22" s="432">
        <f>L20*'FY28 D'!$N$12</f>
        <v>0</v>
      </c>
      <c r="M22" s="432">
        <f>M20*'FY28 D'!$N$12</f>
        <v>0</v>
      </c>
      <c r="N22" s="432">
        <f>N20*'FY28 D'!$N$12</f>
        <v>0</v>
      </c>
      <c r="O22" s="432">
        <f>O20*'FY28 D'!$N$12</f>
        <v>0</v>
      </c>
      <c r="P22" s="432">
        <f>P20*'FY28 D'!$N$12</f>
        <v>0</v>
      </c>
      <c r="Q22" s="244">
        <f>SUM(E21:P21)+SUM(E22:P22)</f>
        <v>0</v>
      </c>
      <c r="R22" s="188">
        <f>C22-Q22</f>
        <v>0</v>
      </c>
    </row>
    <row r="23" spans="1:18" s="7" customFormat="1" ht="11.4" customHeight="1" x14ac:dyDescent="0.3">
      <c r="A23" s="180" t="str">
        <f>'FY28 D'!B14</f>
        <v>E.</v>
      </c>
      <c r="B23" s="866" t="str">
        <f>'FY28 D'!C14</f>
        <v>Staff Title</v>
      </c>
      <c r="C23" s="426" t="s">
        <v>90</v>
      </c>
      <c r="D23" s="427" t="s">
        <v>95</v>
      </c>
      <c r="E23" s="428">
        <v>0</v>
      </c>
      <c r="F23" s="428">
        <v>0</v>
      </c>
      <c r="G23" s="428">
        <v>0</v>
      </c>
      <c r="H23" s="428">
        <v>0</v>
      </c>
      <c r="I23" s="428">
        <v>0</v>
      </c>
      <c r="J23" s="428">
        <v>0</v>
      </c>
      <c r="K23" s="428">
        <v>0</v>
      </c>
      <c r="L23" s="428">
        <v>0</v>
      </c>
      <c r="M23" s="428">
        <v>0</v>
      </c>
      <c r="N23" s="428">
        <v>0</v>
      </c>
      <c r="O23" s="428">
        <v>0</v>
      </c>
      <c r="P23" s="428">
        <v>0</v>
      </c>
      <c r="Q23" s="241"/>
      <c r="R23" s="190"/>
    </row>
    <row r="24" spans="1:18" s="7" customFormat="1" ht="11.4" customHeight="1" x14ac:dyDescent="0.3">
      <c r="A24" s="181"/>
      <c r="B24" s="867"/>
      <c r="C24" s="423" t="s">
        <v>90</v>
      </c>
      <c r="D24" s="424" t="s">
        <v>96</v>
      </c>
      <c r="E24" s="425">
        <v>0</v>
      </c>
      <c r="F24" s="425">
        <v>0</v>
      </c>
      <c r="G24" s="425">
        <v>0</v>
      </c>
      <c r="H24" s="425">
        <v>0</v>
      </c>
      <c r="I24" s="425">
        <v>0</v>
      </c>
      <c r="J24" s="425">
        <v>0</v>
      </c>
      <c r="K24" s="425">
        <v>0</v>
      </c>
      <c r="L24" s="425">
        <v>0</v>
      </c>
      <c r="M24" s="425">
        <v>0</v>
      </c>
      <c r="N24" s="425">
        <v>0</v>
      </c>
      <c r="O24" s="425">
        <v>0</v>
      </c>
      <c r="P24" s="425">
        <v>0</v>
      </c>
      <c r="Q24" s="242">
        <f>SUM(E23:P23)+SUM(E24:P24)</f>
        <v>0</v>
      </c>
      <c r="R24" s="191"/>
    </row>
    <row r="25" spans="1:18" s="7" customFormat="1" ht="10" customHeight="1" x14ac:dyDescent="0.3">
      <c r="A25" s="181"/>
      <c r="B25" s="868"/>
      <c r="C25" s="141"/>
      <c r="D25" s="429" t="s">
        <v>95</v>
      </c>
      <c r="E25" s="430">
        <f>E23*'FY28 D'!$N$14</f>
        <v>0</v>
      </c>
      <c r="F25" s="430">
        <f>F23*'FY28 D'!$N$14</f>
        <v>0</v>
      </c>
      <c r="G25" s="430">
        <f>G23*'FY28 D'!$N$14</f>
        <v>0</v>
      </c>
      <c r="H25" s="430">
        <f>H23*'FY28 D'!$N$14</f>
        <v>0</v>
      </c>
      <c r="I25" s="430">
        <f>I23*'FY28 D'!$N$14</f>
        <v>0</v>
      </c>
      <c r="J25" s="430">
        <f>J23*'FY28 D'!$N$14</f>
        <v>0</v>
      </c>
      <c r="K25" s="430">
        <f>K23*'FY28 D'!$N$14</f>
        <v>0</v>
      </c>
      <c r="L25" s="430">
        <f>L23*'FY28 D'!$N$14</f>
        <v>0</v>
      </c>
      <c r="M25" s="430">
        <f>M23*'FY28 D'!$N$14</f>
        <v>0</v>
      </c>
      <c r="N25" s="430">
        <f>N23*'FY28 D'!$N$14</f>
        <v>0</v>
      </c>
      <c r="O25" s="430">
        <f>O23*'FY28 D'!$N$14</f>
        <v>0</v>
      </c>
      <c r="P25" s="430">
        <f>P23*'FY28 D'!$N$14</f>
        <v>0</v>
      </c>
      <c r="Q25" s="100"/>
      <c r="R25" s="191"/>
    </row>
    <row r="26" spans="1:18" s="7" customFormat="1" ht="10" customHeight="1" thickBot="1" x14ac:dyDescent="0.35">
      <c r="A26" s="182"/>
      <c r="B26" s="869"/>
      <c r="C26" s="141">
        <f>'FY28 D'!$S$14</f>
        <v>0</v>
      </c>
      <c r="D26" s="431" t="s">
        <v>96</v>
      </c>
      <c r="E26" s="432">
        <f>E24*'FY28 D'!$N$14</f>
        <v>0</v>
      </c>
      <c r="F26" s="432">
        <f>F24*'FY28 D'!$N$14</f>
        <v>0</v>
      </c>
      <c r="G26" s="432">
        <f>G24*'FY28 D'!$N$14</f>
        <v>0</v>
      </c>
      <c r="H26" s="432">
        <f>H24*'FY28 D'!$N$14</f>
        <v>0</v>
      </c>
      <c r="I26" s="432">
        <f>I24*'FY28 D'!$N$14</f>
        <v>0</v>
      </c>
      <c r="J26" s="432">
        <f>J24*'FY28 D'!$N$14</f>
        <v>0</v>
      </c>
      <c r="K26" s="432">
        <f>K24*'FY28 D'!$N$14</f>
        <v>0</v>
      </c>
      <c r="L26" s="432">
        <f>L24*'FY28 D'!$N$14</f>
        <v>0</v>
      </c>
      <c r="M26" s="432">
        <f>M24*'FY28 D'!$N$14</f>
        <v>0</v>
      </c>
      <c r="N26" s="432">
        <f>N24*'FY28 D'!$N$14</f>
        <v>0</v>
      </c>
      <c r="O26" s="432">
        <f>O24*'FY28 D'!$N$14</f>
        <v>0</v>
      </c>
      <c r="P26" s="432">
        <f>P24*'FY28 D'!$N$14</f>
        <v>0</v>
      </c>
      <c r="Q26" s="244">
        <f>SUM(E25:P25)+SUM(E26:P26)</f>
        <v>0</v>
      </c>
      <c r="R26" s="188">
        <f>C26-Q26</f>
        <v>0</v>
      </c>
    </row>
    <row r="27" spans="1:18" s="7" customFormat="1" ht="11.4" hidden="1" customHeight="1" x14ac:dyDescent="0.3">
      <c r="A27" s="180" t="str">
        <f>'FY28 D'!B16</f>
        <v>F.</v>
      </c>
      <c r="B27" s="866" t="str">
        <f>'FY28 D'!C16</f>
        <v>Staff Title</v>
      </c>
      <c r="C27" s="426" t="s">
        <v>90</v>
      </c>
      <c r="D27" s="427" t="s">
        <v>95</v>
      </c>
      <c r="E27" s="428">
        <v>0</v>
      </c>
      <c r="F27" s="428">
        <v>0</v>
      </c>
      <c r="G27" s="428">
        <v>0</v>
      </c>
      <c r="H27" s="428">
        <v>0</v>
      </c>
      <c r="I27" s="428">
        <v>0</v>
      </c>
      <c r="J27" s="428">
        <v>0</v>
      </c>
      <c r="K27" s="428">
        <v>0</v>
      </c>
      <c r="L27" s="428">
        <v>0</v>
      </c>
      <c r="M27" s="428">
        <v>0</v>
      </c>
      <c r="N27" s="428">
        <v>0</v>
      </c>
      <c r="O27" s="428">
        <v>0</v>
      </c>
      <c r="P27" s="428">
        <v>0</v>
      </c>
      <c r="Q27" s="241"/>
      <c r="R27" s="190"/>
    </row>
    <row r="28" spans="1:18" s="7" customFormat="1" ht="11.4" hidden="1" customHeight="1" x14ac:dyDescent="0.3">
      <c r="A28" s="181"/>
      <c r="B28" s="867"/>
      <c r="C28" s="423" t="s">
        <v>90</v>
      </c>
      <c r="D28" s="424" t="s">
        <v>96</v>
      </c>
      <c r="E28" s="425">
        <v>0</v>
      </c>
      <c r="F28" s="425">
        <v>0</v>
      </c>
      <c r="G28" s="425">
        <v>0</v>
      </c>
      <c r="H28" s="425">
        <v>0</v>
      </c>
      <c r="I28" s="425">
        <v>0</v>
      </c>
      <c r="J28" s="425">
        <v>0</v>
      </c>
      <c r="K28" s="425">
        <v>0</v>
      </c>
      <c r="L28" s="425">
        <v>0</v>
      </c>
      <c r="M28" s="425">
        <v>0</v>
      </c>
      <c r="N28" s="425">
        <v>0</v>
      </c>
      <c r="O28" s="425">
        <v>0</v>
      </c>
      <c r="P28" s="425">
        <v>0</v>
      </c>
      <c r="Q28" s="242">
        <f>SUM(E27:P27)+SUM(E28:P28)</f>
        <v>0</v>
      </c>
      <c r="R28" s="191"/>
    </row>
    <row r="29" spans="1:18" s="7" customFormat="1" ht="10" hidden="1" customHeight="1" x14ac:dyDescent="0.3">
      <c r="A29" s="181"/>
      <c r="B29" s="868"/>
      <c r="C29" s="141"/>
      <c r="D29" s="429" t="s">
        <v>95</v>
      </c>
      <c r="E29" s="430">
        <f>E27*'FY28 D'!$N$16</f>
        <v>0</v>
      </c>
      <c r="F29" s="430">
        <f>F27*'FY28 D'!$N$16</f>
        <v>0</v>
      </c>
      <c r="G29" s="430">
        <f>G27*'FY28 D'!$N$16</f>
        <v>0</v>
      </c>
      <c r="H29" s="430">
        <f>H27*'FY28 D'!$N$16</f>
        <v>0</v>
      </c>
      <c r="I29" s="430">
        <f>I27*'FY28 D'!$N$16</f>
        <v>0</v>
      </c>
      <c r="J29" s="430">
        <f>J27*'FY28 D'!$N$16</f>
        <v>0</v>
      </c>
      <c r="K29" s="430">
        <f>K27*'FY28 D'!$N$16</f>
        <v>0</v>
      </c>
      <c r="L29" s="430">
        <f>L27*'FY28 D'!$N$16</f>
        <v>0</v>
      </c>
      <c r="M29" s="430">
        <f>M27*'FY28 D'!$N$16</f>
        <v>0</v>
      </c>
      <c r="N29" s="430">
        <f>N27*'FY28 D'!$N$16</f>
        <v>0</v>
      </c>
      <c r="O29" s="430">
        <f>O27*'FY28 D'!$N$16</f>
        <v>0</v>
      </c>
      <c r="P29" s="430">
        <f>P27*'FY28 D'!$N$16</f>
        <v>0</v>
      </c>
      <c r="Q29" s="100"/>
      <c r="R29" s="191"/>
    </row>
    <row r="30" spans="1:18" s="7" customFormat="1" ht="10" hidden="1" customHeight="1" x14ac:dyDescent="0.3">
      <c r="A30" s="182"/>
      <c r="B30" s="869"/>
      <c r="C30" s="141">
        <f>'FY28 D'!$S$16</f>
        <v>0</v>
      </c>
      <c r="D30" s="431" t="s">
        <v>96</v>
      </c>
      <c r="E30" s="432">
        <f>E28*'FY28 D'!$N$16</f>
        <v>0</v>
      </c>
      <c r="F30" s="432">
        <f>F28*'FY28 D'!$N$16</f>
        <v>0</v>
      </c>
      <c r="G30" s="432">
        <f>G28*'FY28 D'!$N$16</f>
        <v>0</v>
      </c>
      <c r="H30" s="432">
        <f>H28*'FY28 D'!$N$16</f>
        <v>0</v>
      </c>
      <c r="I30" s="432">
        <f>I28*'FY28 D'!$N$16</f>
        <v>0</v>
      </c>
      <c r="J30" s="432">
        <f>J28*'FY28 D'!$N$16</f>
        <v>0</v>
      </c>
      <c r="K30" s="432">
        <f>K28*'FY28 D'!$N$16</f>
        <v>0</v>
      </c>
      <c r="L30" s="432">
        <f>L28*'FY28 D'!$N$16</f>
        <v>0</v>
      </c>
      <c r="M30" s="432">
        <f>M28*'FY28 D'!$N$16</f>
        <v>0</v>
      </c>
      <c r="N30" s="432">
        <f>N28*'FY28 D'!$N$16</f>
        <v>0</v>
      </c>
      <c r="O30" s="432">
        <f>O28*'FY28 D'!$N$16</f>
        <v>0</v>
      </c>
      <c r="P30" s="432">
        <f>P28*'FY28 D'!$N$16</f>
        <v>0</v>
      </c>
      <c r="Q30" s="244">
        <f>SUM(E29:P29)+SUM(E30:P30)</f>
        <v>0</v>
      </c>
      <c r="R30" s="188">
        <f>C30-Q30</f>
        <v>0</v>
      </c>
    </row>
    <row r="31" spans="1:18" s="7" customFormat="1" ht="11.4" hidden="1" customHeight="1" x14ac:dyDescent="0.3">
      <c r="A31" s="180" t="str">
        <f>'FY28 D'!B18</f>
        <v>G.</v>
      </c>
      <c r="B31" s="866" t="str">
        <f>'FY28 D'!C18</f>
        <v>Staff Title</v>
      </c>
      <c r="C31" s="426" t="s">
        <v>90</v>
      </c>
      <c r="D31" s="427" t="s">
        <v>95</v>
      </c>
      <c r="E31" s="428">
        <v>0</v>
      </c>
      <c r="F31" s="428">
        <v>0</v>
      </c>
      <c r="G31" s="428">
        <v>0</v>
      </c>
      <c r="H31" s="428">
        <v>0</v>
      </c>
      <c r="I31" s="428">
        <v>0</v>
      </c>
      <c r="J31" s="428">
        <v>0</v>
      </c>
      <c r="K31" s="428">
        <v>0</v>
      </c>
      <c r="L31" s="428">
        <v>0</v>
      </c>
      <c r="M31" s="428">
        <v>0</v>
      </c>
      <c r="N31" s="428">
        <v>0</v>
      </c>
      <c r="O31" s="428">
        <v>0</v>
      </c>
      <c r="P31" s="428">
        <v>0</v>
      </c>
      <c r="Q31" s="245"/>
      <c r="R31" s="190"/>
    </row>
    <row r="32" spans="1:18" s="7" customFormat="1" ht="11.4" hidden="1" customHeight="1" x14ac:dyDescent="0.3">
      <c r="A32" s="181"/>
      <c r="B32" s="867"/>
      <c r="C32" s="423" t="s">
        <v>90</v>
      </c>
      <c r="D32" s="424" t="s">
        <v>96</v>
      </c>
      <c r="E32" s="425">
        <v>0</v>
      </c>
      <c r="F32" s="425">
        <v>0</v>
      </c>
      <c r="G32" s="425">
        <v>0</v>
      </c>
      <c r="H32" s="425">
        <v>0</v>
      </c>
      <c r="I32" s="425">
        <v>0</v>
      </c>
      <c r="J32" s="425">
        <v>0</v>
      </c>
      <c r="K32" s="425">
        <v>0</v>
      </c>
      <c r="L32" s="425">
        <v>0</v>
      </c>
      <c r="M32" s="425">
        <v>0</v>
      </c>
      <c r="N32" s="425">
        <v>0</v>
      </c>
      <c r="O32" s="425">
        <v>0</v>
      </c>
      <c r="P32" s="425">
        <v>0</v>
      </c>
      <c r="Q32" s="242">
        <f>SUM(E31:P31)+SUM(E32:P32)</f>
        <v>0</v>
      </c>
      <c r="R32" s="191"/>
    </row>
    <row r="33" spans="1:22" s="7" customFormat="1" ht="10" hidden="1" customHeight="1" x14ac:dyDescent="0.3">
      <c r="A33" s="181"/>
      <c r="B33" s="868"/>
      <c r="C33" s="141"/>
      <c r="D33" s="439" t="s">
        <v>95</v>
      </c>
      <c r="E33" s="440">
        <f>E31*'FY28 D'!$N$18</f>
        <v>0</v>
      </c>
      <c r="F33" s="440">
        <f>F31*'FY28 D'!$N$18</f>
        <v>0</v>
      </c>
      <c r="G33" s="440">
        <f>G31*'FY28 D'!$N$18</f>
        <v>0</v>
      </c>
      <c r="H33" s="440">
        <f>H31*'FY28 D'!$N$18</f>
        <v>0</v>
      </c>
      <c r="I33" s="440">
        <f>I31*'FY28 D'!$N$18</f>
        <v>0</v>
      </c>
      <c r="J33" s="440">
        <f>J31*'FY28 D'!$N$18</f>
        <v>0</v>
      </c>
      <c r="K33" s="440">
        <f>K31*'FY28 D'!$N$18</f>
        <v>0</v>
      </c>
      <c r="L33" s="440">
        <f>L31*'FY28 D'!$N$18</f>
        <v>0</v>
      </c>
      <c r="M33" s="440">
        <f>M31*'FY28 D'!$N$18</f>
        <v>0</v>
      </c>
      <c r="N33" s="440">
        <f>N31*'FY28 D'!$N$18</f>
        <v>0</v>
      </c>
      <c r="O33" s="440">
        <f>O31*'FY28 D'!$N$18</f>
        <v>0</v>
      </c>
      <c r="P33" s="440">
        <f>P31*'FY28 D'!$N$18</f>
        <v>0</v>
      </c>
      <c r="Q33" s="100"/>
      <c r="R33" s="191"/>
    </row>
    <row r="34" spans="1:22" s="7" customFormat="1" ht="10" hidden="1" customHeight="1" thickBot="1" x14ac:dyDescent="0.35">
      <c r="A34" s="182"/>
      <c r="B34" s="869"/>
      <c r="C34" s="141">
        <f>'FY28 D'!$S$18</f>
        <v>0</v>
      </c>
      <c r="D34" s="441" t="s">
        <v>96</v>
      </c>
      <c r="E34" s="442">
        <f>E32*'FY28 D'!$N$18</f>
        <v>0</v>
      </c>
      <c r="F34" s="442">
        <f>F32*'FY28 D'!$N$18</f>
        <v>0</v>
      </c>
      <c r="G34" s="442">
        <f>G32*'FY28 D'!$N$18</f>
        <v>0</v>
      </c>
      <c r="H34" s="442">
        <f>H32*'FY28 D'!$N$18</f>
        <v>0</v>
      </c>
      <c r="I34" s="442">
        <f>I32*'FY28 D'!$N$18</f>
        <v>0</v>
      </c>
      <c r="J34" s="442">
        <f>J32*'FY28 D'!$N$18</f>
        <v>0</v>
      </c>
      <c r="K34" s="442">
        <f>K32*'FY28 D'!$N$18</f>
        <v>0</v>
      </c>
      <c r="L34" s="442">
        <f>L32*'FY28 D'!$N$18</f>
        <v>0</v>
      </c>
      <c r="M34" s="442">
        <f>M32*'FY28 D'!$N$18</f>
        <v>0</v>
      </c>
      <c r="N34" s="442">
        <f>N32*'FY28 D'!$N$18</f>
        <v>0</v>
      </c>
      <c r="O34" s="442">
        <f>O32*'FY28 D'!$N$18</f>
        <v>0</v>
      </c>
      <c r="P34" s="442">
        <f>P32*'FY28 D'!$N$18</f>
        <v>0</v>
      </c>
      <c r="Q34" s="392">
        <f>SUM(E33:P33)+SUM(E34:P34)</f>
        <v>0</v>
      </c>
      <c r="R34" s="393">
        <f>C34-Q34</f>
        <v>0</v>
      </c>
    </row>
    <row r="35" spans="1:22" s="7" customFormat="1" ht="11.4" customHeight="1" thickBot="1" x14ac:dyDescent="0.35">
      <c r="A35" s="204"/>
      <c r="B35" s="258"/>
      <c r="C35" s="193">
        <f>ROUND(SUM(C8:C34),0)</f>
        <v>0</v>
      </c>
      <c r="D35" s="22"/>
      <c r="E35" s="259"/>
      <c r="F35" s="226" t="s">
        <v>91</v>
      </c>
      <c r="G35" s="436" cm="1">
        <f t="array" ref="G35">SUMPRODUCT(E9:G9+E10:G10+E13:G13+E14:G14+E17:G17+E18:G18+E21:G21+E22:G22+E25:G25+E26:G26+E29:G29+E30:G30+E33:G33+E34:G34)</f>
        <v>0</v>
      </c>
      <c r="H35" s="177"/>
      <c r="I35" s="226" t="s">
        <v>92</v>
      </c>
      <c r="J35" s="437" cm="1">
        <f t="array" ref="J35">SUMPRODUCT(H9:J9+H10:J10+H13:J13+H14:J14+H17:J17+H18:J18+H21:J21+H22:J22+H25:J25+H26:J26+H29:J29+H30:J30+H33:J33+H34:J34)</f>
        <v>0</v>
      </c>
      <c r="K35" s="234"/>
      <c r="L35" s="235" t="s">
        <v>93</v>
      </c>
      <c r="M35" s="438" cm="1">
        <f t="array" ref="M35">SUMPRODUCT(K9:M9+K10:M10+K13:M13+K14:M14+K17:M17+K18:M18+K21:M21+K22:M22+K25:M25+K26:M26+K29:M29+K30:M30+K33:M33+K34:M34)</f>
        <v>0</v>
      </c>
      <c r="N35" s="255"/>
      <c r="O35" s="235" t="s">
        <v>94</v>
      </c>
      <c r="P35" s="438" cm="1">
        <f t="array" ref="P35">SUMPRODUCT(N9:P9+N10:P10+N13:P13+N14:P14+N17:P17+N18:P18+N21:P21+N22:P22+N25:P25+N26:P26+N29:P29+N30:P30+N33:P33+N34:P34)</f>
        <v>0</v>
      </c>
      <c r="Q35" s="260">
        <f>SUM(Q10+Q14+Q18+Q22+Q26+Q30+Q34)</f>
        <v>0</v>
      </c>
      <c r="R35" s="261">
        <f>C35-Q35</f>
        <v>0</v>
      </c>
    </row>
    <row r="36" spans="1:22" ht="11.5" customHeight="1" thickBot="1" x14ac:dyDescent="0.4">
      <c r="A36" s="852"/>
      <c r="B36" s="853"/>
      <c r="C36" s="853"/>
      <c r="D36" s="853"/>
      <c r="E36" s="853"/>
      <c r="F36" s="853"/>
      <c r="G36" s="853"/>
      <c r="H36" s="853"/>
      <c r="I36" s="853"/>
      <c r="J36" s="853"/>
      <c r="K36" s="853"/>
      <c r="L36" s="853"/>
      <c r="M36" s="853"/>
      <c r="N36" s="853"/>
      <c r="O36" s="853"/>
      <c r="P36" s="853"/>
      <c r="Q36" s="853"/>
      <c r="R36" s="854"/>
    </row>
    <row r="37" spans="1:22" s="8" customFormat="1" ht="11.5" customHeight="1" thickBot="1" x14ac:dyDescent="0.35">
      <c r="A37" s="850" t="s">
        <v>146</v>
      </c>
      <c r="B37" s="875"/>
      <c r="C37" s="830" t="s">
        <v>144</v>
      </c>
      <c r="D37" s="831"/>
      <c r="E37" s="417" t="s">
        <v>26</v>
      </c>
      <c r="F37" s="417" t="s">
        <v>25</v>
      </c>
      <c r="G37" s="417" t="s">
        <v>24</v>
      </c>
      <c r="H37" s="417" t="s">
        <v>23</v>
      </c>
      <c r="I37" s="417" t="s">
        <v>22</v>
      </c>
      <c r="J37" s="417" t="s">
        <v>21</v>
      </c>
      <c r="K37" s="417" t="s">
        <v>20</v>
      </c>
      <c r="L37" s="417" t="s">
        <v>19</v>
      </c>
      <c r="M37" s="418" t="s">
        <v>18</v>
      </c>
      <c r="N37" s="419" t="s">
        <v>17</v>
      </c>
      <c r="O37" s="419" t="s">
        <v>16</v>
      </c>
      <c r="P37" s="419" t="s">
        <v>15</v>
      </c>
      <c r="Q37" s="488" t="s">
        <v>14</v>
      </c>
      <c r="R37" s="240" t="s">
        <v>13</v>
      </c>
    </row>
    <row r="38" spans="1:22" s="7" customFormat="1" ht="10.4" customHeight="1" x14ac:dyDescent="0.3">
      <c r="A38" s="267" t="str">
        <f>'FY28 D'!$B$22</f>
        <v>I.</v>
      </c>
      <c r="B38" s="101" t="str">
        <f>'FY28 D'!$C$22</f>
        <v xml:space="preserve">Payroll Taxes                                                    </v>
      </c>
      <c r="C38" s="433"/>
      <c r="D38" s="444" t="s">
        <v>95</v>
      </c>
      <c r="E38" s="445">
        <f>'FY28 D'!$L$23*(E9+E13+E17+E21+E25+E29+E33)</f>
        <v>0</v>
      </c>
      <c r="F38" s="445">
        <f>'FY28 D'!$L$23*(F9+F13+F17+F21+F25+F29+F33)</f>
        <v>0</v>
      </c>
      <c r="G38" s="445">
        <f>'FY28 D'!$L$23*(G9+G13+G17+G21+G25+G29+G33)</f>
        <v>0</v>
      </c>
      <c r="H38" s="445">
        <f>'FY28 D'!$L$23*(H9+H13+H17+H21+H25+H29+H33)</f>
        <v>0</v>
      </c>
      <c r="I38" s="445">
        <f>'FY28 D'!$L$23*(I9+I13+I17+I21+I25+I29+I33)</f>
        <v>0</v>
      </c>
      <c r="J38" s="445">
        <f>'FY28 D'!$L$23*(J9+J13+J17+J21+J25+J29+J33)</f>
        <v>0</v>
      </c>
      <c r="K38" s="445">
        <f>'FY28 D'!$L$23*(K9+K13+K17+K21+K25+K29+K33)</f>
        <v>0</v>
      </c>
      <c r="L38" s="445">
        <f>'FY28 D'!$L$23*(L9+L13+L17+L21+L25+L29+L33)</f>
        <v>0</v>
      </c>
      <c r="M38" s="445">
        <f>'FY28 D'!$L$23*(M9+M13+M17+M21+M25+M29+M33)</f>
        <v>0</v>
      </c>
      <c r="N38" s="445">
        <f>'FY28 D'!$L$23*(N9+N13+N17+N21+N25+N29+N33)</f>
        <v>0</v>
      </c>
      <c r="O38" s="445">
        <f>'FY28 D'!$L$23*(O9+O13+O17+O21+O25+O29+O33)</f>
        <v>0</v>
      </c>
      <c r="P38" s="445">
        <f>'FY28 D'!$L$23*(P9+P13+P17+P21+P25+P29+P33)</f>
        <v>0</v>
      </c>
      <c r="Q38" s="247"/>
      <c r="R38" s="94"/>
    </row>
    <row r="39" spans="1:22" s="7" customFormat="1" ht="10.4" customHeight="1" x14ac:dyDescent="0.3">
      <c r="A39" s="111"/>
      <c r="B39" s="102"/>
      <c r="C39" s="232">
        <f>'FY28 D'!$S$23</f>
        <v>0</v>
      </c>
      <c r="D39" s="446" t="s">
        <v>96</v>
      </c>
      <c r="E39" s="447">
        <f>'FY28 D'!$L$23*(E10+E14+E18+E22+E26+E30+E34)</f>
        <v>0</v>
      </c>
      <c r="F39" s="447">
        <f>'FY28 D'!$L$23*(F10+F14+F18+F22+F26+F30+F34)</f>
        <v>0</v>
      </c>
      <c r="G39" s="447">
        <f>'FY28 D'!$L$23*(G10+G14+G18+G22+G26+G30+G34)</f>
        <v>0</v>
      </c>
      <c r="H39" s="447">
        <f>'FY28 D'!$L$23*(H10+H14+H18+H22+H26+H30+H34)</f>
        <v>0</v>
      </c>
      <c r="I39" s="447">
        <f>'FY28 D'!$L$23*(I10+I14+I18+I22+I26+I30+I34)</f>
        <v>0</v>
      </c>
      <c r="J39" s="447">
        <f>'FY28 D'!$L$23*(J10+J14+J18+J22+J26+J30+J34)</f>
        <v>0</v>
      </c>
      <c r="K39" s="447">
        <f>'FY28 D'!$L$23*(K10+K14+K18+K22+K26+K30+K34)</f>
        <v>0</v>
      </c>
      <c r="L39" s="447">
        <f>'FY28 D'!$L$23*(L10+L14+L18+L22+L26+L30+L34)</f>
        <v>0</v>
      </c>
      <c r="M39" s="447">
        <f>'FY28 D'!$L$23*(M10+M14+M18+M22+M26+M30+M34)</f>
        <v>0</v>
      </c>
      <c r="N39" s="447">
        <f>'FY28 D'!$L$23*(N10+N14+N18+N22+N26+N30+N34)</f>
        <v>0</v>
      </c>
      <c r="O39" s="447">
        <f>'FY28 D'!$L$23*(O10+O14+O18+O22+O26+O30+O34)</f>
        <v>0</v>
      </c>
      <c r="P39" s="447">
        <f>'FY28 D'!$L$23*(P10+P14+P18+P22+P26+P30+P34)</f>
        <v>0</v>
      </c>
      <c r="Q39" s="244">
        <f>SUM(E38:P38)+SUM(E39:P39)</f>
        <v>0</v>
      </c>
      <c r="R39" s="97">
        <f>C39-SUM(Q38:Q39)</f>
        <v>0</v>
      </c>
    </row>
    <row r="40" spans="1:22" s="7" customFormat="1" ht="10.4" customHeight="1" x14ac:dyDescent="0.3">
      <c r="A40" s="267" t="str">
        <f>'FY28 D'!$B$24</f>
        <v>II.</v>
      </c>
      <c r="B40" s="101" t="str">
        <f>'FY28 D'!$C$24</f>
        <v xml:space="preserve">Benefits II                                                          </v>
      </c>
      <c r="C40" s="434"/>
      <c r="D40" s="448" t="s">
        <v>95</v>
      </c>
      <c r="E40" s="449">
        <f>'FY28 D'!$L$25*(IF('FY28 D'!$E$25="x",E9,0)+IF('FY28 D'!$F$25="x",E13,0)+IF('FY28 D'!$G$25="x", E17,0)+IF('FY28 D'!$H$25="x",E21,0)+IF('FY28 D'!$I$25="x",E25,0)+IF('FY28 D'!$J$25="x",E29,0)+IF('FY28 D'!$K$25="x",E33,0))</f>
        <v>0</v>
      </c>
      <c r="F40" s="449">
        <f>'FY28 D'!$L$25*(IF('FY28 D'!$E$25="x",F9,0)+IF('FY28 D'!$F$25="x",F13,0)+IF('FY28 D'!$G$25="x", F17,0)+IF('FY28 D'!$H$25="x",F21,0)+IF('FY28 D'!$I$25="x",F25,0)+IF('FY28 D'!$J$25="x",F29,0)+IF('FY28 D'!$K$25="x",F33,0))</f>
        <v>0</v>
      </c>
      <c r="G40" s="449">
        <f>'FY28 D'!$L$25*(IF('FY28 D'!$E$25="x",G9,0)+IF('FY28 D'!$F$25="x",G13,0)+IF('FY28 D'!$G$25="x", G17,0)+IF('FY28 D'!$H$25="x",G21,0)+IF('FY28 D'!$I$25="x",G25,0)+IF('FY28 D'!$J$25="x",G29,0)+IF('FY28 D'!$K$25="x",G33,0))</f>
        <v>0</v>
      </c>
      <c r="H40" s="449">
        <f>'FY28 D'!$L$25*(IF('FY28 D'!$E$25="x",H9,0)+IF('FY28 D'!$F$25="x",H13,0)+IF('FY28 D'!$G$25="x", H17,0)+IF('FY28 D'!$H$25="x",H21,0)+IF('FY28 D'!$I$25="x",H25,0)+IF('FY28 D'!$J$25="x",H29,0)+IF('FY28 D'!$K$25="x",H33,0))</f>
        <v>0</v>
      </c>
      <c r="I40" s="449">
        <f>'FY28 D'!$L$25*(IF('FY28 D'!$E$25="x",I9,0)+IF('FY28 D'!$F$25="x",I13,0)+IF('FY28 D'!$G$25="x", I17,0)+IF('FY28 D'!$H$25="x",I21,0)+IF('FY28 D'!$I$25="x",I25,0)+IF('FY28 D'!$J$25="x",I29,0)+IF('FY28 D'!$K$25="x",I33,0))</f>
        <v>0</v>
      </c>
      <c r="J40" s="449">
        <f>'FY28 D'!$L$25*(IF('FY28 D'!$E$25="x",J9,0)+IF('FY28 D'!$F$25="x",J13,0)+IF('FY28 D'!$G$25="x", J17,0)+IF('FY28 D'!$H$25="x",J21,0)+IF('FY28 D'!$I$25="x",J25,0)+IF('FY28 D'!$J$25="x",J29,0)+IF('FY28 D'!$K$25="x",J33,0))</f>
        <v>0</v>
      </c>
      <c r="K40" s="449">
        <f>'FY28 D'!$L$25*(IF('FY28 D'!$E$25="x",K9,0)+IF('FY28 D'!$F$25="x",K13,0)+IF('FY28 D'!$G$25="x", K17,0)+IF('FY28 D'!$H$25="x",K21,0)+IF('FY28 D'!$I$25="x",K25,0)+IF('FY28 D'!$J$25="x",K29,0)+IF('FY28 D'!$K$25="x",K33,0))</f>
        <v>0</v>
      </c>
      <c r="L40" s="449">
        <f>'FY28 D'!$L$25*(IF('FY28 D'!$E$25="x",L9,0)+IF('FY28 D'!$F$25="x",L13,0)+IF('FY28 D'!$G$25="x", L17,0)+IF('FY28 D'!$H$25="x",L21,0)+IF('FY28 D'!$I$25="x",L25,0)+IF('FY28 D'!$J$25="x",L29,0)+IF('FY28 D'!$K$25="x",L33,0))</f>
        <v>0</v>
      </c>
      <c r="M40" s="449">
        <f>'FY28 D'!$L$25*(IF('FY28 D'!$E$25="x",M9,0)+IF('FY28 D'!$F$25="x",M13,0)+IF('FY28 D'!$G$25="x", M17,0)+IF('FY28 D'!$H$25="x",M21,0)+IF('FY28 D'!$I$25="x",M25,0)+IF('FY28 D'!$J$25="x",M29,0)+IF('FY28 D'!$K$25="x",M33,0))</f>
        <v>0</v>
      </c>
      <c r="N40" s="449">
        <f>'FY28 D'!$L$25*(IF('FY28 D'!$E$25="x",N9,0)+IF('FY28 D'!$F$25="x",N13,0)+IF('FY28 D'!$G$25="x", N17,0)+IF('FY28 D'!$H$25="x",N21,0)+IF('FY28 D'!$I$25="x",N25,0)+IF('FY28 D'!$J$25="x",N29,0)+IF('FY28 D'!$K$25="x",N33,0))</f>
        <v>0</v>
      </c>
      <c r="O40" s="449">
        <f>'FY28 D'!$L$25*(IF('FY28 D'!$E$25="x",O9,0)+IF('FY28 D'!$F$25="x",O13,0)+IF('FY28 D'!$G$25="x", O17,0)+IF('FY28 D'!$H$25="x",O21,0)+IF('FY28 D'!$I$25="x",O25,0)+IF('FY28 D'!$J$25="x",O29,0)+IF('FY28 D'!$K$25="x",O33,0))</f>
        <v>0</v>
      </c>
      <c r="P40" s="449">
        <f>'FY28 D'!$L$25*(IF('FY28 D'!$E$25="x",P9,0)+IF('FY28 D'!$F$25="x",P13,0)+IF('FY28 D'!$G$25="x", P17,0)+IF('FY28 D'!$H$25="x",P21,0)+IF('FY28 D'!$I$25="x",P25,0)+IF('FY28 D'!$J$25="x",P29,0)+IF('FY28 D'!$K$25="x",P33,0))</f>
        <v>0</v>
      </c>
      <c r="Q40" s="247"/>
      <c r="R40" s="98"/>
    </row>
    <row r="41" spans="1:22" s="7" customFormat="1" ht="10.4" customHeight="1" x14ac:dyDescent="0.3">
      <c r="A41" s="268"/>
      <c r="B41" s="102"/>
      <c r="C41" s="232">
        <f>'FY28 D'!$S$25</f>
        <v>0</v>
      </c>
      <c r="D41" s="446" t="s">
        <v>96</v>
      </c>
      <c r="E41" s="450">
        <f>'FY28 D'!$L$25*(IF('FY28 D'!$E$25="x",E10,0)+IF('FY28 D'!$F$25="x",E14,0)+IF('FY28 D'!$G$25="x", E18,0)+IF('FY28 D'!$H$25="x",E22,0)+IF('FY28 D'!$I$25="x",E26,0)+IF('FY28 D'!$J$25="x",E30,0)+IF('FY28 D'!$K$25="x",E34,0))</f>
        <v>0</v>
      </c>
      <c r="F41" s="450">
        <f>'FY28 D'!$L$25*(IF('FY28 D'!$E$25="x",F10,0)+IF('FY28 D'!$F$25="x",F14,0)+IF('FY28 D'!$G$25="x", F18,0)+IF('FY28 D'!$H$25="x",F22,0)+IF('FY28 D'!$I$25="x",F26,0)+IF('FY28 D'!$J$25="x",F30,0)+IF('FY28 D'!$K$25="x",F34,0))</f>
        <v>0</v>
      </c>
      <c r="G41" s="450">
        <f>'FY28 D'!$L$25*(IF('FY28 D'!$E$25="x",G10,0)+IF('FY28 D'!$F$25="x",G14,0)+IF('FY28 D'!$G$25="x", G18,0)+IF('FY28 D'!$H$25="x",G22,0)+IF('FY28 D'!$I$25="x",G26,0)+IF('FY28 D'!$J$25="x",G30,0)+IF('FY28 D'!$K$25="x",G34,0))</f>
        <v>0</v>
      </c>
      <c r="H41" s="450">
        <f>'FY28 D'!$L$25*(IF('FY28 D'!$E$25="x",H10,0)+IF('FY28 D'!$F$25="x",H14,0)+IF('FY28 D'!$G$25="x", H18,0)+IF('FY28 D'!$H$25="x",H22,0)+IF('FY28 D'!$I$25="x",H26,0)+IF('FY28 D'!$J$25="x",H30,0)+IF('FY28 D'!$K$25="x",H34,0))</f>
        <v>0</v>
      </c>
      <c r="I41" s="450">
        <f>'FY28 D'!$L$25*(IF('FY28 D'!$E$25="x",I10,0)+IF('FY28 D'!$F$25="x",I14,0)+IF('FY28 D'!$G$25="x", I18,0)+IF('FY28 D'!$H$25="x",I22,0)+IF('FY28 D'!$I$25="x",I26,0)+IF('FY28 D'!$J$25="x",I30,0)+IF('FY28 D'!$K$25="x",I34,0))</f>
        <v>0</v>
      </c>
      <c r="J41" s="450">
        <f>'FY28 D'!$L$25*(IF('FY28 D'!$E$25="x",J10,0)+IF('FY28 D'!$F$25="x",J14,0)+IF('FY28 D'!$G$25="x", J18,0)+IF('FY28 D'!$H$25="x",J22,0)+IF('FY28 D'!$I$25="x",J26,0)+IF('FY28 D'!$J$25="x",J30,0)+IF('FY28 D'!$K$25="x",J34,0))</f>
        <v>0</v>
      </c>
      <c r="K41" s="450">
        <f>'FY28 D'!$L$25*(IF('FY28 D'!$E$25="x",K10,0)+IF('FY28 D'!$F$25="x",K14,0)+IF('FY28 D'!$G$25="x", K18,0)+IF('FY28 D'!$H$25="x",K22,0)+IF('FY28 D'!$I$25="x",K26,0)+IF('FY28 D'!$J$25="x",K30,0)+IF('FY28 D'!$K$25="x",K34,0))</f>
        <v>0</v>
      </c>
      <c r="L41" s="450">
        <f>'FY28 D'!$L$25*(IF('FY28 D'!$E$25="x",L10,0)+IF('FY28 D'!$F$25="x",L14,0)+IF('FY28 D'!$G$25="x", L18,0)+IF('FY28 D'!$H$25="x",L22,0)+IF('FY28 D'!$I$25="x",L26,0)+IF('FY28 D'!$J$25="x",L30,0)+IF('FY28 D'!$K$25="x",L34,0))</f>
        <v>0</v>
      </c>
      <c r="M41" s="450">
        <f>'FY28 D'!$L$25*(IF('FY28 D'!$E$25="x",M10,0)+IF('FY28 D'!$F$25="x",M14,0)+IF('FY28 D'!$G$25="x", M18,0)+IF('FY28 D'!$H$25="x",M22,0)+IF('FY28 D'!$I$25="x",M26,0)+IF('FY28 D'!$J$25="x",M30,0)+IF('FY28 D'!$K$25="x",M34,0))</f>
        <v>0</v>
      </c>
      <c r="N41" s="450">
        <f>'FY28 D'!$L$25*(IF('FY28 D'!$E$25="x",N10,0)+IF('FY28 D'!$F$25="x",N14,0)+IF('FY28 D'!$G$25="x", N18,0)+IF('FY28 D'!$H$25="x",N22,0)+IF('FY28 D'!$I$25="x",N26,0)+IF('FY28 D'!$J$25="x",N30,0)+IF('FY28 D'!$K$25="x",N34,0))</f>
        <v>0</v>
      </c>
      <c r="O41" s="450">
        <f>'FY28 D'!$L$25*(IF('FY28 D'!$E$25="x",O10,0)+IF('FY28 D'!$F$25="x",O14,0)+IF('FY28 D'!$G$25="x", O18,0)+IF('FY28 D'!$H$25="x",O22,0)+IF('FY28 D'!$I$25="x",O26,0)+IF('FY28 D'!$J$25="x",O30,0)+IF('FY28 D'!$K$25="x",O34,0))</f>
        <v>0</v>
      </c>
      <c r="P41" s="450">
        <f>'FY28 D'!$L$25*(IF('FY28 D'!$E$25="x",P10,0)+IF('FY28 D'!$F$25="x",P14,0)+IF('FY28 D'!$G$25="x", P18,0)+IF('FY28 D'!$H$25="x",P22,0)+IF('FY28 D'!$I$25="x",P26,0)+IF('FY28 D'!$J$25="x",P30,0)+IF('FY28 D'!$K$25="x",P34,0))</f>
        <v>0</v>
      </c>
      <c r="Q41" s="244">
        <f>SUM(E40:P40)+SUM(E41:P41)</f>
        <v>0</v>
      </c>
      <c r="R41" s="97">
        <f>C41-SUM(Q40:Q41)</f>
        <v>0</v>
      </c>
    </row>
    <row r="42" spans="1:22" s="7" customFormat="1" ht="10.4" customHeight="1" x14ac:dyDescent="0.3">
      <c r="A42" s="267" t="str">
        <f>'FY28 D'!$B$26</f>
        <v>III.</v>
      </c>
      <c r="B42" s="103" t="str">
        <f>'FY28 D'!$C$26</f>
        <v xml:space="preserve">Benefits III                                                         </v>
      </c>
      <c r="C42" s="443"/>
      <c r="D42" s="451" t="s">
        <v>95</v>
      </c>
      <c r="E42" s="440">
        <f>'FY28 D'!$L$27*(IF('FY28 D'!$E$27="x",E9,0)+IF('FY28 D'!$F$27="x",E13,0)+IF('FY28 D'!$G$27="x", E17,0)+IF('FY28 D'!$H$27="x",E21,0)+IF('FY28 D'!$I$27="x",E25,0)+IF('FY28 D'!$J$27="x",E29,0)+IF('FY28 D'!$K$27="x",E33,0))</f>
        <v>0</v>
      </c>
      <c r="F42" s="440">
        <f>'FY28 D'!$L$27*(IF('FY28 D'!$E$27="x",F9,0)+IF('FY28 D'!$F$27="x",F13,0)+IF('FY28 D'!$G$27="x", F17,0)+IF('FY28 D'!$H$27="x",F21,0)+IF('FY28 D'!$I$27="x",F25,0)+IF('FY28 D'!$J$27="x",F29,0)+IF('FY28 D'!$K$27="x",F33,0))</f>
        <v>0</v>
      </c>
      <c r="G42" s="440">
        <f>'FY28 D'!$L$27*(IF('FY28 D'!$E$27="x",G9,0)+IF('FY28 D'!$F$27="x",G13,0)+IF('FY28 D'!$G$27="x", G17,0)+IF('FY28 D'!$H$27="x",G21,0)+IF('FY28 D'!$I$27="x",G25,0)+IF('FY28 D'!$J$27="x",G29,0)+IF('FY28 D'!$K$27="x",G33,0))</f>
        <v>0</v>
      </c>
      <c r="H42" s="440">
        <f>'FY28 D'!$L$27*(IF('FY28 D'!$E$27="x",H9,0)+IF('FY28 D'!$F$27="x",H13,0)+IF('FY28 D'!$G$27="x", H17,0)+IF('FY28 D'!$H$27="x",H21,0)+IF('FY28 D'!$I$27="x",H25,0)+IF('FY28 D'!$J$27="x",H29,0)+IF('FY28 D'!$K$27="x",H33,0))</f>
        <v>0</v>
      </c>
      <c r="I42" s="440">
        <f>'FY28 D'!$L$27*(IF('FY28 D'!$E$27="x",I9,0)+IF('FY28 D'!$F$27="x",I13,0)+IF('FY28 D'!$G$27="x", I17,0)+IF('FY28 D'!$H$27="x",I21,0)+IF('FY28 D'!$I$27="x",I25,0)+IF('FY28 D'!$J$27="x",I29,0)+IF('FY28 D'!$K$27="x",I33,0))</f>
        <v>0</v>
      </c>
      <c r="J42" s="440">
        <f>'FY28 D'!$L$27*(IF('FY28 D'!$E$27="x",J9,0)+IF('FY28 D'!$F$27="x",J13,0)+IF('FY28 D'!$G$27="x", J17,0)+IF('FY28 D'!$H$27="x",J21,0)+IF('FY28 D'!$I$27="x",J25,0)+IF('FY28 D'!$J$27="x",J29,0)+IF('FY28 D'!$K$27="x",J33,0))</f>
        <v>0</v>
      </c>
      <c r="K42" s="440">
        <f>'FY28 D'!$L$27*(IF('FY28 D'!$E$27="x",K9,0)+IF('FY28 D'!$F$27="x",K13,0)+IF('FY28 D'!$G$27="x", K17,0)+IF('FY28 D'!$H$27="x",K21,0)+IF('FY28 D'!$I$27="x",K25,0)+IF('FY28 D'!$J$27="x",K29,0)+IF('FY28 D'!$K$27="x",K33,0))</f>
        <v>0</v>
      </c>
      <c r="L42" s="440">
        <f>'FY28 D'!$L$27*(IF('FY28 D'!$E$27="x",L9,0)+IF('FY28 D'!$F$27="x",L13,0)+IF('FY28 D'!$G$27="x", L17,0)+IF('FY28 D'!$H$27="x",L21,0)+IF('FY28 D'!$I$27="x",L25,0)+IF('FY28 D'!$J$27="x",L29,0)+IF('FY28 D'!$K$27="x",L33,0))</f>
        <v>0</v>
      </c>
      <c r="M42" s="440">
        <f>'FY28 D'!$L$27*(IF('FY28 D'!$E$27="x",M9,0)+IF('FY28 D'!$F$27="x",M13,0)+IF('FY28 D'!$G$27="x", M17,0)+IF('FY28 D'!$H$27="x",M21,0)+IF('FY28 D'!$I$27="x",M25,0)+IF('FY28 D'!$J$27="x",M29,0)+IF('FY28 D'!$K$27="x",M33,0))</f>
        <v>0</v>
      </c>
      <c r="N42" s="440">
        <f>'FY28 D'!$L$27*(IF('FY28 D'!$E$27="x",N9,0)+IF('FY28 D'!$F$27="x",N13,0)+IF('FY28 D'!$G$27="x", N17,0)+IF('FY28 D'!$H$27="x",N21,0)+IF('FY28 D'!$I$27="x",N25,0)+IF('FY28 D'!$J$27="x",N29,0)+IF('FY28 D'!$K$27="x",N33,0))</f>
        <v>0</v>
      </c>
      <c r="O42" s="440">
        <f>'FY28 D'!$L$27*(IF('FY28 D'!$E$27="x",O9,0)+IF('FY28 D'!$F$27="x",O13,0)+IF('FY28 D'!$G$27="x", O17,0)+IF('FY28 D'!$H$27="x",O21,0)+IF('FY28 D'!$I$27="x",O25,0)+IF('FY28 D'!$J$27="x",O29,0)+IF('FY28 D'!$K$27="x",O33,0))</f>
        <v>0</v>
      </c>
      <c r="P42" s="440">
        <f>'FY28 D'!$L$27*(IF('FY28 D'!$E$27="x",P9,0)+IF('FY28 D'!$F$27="x",P13,0)+IF('FY28 D'!$G$27="x", P17,0)+IF('FY28 D'!$H$27="x",P21,0)+IF('FY28 D'!$I$27="x",P25,0)+IF('FY28 D'!$J$27="x",P29,0)+IF('FY28 D'!$K$27="x",P33,0))</f>
        <v>0</v>
      </c>
      <c r="Q42" s="247"/>
      <c r="R42" s="98"/>
    </row>
    <row r="43" spans="1:22" s="7" customFormat="1" ht="10.4" customHeight="1" thickBot="1" x14ac:dyDescent="0.35">
      <c r="A43" s="268"/>
      <c r="B43" s="102"/>
      <c r="C43" s="229">
        <f>'FY28 D'!$S$27</f>
        <v>0</v>
      </c>
      <c r="D43" s="452" t="s">
        <v>96</v>
      </c>
      <c r="E43" s="453">
        <f>'FY28 D'!$L$27*(IF('FY28 D'!$E$27="x",E10,0)+IF('FY28 D'!$F$27="x",E14,0)+IF('FY28 D'!$G$27="x", E18,0)+IF('FY28 D'!$H$27="x",E22,0)+IF('FY28 D'!$I$27="x",E26,0)+IF('FY28 D'!$J$27="x",E30,0)+IF('FY28 D'!$K$27="x",E34,0))</f>
        <v>0</v>
      </c>
      <c r="F43" s="453">
        <f>'FY28 D'!$L$27*(IF('FY28 D'!$E$27="x",F10,0)+IF('FY28 D'!$F$27="x",F14,0)+IF('FY28 D'!$G$27="x", F18,0)+IF('FY28 D'!$H$27="x",F22,0)+IF('FY28 D'!$I$27="x",F26,0)+IF('FY28 D'!$J$27="x",F30,0)+IF('FY28 D'!$K$27="x",F34,0))</f>
        <v>0</v>
      </c>
      <c r="G43" s="453">
        <f>'FY28 D'!$L$27*(IF('FY28 D'!$E$27="x",G10,0)+IF('FY28 D'!$F$27="x",G14,0)+IF('FY28 D'!$G$27="x", G18,0)+IF('FY28 D'!$H$27="x",G22,0)+IF('FY28 D'!$I$27="x",G26,0)+IF('FY28 D'!$J$27="x",G30,0)+IF('FY28 D'!$K$27="x",G34,0))</f>
        <v>0</v>
      </c>
      <c r="H43" s="453">
        <f>'FY28 D'!$L$27*(IF('FY28 D'!$E$27="x",H10,0)+IF('FY28 D'!$F$27="x",H14,0)+IF('FY28 D'!$G$27="x", H18,0)+IF('FY28 D'!$H$27="x",H22,0)+IF('FY28 D'!$I$27="x",H26,0)+IF('FY28 D'!$J$27="x",H30,0)+IF('FY28 D'!$K$27="x",H34,0))</f>
        <v>0</v>
      </c>
      <c r="I43" s="453">
        <f>'FY28 D'!$L$27*(IF('FY28 D'!$E$27="x",I10,0)+IF('FY28 D'!$F$27="x",I14,0)+IF('FY28 D'!$G$27="x", I18,0)+IF('FY28 D'!$H$27="x",I22,0)+IF('FY28 D'!$I$27="x",I26,0)+IF('FY28 D'!$J$27="x",I30,0)+IF('FY28 D'!$K$27="x",I34,0))</f>
        <v>0</v>
      </c>
      <c r="J43" s="453">
        <f>'FY28 D'!$L$27*(IF('FY28 D'!$E$27="x",J10,0)+IF('FY28 D'!$F$27="x",J14,0)+IF('FY28 D'!$G$27="x", J18,0)+IF('FY28 D'!$H$27="x",J22,0)+IF('FY28 D'!$I$27="x",J26,0)+IF('FY28 D'!$J$27="x",J30,0)+IF('FY28 D'!$K$27="x",J34,0))</f>
        <v>0</v>
      </c>
      <c r="K43" s="453">
        <f>'FY28 D'!$L$27*(IF('FY28 D'!$E$27="x",K10,0)+IF('FY28 D'!$F$27="x",K14,0)+IF('FY28 D'!$G$27="x", K18,0)+IF('FY28 D'!$H$27="x",K22,0)+IF('FY28 D'!$I$27="x",K26,0)+IF('FY28 D'!$J$27="x",K30,0)+IF('FY28 D'!$K$27="x",K34,0))</f>
        <v>0</v>
      </c>
      <c r="L43" s="453">
        <f>'FY28 D'!$L$27*(IF('FY28 D'!$E$27="x",L10,0)+IF('FY28 D'!$F$27="x",L14,0)+IF('FY28 D'!$G$27="x", L18,0)+IF('FY28 D'!$H$27="x",L22,0)+IF('FY28 D'!$I$27="x",L26,0)+IF('FY28 D'!$J$27="x",L30,0)+IF('FY28 D'!$K$27="x",L34,0))</f>
        <v>0</v>
      </c>
      <c r="M43" s="453">
        <f>'FY28 D'!$L$27*(IF('FY28 D'!$E$27="x",M10,0)+IF('FY28 D'!$F$27="x",M14,0)+IF('FY28 D'!$G$27="x", M18,0)+IF('FY28 D'!$H$27="x",M22,0)+IF('FY28 D'!$I$27="x",M26,0)+IF('FY28 D'!$J$27="x",M30,0)+IF('FY28 D'!$K$27="x",M34,0))</f>
        <v>0</v>
      </c>
      <c r="N43" s="453">
        <f>'FY28 D'!$L$27*(IF('FY28 D'!$E$27="x",N10,0)+IF('FY28 D'!$F$27="x",N14,0)+IF('FY28 D'!$G$27="x", N18,0)+IF('FY28 D'!$H$27="x",N22,0)+IF('FY28 D'!$I$27="x",N26,0)+IF('FY28 D'!$J$27="x",N30,0)+IF('FY28 D'!$K$27="x",N34,0))</f>
        <v>0</v>
      </c>
      <c r="O43" s="453">
        <f>'FY28 D'!$L$27*(IF('FY28 D'!$E$27="x",O10,0)+IF('FY28 D'!$F$27="x",O14,0)+IF('FY28 D'!$G$27="x", O18,0)+IF('FY28 D'!$H$27="x",O22,0)+IF('FY28 D'!$I$27="x",O26,0)+IF('FY28 D'!$J$27="x",O30,0)+IF('FY28 D'!$K$27="x",O34,0))</f>
        <v>0</v>
      </c>
      <c r="P43" s="453">
        <f>'FY28 D'!$L$27*(IF('FY28 D'!$E$27="x",P10,0)+IF('FY28 D'!$F$27="x",P14,0)+IF('FY28 D'!$G$27="x", P18,0)+IF('FY28 D'!$H$27="x",P22,0)+IF('FY28 D'!$I$27="x",P26,0)+IF('FY28 D'!$J$27="x",P30,0)+IF('FY28 D'!$K$27="x",P34,0))</f>
        <v>0</v>
      </c>
      <c r="Q43" s="244">
        <f>SUM(E42:P42)+SUM(E43:P43)</f>
        <v>0</v>
      </c>
      <c r="R43" s="97">
        <f>C43-SUM(Q42:Q43)</f>
        <v>0</v>
      </c>
    </row>
    <row r="44" spans="1:22" s="7" customFormat="1" ht="10.4" hidden="1" customHeight="1" x14ac:dyDescent="0.3">
      <c r="A44" s="267" t="str">
        <f>'FY28 D'!$B$28</f>
        <v>IV.</v>
      </c>
      <c r="B44" s="103" t="str">
        <f>'FY28 D'!$C$28</f>
        <v xml:space="preserve">Benefits IV                                                         </v>
      </c>
      <c r="C44" s="443"/>
      <c r="D44" s="454" t="s">
        <v>95</v>
      </c>
      <c r="E44" s="455">
        <f>'FY28 D'!$L$29*(IF('FY28 D'!$E$29="x",E9,0)+IF('FY28 D'!$F$29="x",E13,0)+IF('FY28 D'!$G$29="x", E17,0)+IF('FY28 D'!$H$29="x",E21,0)+IF('FY28 D'!$I$29="x",E25,0)+IF('FY28 D'!$J$29="x",E29,0)+IF('FY28 D'!$K$29="x",E33,0))</f>
        <v>0</v>
      </c>
      <c r="F44" s="455">
        <f>'FY28 D'!$L$29*(IF('FY28 D'!$E$29="x",F9,0)+IF('FY28 D'!$F$29="x",F13,0)+IF('FY28 D'!$G$29="x", F17,0)+IF('FY28 D'!$H$29="x",F21,0)+IF('FY28 D'!$I$29="x",F25,0)+IF('FY28 D'!$J$29="x",F29,0)+IF('FY28 D'!$K$29="x",F33,0))</f>
        <v>0</v>
      </c>
      <c r="G44" s="455">
        <f>'FY28 D'!$L$29*(IF('FY28 D'!$E$29="x",G9,0)+IF('FY28 D'!$F$29="x",G13,0)+IF('FY28 D'!$G$29="x", G17,0)+IF('FY28 D'!$H$29="x",G21,0)+IF('FY28 D'!$I$29="x",G25,0)+IF('FY28 D'!$J$29="x",G29,0)+IF('FY28 D'!$K$29="x",G33,0))</f>
        <v>0</v>
      </c>
      <c r="H44" s="455">
        <f>'FY28 D'!$L$29*(IF('FY28 D'!$E$29="x",H9,0)+IF('FY28 D'!$F$29="x",H13,0)+IF('FY28 D'!$G$29="x", H17,0)+IF('FY28 D'!$H$29="x",H21,0)+IF('FY28 D'!$I$29="x",H25,0)+IF('FY28 D'!$J$29="x",H29,0)+IF('FY28 D'!$K$29="x",H33,0))</f>
        <v>0</v>
      </c>
      <c r="I44" s="455">
        <f>'FY28 D'!$L$29*(IF('FY28 D'!$E$29="x",I9,0)+IF('FY28 D'!$F$29="x",I13,0)+IF('FY28 D'!$G$29="x", I17,0)+IF('FY28 D'!$H$29="x",I21,0)+IF('FY28 D'!$I$29="x",I25,0)+IF('FY28 D'!$J$29="x",I29,0)+IF('FY28 D'!$K$29="x",I33,0))</f>
        <v>0</v>
      </c>
      <c r="J44" s="455">
        <f>'FY28 D'!$L$29*(IF('FY28 D'!$E$29="x",J9,0)+IF('FY28 D'!$F$29="x",J13,0)+IF('FY28 D'!$G$29="x", J17,0)+IF('FY28 D'!$H$29="x",J21,0)+IF('FY28 D'!$I$29="x",J25,0)+IF('FY28 D'!$J$29="x",J29,0)+IF('FY28 D'!$K$29="x",J33,0))</f>
        <v>0</v>
      </c>
      <c r="K44" s="455">
        <f>'FY28 D'!$L$29*(IF('FY28 D'!$E$29="x",K9,0)+IF('FY28 D'!$F$29="x",K13,0)+IF('FY28 D'!$G$29="x", K17,0)+IF('FY28 D'!$H$29="x",K21,0)+IF('FY28 D'!$I$29="x",K25,0)+IF('FY28 D'!$J$29="x",K29,0)+IF('FY28 D'!$K$29="x",K33,0))</f>
        <v>0</v>
      </c>
      <c r="L44" s="455">
        <f>'FY28 D'!$L$29*(IF('FY28 D'!$E$29="x",L9,0)+IF('FY28 D'!$F$29="x",L13,0)+IF('FY28 D'!$G$29="x", L17,0)+IF('FY28 D'!$H$29="x",L21,0)+IF('FY28 D'!$I$29="x",L25,0)+IF('FY28 D'!$J$29="x",L29,0)+IF('FY28 D'!$K$29="x",L33,0))</f>
        <v>0</v>
      </c>
      <c r="M44" s="455">
        <f>'FY28 D'!$L$29*(IF('FY28 D'!$E$29="x",M9,0)+IF('FY28 D'!$F$29="x",M13,0)+IF('FY28 D'!$G$29="x", M17,0)+IF('FY28 D'!$H$29="x",M21,0)+IF('FY28 D'!$I$29="x",M25,0)+IF('FY28 D'!$J$29="x",M29,0)+IF('FY28 D'!$K$29="x",M33,0))</f>
        <v>0</v>
      </c>
      <c r="N44" s="455">
        <f>'FY28 D'!$L$29*(IF('FY28 D'!$E$29="x",N9,0)+IF('FY28 D'!$F$29="x",N13,0)+IF('FY28 D'!$G$29="x", N17,0)+IF('FY28 D'!$H$29="x",N21,0)+IF('FY28 D'!$I$29="x",N25,0)+IF('FY28 D'!$J$29="x",N29,0)+IF('FY28 D'!$K$29="x",N33,0))</f>
        <v>0</v>
      </c>
      <c r="O44" s="455">
        <f>'FY28 D'!$L$29*(IF('FY28 D'!$E$29="x",O9,0)+IF('FY28 D'!$F$29="x",O13,0)+IF('FY28 D'!$G$29="x", O17,0)+IF('FY28 D'!$H$29="x",O21,0)+IF('FY28 D'!$I$29="x",O25,0)+IF('FY28 D'!$J$29="x",O29,0)+IF('FY28 D'!$K$29="x",O33,0))</f>
        <v>0</v>
      </c>
      <c r="P44" s="455">
        <f>'FY28 D'!$L$29*(IF('FY28 D'!$E$29="x",P9,0)+IF('FY28 D'!$F$29="x",P13,0)+IF('FY28 D'!$G$29="x", P17,0)+IF('FY28 D'!$H$29="x",P21,0)+IF('FY28 D'!$I$29="x",P25,0)+IF('FY28 D'!$J$29="x",P29,0)+IF('FY28 D'!$K$29="x",P33,0))</f>
        <v>0</v>
      </c>
      <c r="Q44" s="99"/>
      <c r="R44" s="99"/>
    </row>
    <row r="45" spans="1:22" s="7" customFormat="1" ht="10.4" hidden="1" customHeight="1" thickBot="1" x14ac:dyDescent="0.35">
      <c r="A45" s="111"/>
      <c r="B45" s="117"/>
      <c r="C45" s="229">
        <f>'FY28 D'!$S$29</f>
        <v>0</v>
      </c>
      <c r="D45" s="452" t="s">
        <v>96</v>
      </c>
      <c r="E45" s="453">
        <f>'FY28 D'!$L$29*(IF('FY28 D'!$E$29="x",E10,0)+IF('FY28 D'!$F$29="x",E14,0)+IF('FY28 D'!$G$29="x", E18,0)+IF('FY28 D'!$H$29="x",E22,0)+IF('FY28 D'!$I$29="x",E26,0)+IF('FY28 D'!$J$29="x",E30,0)+IF('FY28 D'!$K$29="x",E34,0))</f>
        <v>0</v>
      </c>
      <c r="F45" s="453">
        <f>'FY28 D'!$L$29*(IF('FY28 D'!$E$29="x",F10,0)+IF('FY28 D'!$F$29="x",F14,0)+IF('FY28 D'!$G$29="x", F18,0)+IF('FY28 D'!$H$29="x",F22,0)+IF('FY28 D'!$I$29="x",F26,0)+IF('FY28 D'!$J$29="x",F30,0)+IF('FY28 D'!$K$29="x",F34,0))</f>
        <v>0</v>
      </c>
      <c r="G45" s="453">
        <f>'FY28 D'!$L$29*(IF('FY28 D'!$E$29="x",G10,0)+IF('FY28 D'!$F$29="x",G14,0)+IF('FY28 D'!$G$29="x", G18,0)+IF('FY28 D'!$H$29="x",G22,0)+IF('FY28 D'!$I$29="x",G26,0)+IF('FY28 D'!$J$29="x",G30,0)+IF('FY28 D'!$K$29="x",G34,0))</f>
        <v>0</v>
      </c>
      <c r="H45" s="453">
        <f>'FY28 D'!$L$29*(IF('FY28 D'!$E$29="x",H10,0)+IF('FY28 D'!$F$29="x",H14,0)+IF('FY28 D'!$G$29="x", H18,0)+IF('FY28 D'!$H$29="x",H22,0)+IF('FY28 D'!$I$29="x",H26,0)+IF('FY28 D'!$J$29="x",H30,0)+IF('FY28 D'!$K$29="x",H34,0))</f>
        <v>0</v>
      </c>
      <c r="I45" s="453">
        <f>'FY28 D'!$L$29*(IF('FY28 D'!$E$29="x",I10,0)+IF('FY28 D'!$F$29="x",I14,0)+IF('FY28 D'!$G$29="x", I18,0)+IF('FY28 D'!$H$29="x",I22,0)+IF('FY28 D'!$I$29="x",I26,0)+IF('FY28 D'!$J$29="x",I30,0)+IF('FY28 D'!$K$29="x",I34,0))</f>
        <v>0</v>
      </c>
      <c r="J45" s="453">
        <f>'FY28 D'!$L$29*(IF('FY28 D'!$E$29="x",J10,0)+IF('FY28 D'!$F$29="x",J14,0)+IF('FY28 D'!$G$29="x", J18,0)+IF('FY28 D'!$H$29="x",J22,0)+IF('FY28 D'!$I$29="x",J26,0)+IF('FY28 D'!$J$29="x",J30,0)+IF('FY28 D'!$K$29="x",J34,0))</f>
        <v>0</v>
      </c>
      <c r="K45" s="453">
        <f>'FY28 D'!$L$29*(IF('FY28 D'!$E$29="x",K10,0)+IF('FY28 D'!$F$29="x",K14,0)+IF('FY28 D'!$G$29="x", K18,0)+IF('FY28 D'!$H$29="x",K22,0)+IF('FY28 D'!$I$29="x",K26,0)+IF('FY28 D'!$J$29="x",K30,0)+IF('FY28 D'!$K$29="x",K34,0))</f>
        <v>0</v>
      </c>
      <c r="L45" s="453">
        <f>'FY28 D'!$L$29*(IF('FY28 D'!$E$29="x",L10,0)+IF('FY28 D'!$F$29="x",L14,0)+IF('FY28 D'!$G$29="x", L18,0)+IF('FY28 D'!$H$29="x",L22,0)+IF('FY28 D'!$I$29="x",L26,0)+IF('FY28 D'!$J$29="x",L30,0)+IF('FY28 D'!$K$29="x",L34,0))</f>
        <v>0</v>
      </c>
      <c r="M45" s="453">
        <f>'FY28 D'!$L$29*(IF('FY28 D'!$E$29="x",M10,0)+IF('FY28 D'!$F$29="x",M14,0)+IF('FY28 D'!$G$29="x", M18,0)+IF('FY28 D'!$H$29="x",M22,0)+IF('FY28 D'!$I$29="x",M26,0)+IF('FY28 D'!$J$29="x",M30,0)+IF('FY28 D'!$K$29="x",M34,0))</f>
        <v>0</v>
      </c>
      <c r="N45" s="453">
        <f>'FY28 D'!$L$29*(IF('FY28 D'!$E$29="x",N10,0)+IF('FY28 D'!$F$29="x",N14,0)+IF('FY28 D'!$G$29="x", N18,0)+IF('FY28 D'!$H$29="x",N22,0)+IF('FY28 D'!$I$29="x",N26,0)+IF('FY28 D'!$J$29="x",N30,0)+IF('FY28 D'!$K$29="x",N34,0))</f>
        <v>0</v>
      </c>
      <c r="O45" s="453">
        <f>'FY28 D'!$L$29*(IF('FY28 D'!$E$29="x",O10,0)+IF('FY28 D'!$F$29="x",O14,0)+IF('FY28 D'!$G$29="x", O18,0)+IF('FY28 D'!$H$29="x",O22,0)+IF('FY28 D'!$I$29="x",O26,0)+IF('FY28 D'!$J$29="x",O30,0)+IF('FY28 D'!$K$29="x",O34,0))</f>
        <v>0</v>
      </c>
      <c r="P45" s="453">
        <f>'FY28 D'!$L$29*(IF('FY28 D'!$E$29="x",P10,0)+IF('FY28 D'!$F$29="x",P14,0)+IF('FY28 D'!$G$29="x", P18,0)+IF('FY28 D'!$H$29="x",P22,0)+IF('FY28 D'!$I$29="x",P26,0)+IF('FY28 D'!$J$29="x",P30,0)+IF('FY28 D'!$K$29="x",P34,0))</f>
        <v>0</v>
      </c>
      <c r="Q45" s="392">
        <f>SUM(E44:P44)+SUM(E45:P45)</f>
        <v>0</v>
      </c>
      <c r="R45" s="97">
        <f>C45-SUM(Q44:Q45)</f>
        <v>0</v>
      </c>
    </row>
    <row r="46" spans="1:22" s="14" customFormat="1" ht="11.4" customHeight="1" thickBot="1" x14ac:dyDescent="0.35">
      <c r="A46" s="10"/>
      <c r="B46" s="11"/>
      <c r="C46" s="193">
        <f>ROUND(SUM(C38:C45),0)</f>
        <v>0</v>
      </c>
      <c r="D46" s="12"/>
      <c r="E46" s="13"/>
      <c r="F46" s="93" t="s">
        <v>91</v>
      </c>
      <c r="G46" s="322">
        <f>SUMPRODUCT(E38:G38+E39:G39+E40:G40+E41:G41+E42:G42+E43:G43+E44:G44+E45:G45)</f>
        <v>0</v>
      </c>
      <c r="H46" s="177"/>
      <c r="I46" s="226" t="s">
        <v>92</v>
      </c>
      <c r="J46" s="435">
        <f>SUMPRODUCT(H38:J38+H39:J39+H40:J40+H41:J41+H42:J42+H43:J43+H44:J44+H45:J45)</f>
        <v>0</v>
      </c>
      <c r="K46" s="234"/>
      <c r="L46" s="235" t="s">
        <v>93</v>
      </c>
      <c r="M46" s="435">
        <f>SUMPRODUCT(K38:M38+K39:M39+K40:M40+K41:M41+K42:M42+K43:M43+K44:M44+K45:M45)</f>
        <v>0</v>
      </c>
      <c r="N46" s="255"/>
      <c r="O46" s="235" t="s">
        <v>94</v>
      </c>
      <c r="P46" s="435">
        <f>SUMPRODUCT(N38:P38+N39:P39+N40:P40+N41:P41+N42:P42+N43:P43+N44:P44+N45:P45)</f>
        <v>0</v>
      </c>
      <c r="Q46" s="246">
        <f>SUM(Q38:Q45)</f>
        <v>0</v>
      </c>
      <c r="R46" s="192">
        <f>C46-Q46</f>
        <v>0</v>
      </c>
      <c r="S46" s="15"/>
      <c r="T46" s="15"/>
      <c r="U46" s="15"/>
      <c r="V46" s="15"/>
    </row>
    <row r="47" spans="1:22" s="8" customFormat="1" ht="16" customHeight="1" thickBot="1" x14ac:dyDescent="0.35">
      <c r="A47" s="852"/>
      <c r="B47" s="853"/>
      <c r="C47" s="853"/>
      <c r="D47" s="853"/>
      <c r="E47" s="853"/>
      <c r="F47" s="853"/>
      <c r="G47" s="853"/>
      <c r="H47" s="853"/>
      <c r="I47" s="853"/>
      <c r="J47" s="853"/>
      <c r="K47" s="853"/>
      <c r="L47" s="853"/>
      <c r="M47" s="853"/>
      <c r="N47" s="853"/>
      <c r="O47" s="853"/>
      <c r="P47" s="853"/>
      <c r="Q47" s="853"/>
      <c r="R47" s="854"/>
    </row>
    <row r="48" spans="1:22" s="8" customFormat="1" ht="13" customHeight="1" thickBot="1" x14ac:dyDescent="0.35">
      <c r="A48" s="852"/>
      <c r="B48" s="853"/>
      <c r="C48" s="853"/>
      <c r="D48" s="853"/>
      <c r="E48" s="853"/>
      <c r="F48" s="853"/>
      <c r="G48" s="853"/>
      <c r="H48" s="853"/>
      <c r="I48" s="853"/>
      <c r="J48" s="853"/>
      <c r="K48" s="853"/>
      <c r="L48" s="853"/>
      <c r="M48" s="853"/>
      <c r="N48" s="853"/>
      <c r="O48" s="853"/>
      <c r="P48" s="853"/>
      <c r="Q48" s="853"/>
      <c r="R48" s="854"/>
    </row>
    <row r="49" spans="1:18" s="7" customFormat="1" ht="11.4" customHeight="1" thickBot="1" x14ac:dyDescent="0.35">
      <c r="A49" s="876" t="s">
        <v>147</v>
      </c>
      <c r="B49" s="877"/>
      <c r="C49" s="830" t="s">
        <v>144</v>
      </c>
      <c r="D49" s="831"/>
      <c r="E49" s="417" t="s">
        <v>26</v>
      </c>
      <c r="F49" s="417" t="s">
        <v>25</v>
      </c>
      <c r="G49" s="417" t="s">
        <v>24</v>
      </c>
      <c r="H49" s="417" t="s">
        <v>23</v>
      </c>
      <c r="I49" s="417" t="s">
        <v>22</v>
      </c>
      <c r="J49" s="417" t="s">
        <v>21</v>
      </c>
      <c r="K49" s="417" t="s">
        <v>20</v>
      </c>
      <c r="L49" s="417" t="s">
        <v>19</v>
      </c>
      <c r="M49" s="418" t="s">
        <v>18</v>
      </c>
      <c r="N49" s="419" t="s">
        <v>17</v>
      </c>
      <c r="O49" s="419" t="s">
        <v>16</v>
      </c>
      <c r="P49" s="419" t="s">
        <v>15</v>
      </c>
      <c r="Q49" s="488" t="s">
        <v>14</v>
      </c>
      <c r="R49" s="240" t="s">
        <v>13</v>
      </c>
    </row>
    <row r="50" spans="1:18" s="7" customFormat="1" ht="11.4" customHeight="1" x14ac:dyDescent="0.3">
      <c r="A50" s="203" t="str">
        <f>'FY28 D'!B33</f>
        <v>A.</v>
      </c>
      <c r="B50" s="103" t="str">
        <f>'FY28 D'!C33</f>
        <v>Training or Conference Title</v>
      </c>
      <c r="C50" s="269"/>
      <c r="D50" s="104"/>
      <c r="E50" s="124"/>
      <c r="F50" s="104"/>
      <c r="G50" s="104"/>
      <c r="H50" s="230"/>
      <c r="I50" s="104"/>
      <c r="J50" s="231"/>
      <c r="K50" s="236"/>
      <c r="L50" s="105"/>
      <c r="M50" s="237"/>
      <c r="N50" s="256"/>
      <c r="O50" s="106"/>
      <c r="P50" s="248"/>
      <c r="Q50" s="248"/>
      <c r="R50" s="194"/>
    </row>
    <row r="51" spans="1:18" s="7" customFormat="1" ht="11.4" customHeight="1" x14ac:dyDescent="0.3">
      <c r="A51" s="204"/>
      <c r="B51" s="107" t="str">
        <f>'FY28 D'!C35</f>
        <v xml:space="preserve">Airfare- Roundtrip                          </v>
      </c>
      <c r="C51" s="219">
        <f>'FY28 D'!R35</f>
        <v>0</v>
      </c>
      <c r="D51" s="110"/>
      <c r="E51" s="456">
        <v>0</v>
      </c>
      <c r="F51" s="456">
        <v>0</v>
      </c>
      <c r="G51" s="456">
        <v>0</v>
      </c>
      <c r="H51" s="456">
        <v>0</v>
      </c>
      <c r="I51" s="456">
        <v>0</v>
      </c>
      <c r="J51" s="456">
        <v>0</v>
      </c>
      <c r="K51" s="456">
        <v>0</v>
      </c>
      <c r="L51" s="456">
        <v>0</v>
      </c>
      <c r="M51" s="456">
        <v>0</v>
      </c>
      <c r="N51" s="456">
        <v>0</v>
      </c>
      <c r="O51" s="456">
        <v>0</v>
      </c>
      <c r="P51" s="456">
        <v>0</v>
      </c>
      <c r="Q51" s="249">
        <f>SUM(E51:P51)</f>
        <v>0</v>
      </c>
      <c r="R51" s="195"/>
    </row>
    <row r="52" spans="1:18" s="7" customFormat="1" ht="11.4" customHeight="1" x14ac:dyDescent="0.3">
      <c r="A52" s="204"/>
      <c r="B52" s="107" t="str">
        <f>'FY28 D'!C36</f>
        <v>Lodging</v>
      </c>
      <c r="C52" s="219">
        <f>'FY28 D'!R36</f>
        <v>0</v>
      </c>
      <c r="D52" s="110"/>
      <c r="E52" s="457">
        <v>0</v>
      </c>
      <c r="F52" s="457">
        <v>0</v>
      </c>
      <c r="G52" s="457">
        <v>0</v>
      </c>
      <c r="H52" s="457">
        <v>0</v>
      </c>
      <c r="I52" s="457">
        <v>0</v>
      </c>
      <c r="J52" s="457">
        <v>0</v>
      </c>
      <c r="K52" s="457">
        <v>0</v>
      </c>
      <c r="L52" s="457">
        <v>0</v>
      </c>
      <c r="M52" s="457">
        <v>0</v>
      </c>
      <c r="N52" s="457">
        <v>0</v>
      </c>
      <c r="O52" s="457">
        <v>0</v>
      </c>
      <c r="P52" s="457">
        <v>0</v>
      </c>
      <c r="Q52" s="249">
        <f>SUM(E52:P52)</f>
        <v>0</v>
      </c>
      <c r="R52" s="195"/>
    </row>
    <row r="53" spans="1:18" s="7" customFormat="1" ht="11.4" customHeight="1" x14ac:dyDescent="0.3">
      <c r="A53" s="204"/>
      <c r="B53" s="107" t="str">
        <f>'FY28 D'!C37</f>
        <v>Meals &amp; Incidentals</v>
      </c>
      <c r="C53" s="219">
        <f>'FY28 D'!R37</f>
        <v>0</v>
      </c>
      <c r="D53" s="110"/>
      <c r="E53" s="457">
        <v>0</v>
      </c>
      <c r="F53" s="457">
        <v>0</v>
      </c>
      <c r="G53" s="457">
        <v>0</v>
      </c>
      <c r="H53" s="457">
        <v>0</v>
      </c>
      <c r="I53" s="457">
        <v>0</v>
      </c>
      <c r="J53" s="457">
        <v>0</v>
      </c>
      <c r="K53" s="457">
        <v>0</v>
      </c>
      <c r="L53" s="457">
        <v>0</v>
      </c>
      <c r="M53" s="457">
        <v>0</v>
      </c>
      <c r="N53" s="457">
        <v>0</v>
      </c>
      <c r="O53" s="457">
        <v>0</v>
      </c>
      <c r="P53" s="457">
        <v>0</v>
      </c>
      <c r="Q53" s="249">
        <f>SUM(E53:P53)</f>
        <v>0</v>
      </c>
      <c r="R53" s="195"/>
    </row>
    <row r="54" spans="1:18" s="7" customFormat="1" ht="11.4" customHeight="1" x14ac:dyDescent="0.3">
      <c r="A54" s="204"/>
      <c r="B54" s="107" t="str">
        <f>'FY28 D'!C38</f>
        <v>Taxi/Shuttle or Mileage -each way</v>
      </c>
      <c r="C54" s="220">
        <f>'FY28 D'!R38</f>
        <v>0</v>
      </c>
      <c r="D54" s="110"/>
      <c r="E54" s="458">
        <v>0</v>
      </c>
      <c r="F54" s="458">
        <v>0</v>
      </c>
      <c r="G54" s="458">
        <v>0</v>
      </c>
      <c r="H54" s="458">
        <v>0</v>
      </c>
      <c r="I54" s="458">
        <v>0</v>
      </c>
      <c r="J54" s="458">
        <v>0</v>
      </c>
      <c r="K54" s="458">
        <v>0</v>
      </c>
      <c r="L54" s="458">
        <v>0</v>
      </c>
      <c r="M54" s="458">
        <v>0</v>
      </c>
      <c r="N54" s="458">
        <v>0</v>
      </c>
      <c r="O54" s="458">
        <v>0</v>
      </c>
      <c r="P54" s="458">
        <v>0</v>
      </c>
      <c r="Q54" s="249">
        <f>SUM(E54:P54)</f>
        <v>0</v>
      </c>
      <c r="R54" s="195"/>
    </row>
    <row r="55" spans="1:18" s="7" customFormat="1" ht="11.4" customHeight="1" x14ac:dyDescent="0.3">
      <c r="A55" s="205"/>
      <c r="B55" s="112"/>
      <c r="C55" s="396">
        <f>SUM(C51:C54)</f>
        <v>0</v>
      </c>
      <c r="D55" s="113"/>
      <c r="E55" s="125"/>
      <c r="F55" s="113"/>
      <c r="G55" s="96"/>
      <c r="H55" s="232"/>
      <c r="I55" s="96"/>
      <c r="J55" s="233"/>
      <c r="K55" s="238"/>
      <c r="L55" s="113"/>
      <c r="M55" s="239"/>
      <c r="N55" s="238"/>
      <c r="O55" s="114"/>
      <c r="P55" s="257"/>
      <c r="Q55" s="250">
        <f>SUM(Q51:Q54)</f>
        <v>0</v>
      </c>
      <c r="R55" s="196">
        <f>C55-Q55</f>
        <v>0</v>
      </c>
    </row>
    <row r="56" spans="1:18" s="7" customFormat="1" ht="11.4" customHeight="1" x14ac:dyDescent="0.3">
      <c r="A56" s="203" t="str">
        <f>'FY28 D'!B39</f>
        <v>B.</v>
      </c>
      <c r="B56" s="103" t="str">
        <f>'FY28 D'!C39</f>
        <v>Training or Conference Title</v>
      </c>
      <c r="C56" s="270"/>
      <c r="D56" s="104"/>
      <c r="E56" s="124"/>
      <c r="F56" s="104"/>
      <c r="G56" s="104"/>
      <c r="H56" s="230"/>
      <c r="I56" s="104"/>
      <c r="J56" s="231"/>
      <c r="K56" s="236"/>
      <c r="L56" s="105"/>
      <c r="M56" s="237"/>
      <c r="N56" s="256"/>
      <c r="O56" s="106"/>
      <c r="P56" s="248"/>
      <c r="Q56" s="251"/>
      <c r="R56" s="197"/>
    </row>
    <row r="57" spans="1:18" s="7" customFormat="1" ht="11.4" customHeight="1" x14ac:dyDescent="0.3">
      <c r="A57" s="204"/>
      <c r="B57" s="107" t="str">
        <f>'FY28 D'!C41</f>
        <v xml:space="preserve">Airfare- Roundtrip                          </v>
      </c>
      <c r="C57" s="219">
        <f>'FY28 D'!R41</f>
        <v>0</v>
      </c>
      <c r="D57" s="110"/>
      <c r="E57" s="456">
        <v>0</v>
      </c>
      <c r="F57" s="456">
        <v>0</v>
      </c>
      <c r="G57" s="456">
        <v>0</v>
      </c>
      <c r="H57" s="456">
        <v>0</v>
      </c>
      <c r="I57" s="456">
        <v>0</v>
      </c>
      <c r="J57" s="456">
        <v>0</v>
      </c>
      <c r="K57" s="456">
        <v>0</v>
      </c>
      <c r="L57" s="456">
        <v>0</v>
      </c>
      <c r="M57" s="456">
        <v>0</v>
      </c>
      <c r="N57" s="456">
        <v>0</v>
      </c>
      <c r="O57" s="456">
        <v>0</v>
      </c>
      <c r="P57" s="456">
        <v>0</v>
      </c>
      <c r="Q57" s="249">
        <f>SUM(E57:P57)</f>
        <v>0</v>
      </c>
      <c r="R57" s="195"/>
    </row>
    <row r="58" spans="1:18" s="7" customFormat="1" ht="11.4" customHeight="1" x14ac:dyDescent="0.3">
      <c r="A58" s="204"/>
      <c r="B58" s="107" t="str">
        <f>'FY28 D'!C42</f>
        <v>Lodging</v>
      </c>
      <c r="C58" s="219">
        <f>'FY28 D'!R42</f>
        <v>0</v>
      </c>
      <c r="D58" s="110"/>
      <c r="E58" s="457">
        <v>0</v>
      </c>
      <c r="F58" s="457">
        <v>0</v>
      </c>
      <c r="G58" s="457">
        <v>0</v>
      </c>
      <c r="H58" s="457">
        <v>0</v>
      </c>
      <c r="I58" s="457">
        <v>0</v>
      </c>
      <c r="J58" s="457">
        <v>0</v>
      </c>
      <c r="K58" s="457">
        <v>0</v>
      </c>
      <c r="L58" s="457">
        <v>0</v>
      </c>
      <c r="M58" s="457">
        <v>0</v>
      </c>
      <c r="N58" s="457">
        <v>0</v>
      </c>
      <c r="O58" s="457">
        <v>0</v>
      </c>
      <c r="P58" s="457">
        <v>0</v>
      </c>
      <c r="Q58" s="249">
        <f>SUM(E58:P58)</f>
        <v>0</v>
      </c>
      <c r="R58" s="195"/>
    </row>
    <row r="59" spans="1:18" s="7" customFormat="1" ht="11.4" customHeight="1" x14ac:dyDescent="0.3">
      <c r="A59" s="204"/>
      <c r="B59" s="107" t="str">
        <f>'FY28 D'!C43</f>
        <v>Meals &amp; Incidentals</v>
      </c>
      <c r="C59" s="219">
        <f>'FY28 D'!R43</f>
        <v>0</v>
      </c>
      <c r="D59" s="110"/>
      <c r="E59" s="457">
        <v>0</v>
      </c>
      <c r="F59" s="457">
        <v>0</v>
      </c>
      <c r="G59" s="457">
        <v>0</v>
      </c>
      <c r="H59" s="457">
        <v>0</v>
      </c>
      <c r="I59" s="457">
        <v>0</v>
      </c>
      <c r="J59" s="457">
        <v>0</v>
      </c>
      <c r="K59" s="457">
        <v>0</v>
      </c>
      <c r="L59" s="457">
        <v>0</v>
      </c>
      <c r="M59" s="457">
        <v>0</v>
      </c>
      <c r="N59" s="457">
        <v>0</v>
      </c>
      <c r="O59" s="457">
        <v>0</v>
      </c>
      <c r="P59" s="457">
        <v>0</v>
      </c>
      <c r="Q59" s="249">
        <f>SUM(E59:P59)</f>
        <v>0</v>
      </c>
      <c r="R59" s="195"/>
    </row>
    <row r="60" spans="1:18" s="7" customFormat="1" ht="11.4" customHeight="1" x14ac:dyDescent="0.3">
      <c r="A60" s="204"/>
      <c r="B60" s="107" t="str">
        <f>'FY28 D'!C44</f>
        <v>Taxi/Shuttle or Mileage -each way</v>
      </c>
      <c r="C60" s="219">
        <f>'FY28 D'!R44</f>
        <v>0</v>
      </c>
      <c r="D60" s="110"/>
      <c r="E60" s="458">
        <v>0</v>
      </c>
      <c r="F60" s="458">
        <v>0</v>
      </c>
      <c r="G60" s="458">
        <v>0</v>
      </c>
      <c r="H60" s="458">
        <v>0</v>
      </c>
      <c r="I60" s="458">
        <v>0</v>
      </c>
      <c r="J60" s="458">
        <v>0</v>
      </c>
      <c r="K60" s="458">
        <v>0</v>
      </c>
      <c r="L60" s="458">
        <v>0</v>
      </c>
      <c r="M60" s="458">
        <v>0</v>
      </c>
      <c r="N60" s="458">
        <v>0</v>
      </c>
      <c r="O60" s="458">
        <v>0</v>
      </c>
      <c r="P60" s="458">
        <v>0</v>
      </c>
      <c r="Q60" s="249">
        <f>SUM(E60:P60)</f>
        <v>0</v>
      </c>
      <c r="R60" s="195"/>
    </row>
    <row r="61" spans="1:18" s="7" customFormat="1" ht="11.4" customHeight="1" x14ac:dyDescent="0.3">
      <c r="A61" s="205"/>
      <c r="B61" s="112"/>
      <c r="C61" s="396">
        <f>SUM(C57:C60)</f>
        <v>0</v>
      </c>
      <c r="D61" s="113"/>
      <c r="E61" s="274"/>
      <c r="F61" s="275"/>
      <c r="G61" s="276"/>
      <c r="H61" s="277"/>
      <c r="I61" s="276"/>
      <c r="J61" s="278"/>
      <c r="K61" s="279"/>
      <c r="L61" s="275"/>
      <c r="M61" s="280"/>
      <c r="N61" s="279"/>
      <c r="O61" s="281"/>
      <c r="P61" s="282"/>
      <c r="Q61" s="250">
        <f>SUM(Q57:Q60)</f>
        <v>0</v>
      </c>
      <c r="R61" s="196">
        <f>C61-Q61</f>
        <v>0</v>
      </c>
    </row>
    <row r="62" spans="1:18" s="7" customFormat="1" ht="11.4" customHeight="1" x14ac:dyDescent="0.3">
      <c r="A62" s="206" t="str">
        <f>'FY28 D'!B45</f>
        <v>C.</v>
      </c>
      <c r="B62" s="115" t="str">
        <f>'FY28 D'!C45</f>
        <v>Training or Conference Title</v>
      </c>
      <c r="C62" s="271"/>
      <c r="D62" s="115"/>
      <c r="E62" s="283"/>
      <c r="F62" s="284"/>
      <c r="G62" s="284"/>
      <c r="H62" s="285"/>
      <c r="I62" s="284"/>
      <c r="J62" s="286"/>
      <c r="K62" s="287"/>
      <c r="L62" s="288"/>
      <c r="M62" s="289"/>
      <c r="N62" s="290"/>
      <c r="O62" s="288"/>
      <c r="P62" s="291"/>
      <c r="Q62" s="252"/>
      <c r="R62" s="198"/>
    </row>
    <row r="63" spans="1:18" s="7" customFormat="1" ht="11.4" customHeight="1" x14ac:dyDescent="0.3">
      <c r="A63" s="207"/>
      <c r="B63" s="107" t="str">
        <f>'FY28 D'!C47</f>
        <v xml:space="preserve">Airfare- Roundtrip                          </v>
      </c>
      <c r="C63" s="219">
        <f>'FY28 D'!R47</f>
        <v>0</v>
      </c>
      <c r="D63" s="116"/>
      <c r="E63" s="456">
        <v>0</v>
      </c>
      <c r="F63" s="456">
        <v>0</v>
      </c>
      <c r="G63" s="456">
        <v>0</v>
      </c>
      <c r="H63" s="456">
        <v>0</v>
      </c>
      <c r="I63" s="456">
        <v>0</v>
      </c>
      <c r="J63" s="456">
        <v>0</v>
      </c>
      <c r="K63" s="456">
        <v>0</v>
      </c>
      <c r="L63" s="456">
        <v>0</v>
      </c>
      <c r="M63" s="456">
        <v>0</v>
      </c>
      <c r="N63" s="456">
        <v>0</v>
      </c>
      <c r="O63" s="456">
        <v>0</v>
      </c>
      <c r="P63" s="456">
        <v>0</v>
      </c>
      <c r="Q63" s="249">
        <f>SUM(E63:P63)</f>
        <v>0</v>
      </c>
      <c r="R63" s="195"/>
    </row>
    <row r="64" spans="1:18" s="7" customFormat="1" ht="11.4" customHeight="1" x14ac:dyDescent="0.3">
      <c r="A64" s="207"/>
      <c r="B64" s="107" t="str">
        <f>'FY28 D'!C48</f>
        <v>Lodging</v>
      </c>
      <c r="C64" s="219">
        <f>'FY28 D'!R48</f>
        <v>0</v>
      </c>
      <c r="D64" s="116"/>
      <c r="E64" s="457">
        <v>0</v>
      </c>
      <c r="F64" s="457">
        <v>0</v>
      </c>
      <c r="G64" s="457">
        <v>0</v>
      </c>
      <c r="H64" s="457">
        <v>0</v>
      </c>
      <c r="I64" s="457">
        <v>0</v>
      </c>
      <c r="J64" s="457">
        <v>0</v>
      </c>
      <c r="K64" s="457">
        <v>0</v>
      </c>
      <c r="L64" s="457">
        <v>0</v>
      </c>
      <c r="M64" s="457">
        <v>0</v>
      </c>
      <c r="N64" s="457">
        <v>0</v>
      </c>
      <c r="O64" s="457">
        <v>0</v>
      </c>
      <c r="P64" s="457">
        <v>0</v>
      </c>
      <c r="Q64" s="249">
        <f>SUM(E64:P64)</f>
        <v>0</v>
      </c>
      <c r="R64" s="195"/>
    </row>
    <row r="65" spans="1:18" s="7" customFormat="1" ht="11.4" customHeight="1" x14ac:dyDescent="0.3">
      <c r="A65" s="207"/>
      <c r="B65" s="107" t="str">
        <f>'FY28 D'!C49</f>
        <v>Meals &amp; Incidentals</v>
      </c>
      <c r="C65" s="219">
        <f>'FY28 D'!R49</f>
        <v>0</v>
      </c>
      <c r="D65" s="116"/>
      <c r="E65" s="457">
        <v>0</v>
      </c>
      <c r="F65" s="457">
        <v>0</v>
      </c>
      <c r="G65" s="457">
        <v>0</v>
      </c>
      <c r="H65" s="457">
        <v>0</v>
      </c>
      <c r="I65" s="457">
        <v>0</v>
      </c>
      <c r="J65" s="457">
        <v>0</v>
      </c>
      <c r="K65" s="457">
        <v>0</v>
      </c>
      <c r="L65" s="457">
        <v>0</v>
      </c>
      <c r="M65" s="457">
        <v>0</v>
      </c>
      <c r="N65" s="457">
        <v>0</v>
      </c>
      <c r="O65" s="457">
        <v>0</v>
      </c>
      <c r="P65" s="457">
        <v>0</v>
      </c>
      <c r="Q65" s="249">
        <f>SUM(E65:P65)</f>
        <v>0</v>
      </c>
      <c r="R65" s="195"/>
    </row>
    <row r="66" spans="1:18" s="7" customFormat="1" ht="11.4" customHeight="1" x14ac:dyDescent="0.3">
      <c r="A66" s="207"/>
      <c r="B66" s="107" t="str">
        <f>'FY28 D'!C50</f>
        <v>Taxi/Shuttle or Mileage -each way</v>
      </c>
      <c r="C66" s="219">
        <f>'FY28 D'!R50</f>
        <v>0</v>
      </c>
      <c r="D66" s="116"/>
      <c r="E66" s="458">
        <v>0</v>
      </c>
      <c r="F66" s="458">
        <v>0</v>
      </c>
      <c r="G66" s="458">
        <v>0</v>
      </c>
      <c r="H66" s="458">
        <v>0</v>
      </c>
      <c r="I66" s="458">
        <v>0</v>
      </c>
      <c r="J66" s="458">
        <v>0</v>
      </c>
      <c r="K66" s="458">
        <v>0</v>
      </c>
      <c r="L66" s="458">
        <v>0</v>
      </c>
      <c r="M66" s="458">
        <v>0</v>
      </c>
      <c r="N66" s="458">
        <v>0</v>
      </c>
      <c r="O66" s="458">
        <v>0</v>
      </c>
      <c r="P66" s="458">
        <v>0</v>
      </c>
      <c r="Q66" s="249">
        <f>SUM(E66:P66)</f>
        <v>0</v>
      </c>
      <c r="R66" s="195"/>
    </row>
    <row r="67" spans="1:18" s="7" customFormat="1" ht="11.4" customHeight="1" x14ac:dyDescent="0.3">
      <c r="A67" s="208"/>
      <c r="B67" s="117"/>
      <c r="C67" s="397">
        <f>SUM(C63:C66)</f>
        <v>0</v>
      </c>
      <c r="D67" s="118"/>
      <c r="E67" s="274"/>
      <c r="F67" s="275"/>
      <c r="G67" s="276"/>
      <c r="H67" s="277"/>
      <c r="I67" s="276"/>
      <c r="J67" s="278"/>
      <c r="K67" s="279"/>
      <c r="L67" s="275"/>
      <c r="M67" s="280"/>
      <c r="N67" s="279"/>
      <c r="O67" s="281"/>
      <c r="P67" s="282"/>
      <c r="Q67" s="250">
        <f>SUM(Q63:Q66)</f>
        <v>0</v>
      </c>
      <c r="R67" s="196">
        <f>C67-Q67</f>
        <v>0</v>
      </c>
    </row>
    <row r="68" spans="1:18" s="7" customFormat="1" ht="11.4" customHeight="1" x14ac:dyDescent="0.3">
      <c r="A68" s="206" t="str">
        <f>'FY28 D'!B51</f>
        <v>D.</v>
      </c>
      <c r="B68" s="115" t="str">
        <f>'FY28 D'!C51</f>
        <v>Training or Conference Title</v>
      </c>
      <c r="C68" s="271"/>
      <c r="D68" s="119"/>
      <c r="E68" s="292"/>
      <c r="F68" s="293"/>
      <c r="G68" s="293"/>
      <c r="H68" s="294"/>
      <c r="I68" s="293"/>
      <c r="J68" s="295"/>
      <c r="K68" s="296"/>
      <c r="L68" s="297"/>
      <c r="M68" s="289"/>
      <c r="N68" s="296"/>
      <c r="O68" s="297"/>
      <c r="P68" s="289"/>
      <c r="Q68" s="253"/>
      <c r="R68" s="199"/>
    </row>
    <row r="69" spans="1:18" s="7" customFormat="1" ht="11.4" customHeight="1" x14ac:dyDescent="0.3">
      <c r="A69" s="204"/>
      <c r="B69" s="140" t="str">
        <f>'FY28 D'!C53</f>
        <v xml:space="preserve">Airfare- Roundtrip                          </v>
      </c>
      <c r="C69" s="221">
        <f>'FY28 D'!R53</f>
        <v>0</v>
      </c>
      <c r="D69" s="116"/>
      <c r="E69" s="456">
        <v>0</v>
      </c>
      <c r="F69" s="456">
        <v>0</v>
      </c>
      <c r="G69" s="456">
        <v>0</v>
      </c>
      <c r="H69" s="456">
        <v>0</v>
      </c>
      <c r="I69" s="456">
        <v>0</v>
      </c>
      <c r="J69" s="456">
        <v>0</v>
      </c>
      <c r="K69" s="456">
        <v>0</v>
      </c>
      <c r="L69" s="456">
        <v>0</v>
      </c>
      <c r="M69" s="456">
        <v>0</v>
      </c>
      <c r="N69" s="456">
        <v>0</v>
      </c>
      <c r="O69" s="456">
        <v>0</v>
      </c>
      <c r="P69" s="456">
        <v>0</v>
      </c>
      <c r="Q69" s="249">
        <f>SUM(E69:P69)</f>
        <v>0</v>
      </c>
      <c r="R69" s="200"/>
    </row>
    <row r="70" spans="1:18" s="7" customFormat="1" ht="11.4" customHeight="1" x14ac:dyDescent="0.3">
      <c r="A70" s="204"/>
      <c r="B70" s="140" t="str">
        <f>'FY28 D'!C54</f>
        <v>Lodging</v>
      </c>
      <c r="C70" s="221">
        <f>'FY28 D'!R54</f>
        <v>0</v>
      </c>
      <c r="D70" s="116"/>
      <c r="E70" s="457">
        <v>0</v>
      </c>
      <c r="F70" s="457">
        <v>0</v>
      </c>
      <c r="G70" s="457">
        <v>0</v>
      </c>
      <c r="H70" s="457">
        <v>0</v>
      </c>
      <c r="I70" s="457">
        <v>0</v>
      </c>
      <c r="J70" s="457">
        <v>0</v>
      </c>
      <c r="K70" s="457">
        <v>0</v>
      </c>
      <c r="L70" s="457">
        <v>0</v>
      </c>
      <c r="M70" s="457">
        <v>0</v>
      </c>
      <c r="N70" s="457">
        <v>0</v>
      </c>
      <c r="O70" s="457">
        <v>0</v>
      </c>
      <c r="P70" s="457">
        <v>0</v>
      </c>
      <c r="Q70" s="249">
        <f>SUM(E70:P70)</f>
        <v>0</v>
      </c>
      <c r="R70" s="200"/>
    </row>
    <row r="71" spans="1:18" s="7" customFormat="1" ht="11.4" customHeight="1" x14ac:dyDescent="0.3">
      <c r="A71" s="204"/>
      <c r="B71" s="140" t="str">
        <f>'FY28 D'!C55</f>
        <v>Meals &amp; Incidentals</v>
      </c>
      <c r="C71" s="221">
        <f>'FY28 D'!R55</f>
        <v>0</v>
      </c>
      <c r="D71" s="116"/>
      <c r="E71" s="457">
        <v>0</v>
      </c>
      <c r="F71" s="457">
        <v>0</v>
      </c>
      <c r="G71" s="457">
        <v>0</v>
      </c>
      <c r="H71" s="457">
        <v>0</v>
      </c>
      <c r="I71" s="457">
        <v>0</v>
      </c>
      <c r="J71" s="457">
        <v>0</v>
      </c>
      <c r="K71" s="457">
        <v>0</v>
      </c>
      <c r="L71" s="457">
        <v>0</v>
      </c>
      <c r="M71" s="457">
        <v>0</v>
      </c>
      <c r="N71" s="457">
        <v>0</v>
      </c>
      <c r="O71" s="457">
        <v>0</v>
      </c>
      <c r="P71" s="457">
        <v>0</v>
      </c>
      <c r="Q71" s="249">
        <f>SUM(E71:P71)</f>
        <v>0</v>
      </c>
      <c r="R71" s="200"/>
    </row>
    <row r="72" spans="1:18" s="7" customFormat="1" ht="11.4" customHeight="1" x14ac:dyDescent="0.3">
      <c r="A72" s="204"/>
      <c r="B72" s="140" t="str">
        <f>'FY28 D'!C56</f>
        <v>Taxi/Shuttle or Mileage -each way</v>
      </c>
      <c r="C72" s="221">
        <f>'FY28 D'!R56</f>
        <v>0</v>
      </c>
      <c r="D72" s="116"/>
      <c r="E72" s="458">
        <v>0</v>
      </c>
      <c r="F72" s="458">
        <v>0</v>
      </c>
      <c r="G72" s="458">
        <v>0</v>
      </c>
      <c r="H72" s="458">
        <v>0</v>
      </c>
      <c r="I72" s="458">
        <v>0</v>
      </c>
      <c r="J72" s="458">
        <v>0</v>
      </c>
      <c r="K72" s="458">
        <v>0</v>
      </c>
      <c r="L72" s="458">
        <v>0</v>
      </c>
      <c r="M72" s="458">
        <v>0</v>
      </c>
      <c r="N72" s="458">
        <v>0</v>
      </c>
      <c r="O72" s="458">
        <v>0</v>
      </c>
      <c r="P72" s="458">
        <v>0</v>
      </c>
      <c r="Q72" s="249">
        <f>SUM(E72:P72)</f>
        <v>0</v>
      </c>
      <c r="R72" s="200"/>
    </row>
    <row r="73" spans="1:18" s="7" customFormat="1" ht="11.4" customHeight="1" x14ac:dyDescent="0.3">
      <c r="A73" s="205"/>
      <c r="B73" s="117"/>
      <c r="C73" s="397">
        <f>SUM(C69:C72)</f>
        <v>0</v>
      </c>
      <c r="D73" s="118"/>
      <c r="E73" s="298"/>
      <c r="F73" s="299"/>
      <c r="G73" s="300"/>
      <c r="H73" s="301"/>
      <c r="I73" s="300"/>
      <c r="J73" s="302"/>
      <c r="K73" s="303"/>
      <c r="L73" s="299"/>
      <c r="M73" s="304"/>
      <c r="N73" s="303"/>
      <c r="O73" s="299"/>
      <c r="P73" s="304"/>
      <c r="Q73" s="250">
        <f>SUM(Q69:Q72)</f>
        <v>0</v>
      </c>
      <c r="R73" s="196">
        <f>C73-Q73</f>
        <v>0</v>
      </c>
    </row>
    <row r="74" spans="1:18" s="7" customFormat="1" ht="11.4" customHeight="1" x14ac:dyDescent="0.3">
      <c r="A74" s="206" t="str">
        <f>'FY28 D'!B57</f>
        <v>E.</v>
      </c>
      <c r="B74" s="115" t="str">
        <f>'FY28 D'!C57</f>
        <v>Training or Conference Title</v>
      </c>
      <c r="C74" s="271"/>
      <c r="D74" s="119"/>
      <c r="E74" s="292"/>
      <c r="F74" s="293"/>
      <c r="G74" s="293"/>
      <c r="H74" s="294"/>
      <c r="I74" s="293"/>
      <c r="J74" s="295"/>
      <c r="K74" s="296"/>
      <c r="L74" s="297"/>
      <c r="M74" s="289"/>
      <c r="N74" s="296"/>
      <c r="O74" s="297"/>
      <c r="P74" s="289"/>
      <c r="Q74" s="253"/>
      <c r="R74" s="199"/>
    </row>
    <row r="75" spans="1:18" s="7" customFormat="1" ht="11.4" customHeight="1" x14ac:dyDescent="0.3">
      <c r="A75" s="207"/>
      <c r="B75" s="140" t="str">
        <f>'FY28 D'!C59</f>
        <v xml:space="preserve">Airfare- Roundtrip                          </v>
      </c>
      <c r="C75" s="221">
        <f>'FY28 D'!R59</f>
        <v>0</v>
      </c>
      <c r="D75" s="116"/>
      <c r="E75" s="456">
        <v>0</v>
      </c>
      <c r="F75" s="456">
        <v>0</v>
      </c>
      <c r="G75" s="456">
        <v>0</v>
      </c>
      <c r="H75" s="456">
        <v>0</v>
      </c>
      <c r="I75" s="456">
        <v>0</v>
      </c>
      <c r="J75" s="456">
        <v>0</v>
      </c>
      <c r="K75" s="456">
        <v>0</v>
      </c>
      <c r="L75" s="456">
        <v>0</v>
      </c>
      <c r="M75" s="456">
        <v>0</v>
      </c>
      <c r="N75" s="456">
        <v>0</v>
      </c>
      <c r="O75" s="456">
        <v>0</v>
      </c>
      <c r="P75" s="456">
        <v>0</v>
      </c>
      <c r="Q75" s="249">
        <f>SUM(E75:P75)</f>
        <v>0</v>
      </c>
      <c r="R75" s="200"/>
    </row>
    <row r="76" spans="1:18" s="7" customFormat="1" ht="11.4" customHeight="1" x14ac:dyDescent="0.3">
      <c r="A76" s="207"/>
      <c r="B76" s="140" t="str">
        <f>'FY28 D'!C60</f>
        <v>Lodging</v>
      </c>
      <c r="C76" s="221">
        <f>'FY28 D'!R60</f>
        <v>0</v>
      </c>
      <c r="D76" s="116"/>
      <c r="E76" s="457">
        <v>0</v>
      </c>
      <c r="F76" s="457">
        <v>0</v>
      </c>
      <c r="G76" s="457">
        <v>0</v>
      </c>
      <c r="H76" s="457">
        <v>0</v>
      </c>
      <c r="I76" s="457">
        <v>0</v>
      </c>
      <c r="J76" s="457">
        <v>0</v>
      </c>
      <c r="K76" s="457">
        <v>0</v>
      </c>
      <c r="L76" s="457">
        <v>0</v>
      </c>
      <c r="M76" s="457">
        <v>0</v>
      </c>
      <c r="N76" s="457">
        <v>0</v>
      </c>
      <c r="O76" s="457">
        <v>0</v>
      </c>
      <c r="P76" s="457">
        <v>0</v>
      </c>
      <c r="Q76" s="249">
        <f>SUM(E76:P76)</f>
        <v>0</v>
      </c>
      <c r="R76" s="200"/>
    </row>
    <row r="77" spans="1:18" s="7" customFormat="1" ht="11.4" customHeight="1" x14ac:dyDescent="0.3">
      <c r="A77" s="207"/>
      <c r="B77" s="140" t="str">
        <f>'FY28 D'!C61</f>
        <v>Meals &amp; Incidentals</v>
      </c>
      <c r="C77" s="221">
        <f>'FY28 D'!R61</f>
        <v>0</v>
      </c>
      <c r="D77" s="116"/>
      <c r="E77" s="457">
        <v>0</v>
      </c>
      <c r="F77" s="457">
        <v>0</v>
      </c>
      <c r="G77" s="457">
        <v>0</v>
      </c>
      <c r="H77" s="457">
        <v>0</v>
      </c>
      <c r="I77" s="457">
        <v>0</v>
      </c>
      <c r="J77" s="457">
        <v>0</v>
      </c>
      <c r="K77" s="457">
        <v>0</v>
      </c>
      <c r="L77" s="457">
        <v>0</v>
      </c>
      <c r="M77" s="457">
        <v>0</v>
      </c>
      <c r="N77" s="457">
        <v>0</v>
      </c>
      <c r="O77" s="457">
        <v>0</v>
      </c>
      <c r="P77" s="457">
        <v>0</v>
      </c>
      <c r="Q77" s="249">
        <f>SUM(E77:P77)</f>
        <v>0</v>
      </c>
      <c r="R77" s="200"/>
    </row>
    <row r="78" spans="1:18" s="7" customFormat="1" ht="11.4" customHeight="1" x14ac:dyDescent="0.3">
      <c r="A78" s="207"/>
      <c r="B78" s="140" t="str">
        <f>'FY28 D'!C62</f>
        <v>Taxi/Shuttle or Mileage -each way</v>
      </c>
      <c r="C78" s="221">
        <f>'FY28 D'!R62</f>
        <v>0</v>
      </c>
      <c r="D78" s="116"/>
      <c r="E78" s="458">
        <v>0</v>
      </c>
      <c r="F78" s="458">
        <v>0</v>
      </c>
      <c r="G78" s="458">
        <v>0</v>
      </c>
      <c r="H78" s="458">
        <v>0</v>
      </c>
      <c r="I78" s="458">
        <v>0</v>
      </c>
      <c r="J78" s="458">
        <v>0</v>
      </c>
      <c r="K78" s="458">
        <v>0</v>
      </c>
      <c r="L78" s="458">
        <v>0</v>
      </c>
      <c r="M78" s="458">
        <v>0</v>
      </c>
      <c r="N78" s="458">
        <v>0</v>
      </c>
      <c r="O78" s="458">
        <v>0</v>
      </c>
      <c r="P78" s="458">
        <v>0</v>
      </c>
      <c r="Q78" s="249">
        <f>SUM(E78:P78)</f>
        <v>0</v>
      </c>
      <c r="R78" s="200"/>
    </row>
    <row r="79" spans="1:18" s="7" customFormat="1" ht="11.4" customHeight="1" x14ac:dyDescent="0.3">
      <c r="A79" s="208"/>
      <c r="B79" s="121"/>
      <c r="C79" s="397">
        <f>SUM(C75:C78)</f>
        <v>0</v>
      </c>
      <c r="D79" s="118"/>
      <c r="E79" s="298"/>
      <c r="F79" s="299"/>
      <c r="G79" s="300"/>
      <c r="H79" s="301"/>
      <c r="I79" s="300"/>
      <c r="J79" s="302"/>
      <c r="K79" s="303"/>
      <c r="L79" s="299"/>
      <c r="M79" s="304"/>
      <c r="N79" s="303"/>
      <c r="O79" s="299"/>
      <c r="P79" s="304"/>
      <c r="Q79" s="250">
        <f>SUM(Q75:Q78)</f>
        <v>0</v>
      </c>
      <c r="R79" s="196">
        <f>C79-Q79</f>
        <v>0</v>
      </c>
    </row>
    <row r="80" spans="1:18" s="7" customFormat="1" ht="11.4" customHeight="1" x14ac:dyDescent="0.3">
      <c r="A80" s="206" t="str">
        <f>'FY28 D'!B63</f>
        <v>F.</v>
      </c>
      <c r="B80" s="115" t="str">
        <f>'FY28 D'!C63</f>
        <v>Training or Conference Title</v>
      </c>
      <c r="C80" s="271"/>
      <c r="D80" s="119"/>
      <c r="E80" s="292"/>
      <c r="F80" s="293"/>
      <c r="G80" s="293"/>
      <c r="H80" s="294"/>
      <c r="I80" s="293"/>
      <c r="J80" s="295"/>
      <c r="K80" s="296"/>
      <c r="L80" s="297"/>
      <c r="M80" s="289"/>
      <c r="N80" s="296"/>
      <c r="O80" s="297"/>
      <c r="P80" s="289"/>
      <c r="Q80" s="253"/>
      <c r="R80" s="199"/>
    </row>
    <row r="81" spans="1:22" s="7" customFormat="1" ht="11.4" customHeight="1" x14ac:dyDescent="0.3">
      <c r="A81" s="207"/>
      <c r="B81" s="140" t="str">
        <f>'FY28 D'!C65</f>
        <v xml:space="preserve">Airfare- Roundtrip                          </v>
      </c>
      <c r="C81" s="221">
        <f>'FY28 D'!R65</f>
        <v>0</v>
      </c>
      <c r="D81" s="116"/>
      <c r="E81" s="456">
        <v>0</v>
      </c>
      <c r="F81" s="456">
        <v>0</v>
      </c>
      <c r="G81" s="456">
        <v>0</v>
      </c>
      <c r="H81" s="456">
        <v>0</v>
      </c>
      <c r="I81" s="456">
        <v>0</v>
      </c>
      <c r="J81" s="456">
        <v>0</v>
      </c>
      <c r="K81" s="456">
        <v>0</v>
      </c>
      <c r="L81" s="456">
        <v>0</v>
      </c>
      <c r="M81" s="456">
        <v>0</v>
      </c>
      <c r="N81" s="456">
        <v>0</v>
      </c>
      <c r="O81" s="456">
        <v>0</v>
      </c>
      <c r="P81" s="456">
        <v>0</v>
      </c>
      <c r="Q81" s="249">
        <f>SUM(E81:P81)</f>
        <v>0</v>
      </c>
      <c r="R81" s="200"/>
    </row>
    <row r="82" spans="1:22" s="7" customFormat="1" ht="11.4" customHeight="1" x14ac:dyDescent="0.3">
      <c r="A82" s="207"/>
      <c r="B82" s="140" t="str">
        <f>'FY28 D'!C66</f>
        <v>Lodging</v>
      </c>
      <c r="C82" s="221">
        <f>'FY28 D'!R66</f>
        <v>0</v>
      </c>
      <c r="D82" s="116"/>
      <c r="E82" s="457">
        <v>0</v>
      </c>
      <c r="F82" s="457">
        <v>0</v>
      </c>
      <c r="G82" s="457">
        <v>0</v>
      </c>
      <c r="H82" s="457">
        <v>0</v>
      </c>
      <c r="I82" s="457">
        <v>0</v>
      </c>
      <c r="J82" s="457">
        <v>0</v>
      </c>
      <c r="K82" s="457">
        <v>0</v>
      </c>
      <c r="L82" s="457">
        <v>0</v>
      </c>
      <c r="M82" s="457">
        <v>0</v>
      </c>
      <c r="N82" s="457">
        <v>0</v>
      </c>
      <c r="O82" s="457">
        <v>0</v>
      </c>
      <c r="P82" s="457">
        <v>0</v>
      </c>
      <c r="Q82" s="249">
        <f>SUM(E82:P82)</f>
        <v>0</v>
      </c>
      <c r="R82" s="200"/>
    </row>
    <row r="83" spans="1:22" s="7" customFormat="1" ht="11.4" customHeight="1" x14ac:dyDescent="0.3">
      <c r="A83" s="207"/>
      <c r="B83" s="140" t="str">
        <f>'FY28 D'!C67</f>
        <v>Meals &amp; Incidentals</v>
      </c>
      <c r="C83" s="221">
        <f>'FY28 D'!R67</f>
        <v>0</v>
      </c>
      <c r="D83" s="116"/>
      <c r="E83" s="457">
        <v>0</v>
      </c>
      <c r="F83" s="457">
        <v>0</v>
      </c>
      <c r="G83" s="457">
        <v>0</v>
      </c>
      <c r="H83" s="457">
        <v>0</v>
      </c>
      <c r="I83" s="457">
        <v>0</v>
      </c>
      <c r="J83" s="457">
        <v>0</v>
      </c>
      <c r="K83" s="457">
        <v>0</v>
      </c>
      <c r="L83" s="457">
        <v>0</v>
      </c>
      <c r="M83" s="457">
        <v>0</v>
      </c>
      <c r="N83" s="457">
        <v>0</v>
      </c>
      <c r="O83" s="457">
        <v>0</v>
      </c>
      <c r="P83" s="457">
        <v>0</v>
      </c>
      <c r="Q83" s="249">
        <f>SUM(E83:P83)</f>
        <v>0</v>
      </c>
      <c r="R83" s="200"/>
    </row>
    <row r="84" spans="1:22" s="7" customFormat="1" ht="11.4" customHeight="1" x14ac:dyDescent="0.3">
      <c r="A84" s="207"/>
      <c r="B84" s="140" t="str">
        <f>'FY28 D'!C68</f>
        <v>Taxi/Shuttle or Mileage -each way</v>
      </c>
      <c r="C84" s="221">
        <f>'FY28 D'!R68</f>
        <v>0</v>
      </c>
      <c r="D84" s="116"/>
      <c r="E84" s="458">
        <v>0</v>
      </c>
      <c r="F84" s="458">
        <v>0</v>
      </c>
      <c r="G84" s="458">
        <v>0</v>
      </c>
      <c r="H84" s="458">
        <v>0</v>
      </c>
      <c r="I84" s="458">
        <v>0</v>
      </c>
      <c r="J84" s="458">
        <v>0</v>
      </c>
      <c r="K84" s="458">
        <v>0</v>
      </c>
      <c r="L84" s="458">
        <v>0</v>
      </c>
      <c r="M84" s="458">
        <v>0</v>
      </c>
      <c r="N84" s="458">
        <v>0</v>
      </c>
      <c r="O84" s="458">
        <v>0</v>
      </c>
      <c r="P84" s="458">
        <v>0</v>
      </c>
      <c r="Q84" s="249">
        <f>SUM(E84:P84)</f>
        <v>0</v>
      </c>
      <c r="R84" s="200"/>
    </row>
    <row r="85" spans="1:22" s="14" customFormat="1" ht="11.4" customHeight="1" x14ac:dyDescent="0.3">
      <c r="A85" s="208"/>
      <c r="B85" s="121"/>
      <c r="C85" s="397">
        <f>SUM(C81:C84)</f>
        <v>0</v>
      </c>
      <c r="D85" s="118"/>
      <c r="E85" s="298"/>
      <c r="F85" s="299"/>
      <c r="G85" s="300"/>
      <c r="H85" s="301"/>
      <c r="I85" s="300"/>
      <c r="J85" s="302"/>
      <c r="K85" s="303"/>
      <c r="L85" s="299"/>
      <c r="M85" s="304"/>
      <c r="N85" s="303"/>
      <c r="O85" s="299"/>
      <c r="P85" s="304"/>
      <c r="Q85" s="250">
        <f>SUM(Q81:Q84)</f>
        <v>0</v>
      </c>
      <c r="R85" s="196">
        <f>C85-Q85</f>
        <v>0</v>
      </c>
      <c r="S85" s="15"/>
      <c r="T85" s="15"/>
      <c r="U85" s="15"/>
      <c r="V85" s="15"/>
    </row>
    <row r="86" spans="1:22" s="617" customFormat="1" ht="11.4" customHeight="1" x14ac:dyDescent="0.3">
      <c r="A86" s="206" t="str">
        <f>'FY28 D'!B69</f>
        <v>G.</v>
      </c>
      <c r="B86" s="115" t="str">
        <f>'FY28 D'!C69</f>
        <v>Training or Conference Title</v>
      </c>
      <c r="C86" s="271"/>
      <c r="D86" s="119"/>
      <c r="E86" s="292"/>
      <c r="F86" s="293"/>
      <c r="G86" s="293"/>
      <c r="H86" s="294"/>
      <c r="I86" s="293"/>
      <c r="J86" s="295"/>
      <c r="K86" s="296"/>
      <c r="L86" s="297"/>
      <c r="M86" s="289"/>
      <c r="N86" s="296"/>
      <c r="O86" s="297"/>
      <c r="P86" s="289"/>
      <c r="Q86" s="253"/>
      <c r="R86" s="199"/>
    </row>
    <row r="87" spans="1:22" s="617" customFormat="1" ht="11.4" customHeight="1" x14ac:dyDescent="0.3">
      <c r="A87" s="207"/>
      <c r="B87" s="140" t="str">
        <f>'FY28 D'!C71</f>
        <v xml:space="preserve">Airfare- Roundtrip                          </v>
      </c>
      <c r="C87" s="221">
        <f>'FY28 D'!R71</f>
        <v>0</v>
      </c>
      <c r="D87" s="116"/>
      <c r="E87" s="456">
        <v>0</v>
      </c>
      <c r="F87" s="456">
        <v>0</v>
      </c>
      <c r="G87" s="456">
        <v>0</v>
      </c>
      <c r="H87" s="456">
        <v>0</v>
      </c>
      <c r="I87" s="456">
        <v>0</v>
      </c>
      <c r="J87" s="456">
        <v>0</v>
      </c>
      <c r="K87" s="456">
        <v>0</v>
      </c>
      <c r="L87" s="456">
        <v>0</v>
      </c>
      <c r="M87" s="456">
        <v>0</v>
      </c>
      <c r="N87" s="456">
        <v>0</v>
      </c>
      <c r="O87" s="456">
        <v>0</v>
      </c>
      <c r="P87" s="456">
        <v>0</v>
      </c>
      <c r="Q87" s="249">
        <f>SUM(E87:P87)</f>
        <v>0</v>
      </c>
      <c r="R87" s="200"/>
    </row>
    <row r="88" spans="1:22" s="617" customFormat="1" ht="11.4" customHeight="1" x14ac:dyDescent="0.3">
      <c r="A88" s="207"/>
      <c r="B88" s="140" t="str">
        <f>'FY28 D'!C72</f>
        <v>Lodging</v>
      </c>
      <c r="C88" s="221">
        <f>'FY28 D'!R72</f>
        <v>0</v>
      </c>
      <c r="D88" s="116"/>
      <c r="E88" s="457">
        <v>0</v>
      </c>
      <c r="F88" s="457">
        <v>0</v>
      </c>
      <c r="G88" s="457">
        <v>0</v>
      </c>
      <c r="H88" s="457">
        <v>0</v>
      </c>
      <c r="I88" s="457">
        <v>0</v>
      </c>
      <c r="J88" s="457">
        <v>0</v>
      </c>
      <c r="K88" s="457">
        <v>0</v>
      </c>
      <c r="L88" s="457">
        <v>0</v>
      </c>
      <c r="M88" s="457">
        <v>0</v>
      </c>
      <c r="N88" s="457">
        <v>0</v>
      </c>
      <c r="O88" s="457">
        <v>0</v>
      </c>
      <c r="P88" s="457">
        <v>0</v>
      </c>
      <c r="Q88" s="249">
        <f>SUM(E88:P88)</f>
        <v>0</v>
      </c>
      <c r="R88" s="200"/>
    </row>
    <row r="89" spans="1:22" s="617" customFormat="1" ht="11.4" customHeight="1" x14ac:dyDescent="0.3">
      <c r="A89" s="207"/>
      <c r="B89" s="140" t="str">
        <f>'FY28 D'!C73</f>
        <v>Meals &amp; Incidentals</v>
      </c>
      <c r="C89" s="221">
        <f>'FY28 D'!R73</f>
        <v>0</v>
      </c>
      <c r="D89" s="116"/>
      <c r="E89" s="457">
        <v>0</v>
      </c>
      <c r="F89" s="457">
        <v>0</v>
      </c>
      <c r="G89" s="457">
        <v>0</v>
      </c>
      <c r="H89" s="457">
        <v>0</v>
      </c>
      <c r="I89" s="457">
        <v>0</v>
      </c>
      <c r="J89" s="457">
        <v>0</v>
      </c>
      <c r="K89" s="457">
        <v>0</v>
      </c>
      <c r="L89" s="457">
        <v>0</v>
      </c>
      <c r="M89" s="457">
        <v>0</v>
      </c>
      <c r="N89" s="457">
        <v>0</v>
      </c>
      <c r="O89" s="457">
        <v>0</v>
      </c>
      <c r="P89" s="457">
        <v>0</v>
      </c>
      <c r="Q89" s="249">
        <f>SUM(E89:P89)</f>
        <v>0</v>
      </c>
      <c r="R89" s="200"/>
    </row>
    <row r="90" spans="1:22" s="617" customFormat="1" ht="11.4" customHeight="1" x14ac:dyDescent="0.3">
      <c r="A90" s="207"/>
      <c r="B90" s="140" t="str">
        <f>'FY28 D'!C74</f>
        <v>Taxi/Shuttle or Mileage -each way</v>
      </c>
      <c r="C90" s="221">
        <f>'FY28 D'!R74</f>
        <v>0</v>
      </c>
      <c r="D90" s="116"/>
      <c r="E90" s="458">
        <v>0</v>
      </c>
      <c r="F90" s="458">
        <v>0</v>
      </c>
      <c r="G90" s="458">
        <v>0</v>
      </c>
      <c r="H90" s="458">
        <v>0</v>
      </c>
      <c r="I90" s="458">
        <v>0</v>
      </c>
      <c r="J90" s="458">
        <v>0</v>
      </c>
      <c r="K90" s="458">
        <v>0</v>
      </c>
      <c r="L90" s="458">
        <v>0</v>
      </c>
      <c r="M90" s="458">
        <v>0</v>
      </c>
      <c r="N90" s="458">
        <v>0</v>
      </c>
      <c r="O90" s="458">
        <v>0</v>
      </c>
      <c r="P90" s="458">
        <v>0</v>
      </c>
      <c r="Q90" s="249">
        <f>SUM(E90:P90)</f>
        <v>0</v>
      </c>
      <c r="R90" s="200"/>
    </row>
    <row r="91" spans="1:22" s="14" customFormat="1" ht="11.4" customHeight="1" thickBot="1" x14ac:dyDescent="0.35">
      <c r="A91" s="208"/>
      <c r="B91" s="121"/>
      <c r="C91" s="397">
        <f>SUM(C87:C90)</f>
        <v>0</v>
      </c>
      <c r="D91" s="118"/>
      <c r="E91" s="298"/>
      <c r="F91" s="299"/>
      <c r="G91" s="300"/>
      <c r="H91" s="301"/>
      <c r="I91" s="300"/>
      <c r="J91" s="302"/>
      <c r="K91" s="303"/>
      <c r="L91" s="299"/>
      <c r="M91" s="304"/>
      <c r="N91" s="303"/>
      <c r="O91" s="299"/>
      <c r="P91" s="304"/>
      <c r="Q91" s="250">
        <f>SUM(Q87:Q90)</f>
        <v>0</v>
      </c>
      <c r="R91" s="196">
        <f>C91-Q91</f>
        <v>0</v>
      </c>
      <c r="S91" s="15"/>
      <c r="T91" s="15"/>
      <c r="U91" s="15"/>
      <c r="V91" s="15"/>
    </row>
    <row r="92" spans="1:22" s="8" customFormat="1" ht="11.5" customHeight="1" thickBot="1" x14ac:dyDescent="0.35">
      <c r="A92" s="209"/>
      <c r="B92" s="210"/>
      <c r="C92" s="193">
        <f>ROUND(SUM(C55+C61+C67+C73+C79+C85+C91),0)</f>
        <v>0</v>
      </c>
      <c r="D92" s="12"/>
      <c r="E92" s="13"/>
      <c r="F92" s="93" t="s">
        <v>91</v>
      </c>
      <c r="G92" s="305" cm="1">
        <f t="array" ref="G92">SUMPRODUCT(E51:E90+F51:F90+G51:G90)</f>
        <v>0</v>
      </c>
      <c r="H92" s="177"/>
      <c r="I92" s="226" t="s">
        <v>92</v>
      </c>
      <c r="J92" s="306" cm="1">
        <f t="array" ref="J92">SUMPRODUCT(H51:H90+I51:I90+J51:J90)</f>
        <v>0</v>
      </c>
      <c r="K92" s="234"/>
      <c r="L92" s="235" t="s">
        <v>93</v>
      </c>
      <c r="M92" s="306" cm="1">
        <f t="array" ref="M92">SUMPRODUCT(K51:K90+L51:L90+M51:M90)</f>
        <v>0</v>
      </c>
      <c r="N92" s="255"/>
      <c r="O92" s="235" t="s">
        <v>94</v>
      </c>
      <c r="P92" s="306" cm="1">
        <f t="array" ref="P92">SUMPRODUCT(N51:N90+O51:O90+P51:P90)</f>
        <v>0</v>
      </c>
      <c r="Q92" s="254">
        <f>SUM(Q55+Q61+Q67+Q73+Q79+Q85+Q91)</f>
        <v>0</v>
      </c>
      <c r="R92" s="201">
        <f>C92-Q92</f>
        <v>0</v>
      </c>
    </row>
    <row r="93" spans="1:22" s="8" customFormat="1" ht="11.5" customHeight="1" thickBot="1" x14ac:dyDescent="0.35">
      <c r="A93" s="852"/>
      <c r="B93" s="853"/>
      <c r="C93" s="853"/>
      <c r="D93" s="853"/>
      <c r="E93" s="853"/>
      <c r="F93" s="853"/>
      <c r="G93" s="853"/>
      <c r="H93" s="853"/>
      <c r="I93" s="853"/>
      <c r="J93" s="853"/>
      <c r="K93" s="853"/>
      <c r="L93" s="853"/>
      <c r="M93" s="853"/>
      <c r="N93" s="853"/>
      <c r="O93" s="853"/>
      <c r="P93" s="853"/>
      <c r="Q93" s="853"/>
      <c r="R93" s="854"/>
    </row>
    <row r="94" spans="1:22" s="8" customFormat="1" ht="11.5" customHeight="1" thickBot="1" x14ac:dyDescent="0.35">
      <c r="A94" s="844"/>
      <c r="B94" s="845"/>
      <c r="C94" s="845"/>
      <c r="D94" s="845"/>
      <c r="E94" s="845"/>
      <c r="F94" s="845"/>
      <c r="G94" s="845"/>
      <c r="H94" s="845"/>
      <c r="I94" s="845"/>
      <c r="J94" s="845"/>
      <c r="K94" s="845"/>
      <c r="L94" s="845"/>
      <c r="M94" s="845"/>
      <c r="N94" s="845"/>
      <c r="O94" s="845"/>
      <c r="P94" s="845"/>
      <c r="Q94" s="845"/>
      <c r="R94" s="845"/>
    </row>
    <row r="95" spans="1:22" s="8" customFormat="1" ht="11.5" customHeight="1" thickBot="1" x14ac:dyDescent="0.35">
      <c r="A95" s="852"/>
      <c r="B95" s="853"/>
      <c r="C95" s="853"/>
      <c r="D95" s="853"/>
      <c r="E95" s="853"/>
      <c r="F95" s="853"/>
      <c r="G95" s="853"/>
      <c r="H95" s="853"/>
      <c r="I95" s="853"/>
      <c r="J95" s="853"/>
      <c r="K95" s="853"/>
      <c r="L95" s="853"/>
      <c r="M95" s="853"/>
      <c r="N95" s="853"/>
      <c r="O95" s="853"/>
      <c r="P95" s="853"/>
      <c r="Q95" s="853"/>
      <c r="R95" s="854"/>
    </row>
    <row r="96" spans="1:22" s="7" customFormat="1" ht="11.4" customHeight="1" thickBot="1" x14ac:dyDescent="0.35">
      <c r="A96" s="850" t="s">
        <v>148</v>
      </c>
      <c r="B96" s="851"/>
      <c r="C96" s="830" t="s">
        <v>144</v>
      </c>
      <c r="D96" s="831"/>
      <c r="E96" s="417" t="s">
        <v>26</v>
      </c>
      <c r="F96" s="417" t="s">
        <v>25</v>
      </c>
      <c r="G96" s="417" t="s">
        <v>24</v>
      </c>
      <c r="H96" s="417" t="s">
        <v>23</v>
      </c>
      <c r="I96" s="417" t="s">
        <v>22</v>
      </c>
      <c r="J96" s="417" t="s">
        <v>21</v>
      </c>
      <c r="K96" s="417" t="s">
        <v>20</v>
      </c>
      <c r="L96" s="417" t="s">
        <v>19</v>
      </c>
      <c r="M96" s="418" t="s">
        <v>18</v>
      </c>
      <c r="N96" s="419" t="s">
        <v>17</v>
      </c>
      <c r="O96" s="419" t="s">
        <v>16</v>
      </c>
      <c r="P96" s="419" t="s">
        <v>15</v>
      </c>
      <c r="Q96" s="488" t="s">
        <v>14</v>
      </c>
      <c r="R96" s="240" t="s">
        <v>13</v>
      </c>
    </row>
    <row r="97" spans="1:18" s="7" customFormat="1" ht="11.4" customHeight="1" x14ac:dyDescent="0.3">
      <c r="A97" s="513" t="str">
        <f>'FY28 D'!B78</f>
        <v>I.</v>
      </c>
      <c r="B97" s="493" t="str">
        <f>'FY28 D'!C78</f>
        <v xml:space="preserve">Item </v>
      </c>
      <c r="C97" s="219">
        <f>'FY28 D'!S78</f>
        <v>0</v>
      </c>
      <c r="D97" s="16"/>
      <c r="E97" s="459">
        <v>0</v>
      </c>
      <c r="F97" s="459">
        <v>0</v>
      </c>
      <c r="G97" s="459">
        <v>0</v>
      </c>
      <c r="H97" s="459">
        <v>0</v>
      </c>
      <c r="I97" s="459">
        <v>0</v>
      </c>
      <c r="J97" s="459">
        <v>0</v>
      </c>
      <c r="K97" s="459">
        <v>0</v>
      </c>
      <c r="L97" s="459">
        <v>0</v>
      </c>
      <c r="M97" s="459">
        <v>0</v>
      </c>
      <c r="N97" s="459">
        <v>0</v>
      </c>
      <c r="O97" s="459">
        <v>0</v>
      </c>
      <c r="P97" s="459">
        <v>0</v>
      </c>
      <c r="Q97" s="249">
        <f t="shared" ref="Q97:Q98" si="0">SUM(E97:P97)</f>
        <v>0</v>
      </c>
      <c r="R97" s="195">
        <f>C97-Q97</f>
        <v>0</v>
      </c>
    </row>
    <row r="98" spans="1:18" s="7" customFormat="1" ht="11.4" customHeight="1" thickBot="1" x14ac:dyDescent="0.35">
      <c r="A98" s="394" t="str">
        <f>'FY28 D'!B79</f>
        <v>II.</v>
      </c>
      <c r="B98" s="498" t="str">
        <f>'FY28 D'!C79</f>
        <v>Item</v>
      </c>
      <c r="C98" s="221">
        <f>'FY28 D'!S79</f>
        <v>0</v>
      </c>
      <c r="D98" s="20"/>
      <c r="E98" s="460">
        <v>0</v>
      </c>
      <c r="F98" s="460">
        <v>0</v>
      </c>
      <c r="G98" s="460">
        <v>0</v>
      </c>
      <c r="H98" s="460">
        <v>0</v>
      </c>
      <c r="I98" s="460">
        <v>0</v>
      </c>
      <c r="J98" s="460">
        <v>0</v>
      </c>
      <c r="K98" s="460">
        <v>0</v>
      </c>
      <c r="L98" s="460">
        <v>0</v>
      </c>
      <c r="M98" s="460">
        <v>0</v>
      </c>
      <c r="N98" s="460">
        <v>0</v>
      </c>
      <c r="O98" s="460">
        <v>0</v>
      </c>
      <c r="P98" s="460">
        <v>0</v>
      </c>
      <c r="Q98" s="249">
        <f t="shared" si="0"/>
        <v>0</v>
      </c>
      <c r="R98" s="195">
        <f t="shared" ref="R98" si="1">C98-Q98</f>
        <v>0</v>
      </c>
    </row>
    <row r="99" spans="1:18" s="8" customFormat="1" ht="11.5" customHeight="1" thickBot="1" x14ac:dyDescent="0.35">
      <c r="A99" s="204"/>
      <c r="B99" s="108"/>
      <c r="C99" s="193">
        <f>ROUND(SUM(C97:C98),0)</f>
        <v>0</v>
      </c>
      <c r="D99" s="12"/>
      <c r="E99" s="13"/>
      <c r="F99" s="93" t="s">
        <v>91</v>
      </c>
      <c r="G99" s="322">
        <f>SUMPRODUCT(E97:E98+F97:F98+G97:G98)</f>
        <v>0</v>
      </c>
      <c r="H99" s="177"/>
      <c r="I99" s="226" t="s">
        <v>92</v>
      </c>
      <c r="J99" s="435">
        <f>SUMPRODUCT(H97:H98+I97:I98+J97:J98)</f>
        <v>0</v>
      </c>
      <c r="K99" s="234"/>
      <c r="L99" s="235" t="s">
        <v>93</v>
      </c>
      <c r="M99" s="435">
        <f>SUMPRODUCT(K97:K98+L97:L98+M97:M98)</f>
        <v>0</v>
      </c>
      <c r="N99" s="255"/>
      <c r="O99" s="235" t="s">
        <v>94</v>
      </c>
      <c r="P99" s="435">
        <f>SUMPRODUCT(N97:N98+O97:O98+P97:P98)</f>
        <v>0</v>
      </c>
      <c r="Q99" s="254">
        <f>SUM(Q97:Q98)</f>
        <v>0</v>
      </c>
      <c r="R99" s="201">
        <f>C99-Q99</f>
        <v>0</v>
      </c>
    </row>
    <row r="100" spans="1:18" s="8" customFormat="1" ht="11.5" customHeight="1" thickBot="1" x14ac:dyDescent="0.35">
      <c r="A100" s="852"/>
      <c r="B100" s="853"/>
      <c r="C100" s="853"/>
      <c r="D100" s="853"/>
      <c r="E100" s="853"/>
      <c r="F100" s="853"/>
      <c r="G100" s="853"/>
      <c r="H100" s="853"/>
      <c r="I100" s="853"/>
      <c r="J100" s="853"/>
      <c r="K100" s="853"/>
      <c r="L100" s="853"/>
      <c r="M100" s="853"/>
      <c r="N100" s="853"/>
      <c r="O100" s="853"/>
      <c r="P100" s="853"/>
      <c r="Q100" s="853"/>
      <c r="R100" s="854"/>
    </row>
    <row r="101" spans="1:18" s="7" customFormat="1" ht="11.4" customHeight="1" thickBot="1" x14ac:dyDescent="0.35">
      <c r="A101" s="850" t="s">
        <v>149</v>
      </c>
      <c r="B101" s="851"/>
      <c r="C101" s="830" t="s">
        <v>144</v>
      </c>
      <c r="D101" s="831"/>
      <c r="E101" s="417" t="s">
        <v>26</v>
      </c>
      <c r="F101" s="417" t="s">
        <v>25</v>
      </c>
      <c r="G101" s="417" t="s">
        <v>24</v>
      </c>
      <c r="H101" s="417" t="s">
        <v>23</v>
      </c>
      <c r="I101" s="417" t="s">
        <v>22</v>
      </c>
      <c r="J101" s="417" t="s">
        <v>21</v>
      </c>
      <c r="K101" s="417" t="s">
        <v>20</v>
      </c>
      <c r="L101" s="417" t="s">
        <v>19</v>
      </c>
      <c r="M101" s="418" t="s">
        <v>18</v>
      </c>
      <c r="N101" s="419" t="s">
        <v>17</v>
      </c>
      <c r="O101" s="419" t="s">
        <v>16</v>
      </c>
      <c r="P101" s="419" t="s">
        <v>15</v>
      </c>
      <c r="Q101" s="488" t="s">
        <v>14</v>
      </c>
      <c r="R101" s="240" t="s">
        <v>13</v>
      </c>
    </row>
    <row r="102" spans="1:18" s="7" customFormat="1" ht="11.4" customHeight="1" x14ac:dyDescent="0.3">
      <c r="A102" s="513" t="str">
        <f>'FY28 D'!B84</f>
        <v>1.</v>
      </c>
      <c r="B102" s="211" t="str">
        <f>'FY28 D'!C84</f>
        <v xml:space="preserve">Item </v>
      </c>
      <c r="C102" s="219">
        <f>'FY28 D'!S84</f>
        <v>0</v>
      </c>
      <c r="D102" s="16"/>
      <c r="E102" s="459">
        <v>0</v>
      </c>
      <c r="F102" s="459">
        <v>0</v>
      </c>
      <c r="G102" s="459">
        <v>0</v>
      </c>
      <c r="H102" s="459">
        <v>0</v>
      </c>
      <c r="I102" s="459">
        <v>0</v>
      </c>
      <c r="J102" s="459">
        <v>0</v>
      </c>
      <c r="K102" s="459">
        <v>0</v>
      </c>
      <c r="L102" s="459">
        <v>0</v>
      </c>
      <c r="M102" s="459">
        <v>0</v>
      </c>
      <c r="N102" s="459">
        <v>0</v>
      </c>
      <c r="O102" s="459">
        <v>0</v>
      </c>
      <c r="P102" s="459">
        <v>0</v>
      </c>
      <c r="Q102" s="249">
        <f t="shared" ref="Q102:Q111" si="2">SUM(E102:P102)</f>
        <v>0</v>
      </c>
      <c r="R102" s="195">
        <f t="shared" ref="R102:R111" si="3">C102-Q102</f>
        <v>0</v>
      </c>
    </row>
    <row r="103" spans="1:18" s="7" customFormat="1" ht="11.4" customHeight="1" x14ac:dyDescent="0.3">
      <c r="A103" s="513" t="str">
        <f>'FY28 D'!B85</f>
        <v>2.</v>
      </c>
      <c r="B103" s="211" t="str">
        <f>'FY28 D'!C85</f>
        <v xml:space="preserve">Item </v>
      </c>
      <c r="C103" s="219">
        <f>'FY28 D'!S85</f>
        <v>0</v>
      </c>
      <c r="D103" s="19"/>
      <c r="E103" s="461">
        <v>0</v>
      </c>
      <c r="F103" s="461">
        <v>0</v>
      </c>
      <c r="G103" s="461">
        <v>0</v>
      </c>
      <c r="H103" s="461">
        <v>0</v>
      </c>
      <c r="I103" s="461">
        <v>0</v>
      </c>
      <c r="J103" s="461">
        <v>0</v>
      </c>
      <c r="K103" s="461">
        <v>0</v>
      </c>
      <c r="L103" s="461">
        <v>0</v>
      </c>
      <c r="M103" s="461">
        <v>0</v>
      </c>
      <c r="N103" s="461">
        <v>0</v>
      </c>
      <c r="O103" s="461">
        <v>0</v>
      </c>
      <c r="P103" s="461">
        <v>0</v>
      </c>
      <c r="Q103" s="249">
        <f t="shared" si="2"/>
        <v>0</v>
      </c>
      <c r="R103" s="195">
        <f t="shared" si="3"/>
        <v>0</v>
      </c>
    </row>
    <row r="104" spans="1:18" s="21" customFormat="1" ht="11.4" customHeight="1" x14ac:dyDescent="0.3">
      <c r="A104" s="513" t="str">
        <f>'FY28 D'!B86</f>
        <v>3.</v>
      </c>
      <c r="B104" s="211" t="str">
        <f>'FY28 D'!C86</f>
        <v xml:space="preserve">Item </v>
      </c>
      <c r="C104" s="219">
        <f>'FY28 D'!S86</f>
        <v>0</v>
      </c>
      <c r="D104" s="16"/>
      <c r="E104" s="461">
        <v>0</v>
      </c>
      <c r="F104" s="461">
        <v>0</v>
      </c>
      <c r="G104" s="461">
        <v>0</v>
      </c>
      <c r="H104" s="461">
        <v>0</v>
      </c>
      <c r="I104" s="461">
        <v>0</v>
      </c>
      <c r="J104" s="461">
        <v>0</v>
      </c>
      <c r="K104" s="461">
        <v>0</v>
      </c>
      <c r="L104" s="461">
        <v>0</v>
      </c>
      <c r="M104" s="461">
        <v>0</v>
      </c>
      <c r="N104" s="461">
        <v>0</v>
      </c>
      <c r="O104" s="461">
        <v>0</v>
      </c>
      <c r="P104" s="461">
        <v>0</v>
      </c>
      <c r="Q104" s="249">
        <f t="shared" si="2"/>
        <v>0</v>
      </c>
      <c r="R104" s="195">
        <f t="shared" si="3"/>
        <v>0</v>
      </c>
    </row>
    <row r="105" spans="1:18" s="21" customFormat="1" ht="11.4" customHeight="1" x14ac:dyDescent="0.3">
      <c r="A105" s="513" t="str">
        <f>'FY28 D'!B87</f>
        <v>4.</v>
      </c>
      <c r="B105" s="74" t="str">
        <f>'FY28 D'!C87</f>
        <v xml:space="preserve">Item </v>
      </c>
      <c r="C105" s="221">
        <f>'FY28 D'!S87</f>
        <v>0</v>
      </c>
      <c r="D105" s="20"/>
      <c r="E105" s="461">
        <v>0</v>
      </c>
      <c r="F105" s="461">
        <v>0</v>
      </c>
      <c r="G105" s="461">
        <v>0</v>
      </c>
      <c r="H105" s="461">
        <v>0</v>
      </c>
      <c r="I105" s="461">
        <v>0</v>
      </c>
      <c r="J105" s="461">
        <v>0</v>
      </c>
      <c r="K105" s="461">
        <v>0</v>
      </c>
      <c r="L105" s="461">
        <v>0</v>
      </c>
      <c r="M105" s="461">
        <v>0</v>
      </c>
      <c r="N105" s="461">
        <v>0</v>
      </c>
      <c r="O105" s="461">
        <v>0</v>
      </c>
      <c r="P105" s="461">
        <v>0</v>
      </c>
      <c r="Q105" s="249">
        <f t="shared" si="2"/>
        <v>0</v>
      </c>
      <c r="R105" s="195">
        <f>C105-Q105</f>
        <v>0</v>
      </c>
    </row>
    <row r="106" spans="1:18" s="7" customFormat="1" ht="11.4" customHeight="1" x14ac:dyDescent="0.3">
      <c r="A106" s="513" t="str">
        <f>'FY28 D'!B88</f>
        <v>5.</v>
      </c>
      <c r="B106" s="74" t="str">
        <f>'FY28 D'!C88</f>
        <v xml:space="preserve">Item </v>
      </c>
      <c r="C106" s="221">
        <f>'FY28 D'!S88</f>
        <v>0</v>
      </c>
      <c r="D106" s="20"/>
      <c r="E106" s="461">
        <v>0</v>
      </c>
      <c r="F106" s="461">
        <v>0</v>
      </c>
      <c r="G106" s="461">
        <v>0</v>
      </c>
      <c r="H106" s="461">
        <v>0</v>
      </c>
      <c r="I106" s="461">
        <v>0</v>
      </c>
      <c r="J106" s="461">
        <v>0</v>
      </c>
      <c r="K106" s="461">
        <v>0</v>
      </c>
      <c r="L106" s="461">
        <v>0</v>
      </c>
      <c r="M106" s="461">
        <v>0</v>
      </c>
      <c r="N106" s="461">
        <v>0</v>
      </c>
      <c r="O106" s="461">
        <v>0</v>
      </c>
      <c r="P106" s="461">
        <v>0</v>
      </c>
      <c r="Q106" s="249">
        <f t="shared" si="2"/>
        <v>0</v>
      </c>
      <c r="R106" s="195">
        <f t="shared" si="3"/>
        <v>0</v>
      </c>
    </row>
    <row r="107" spans="1:18" s="7" customFormat="1" ht="11.4" customHeight="1" x14ac:dyDescent="0.3">
      <c r="A107" s="513" t="str">
        <f>'FY28 D'!B89</f>
        <v>6.</v>
      </c>
      <c r="B107" s="74" t="str">
        <f>'FY28 D'!C89</f>
        <v xml:space="preserve">Item </v>
      </c>
      <c r="C107" s="221">
        <f>'FY28 D'!S89</f>
        <v>0</v>
      </c>
      <c r="D107" s="18"/>
      <c r="E107" s="461">
        <v>0</v>
      </c>
      <c r="F107" s="461">
        <v>0</v>
      </c>
      <c r="G107" s="461">
        <v>0</v>
      </c>
      <c r="H107" s="461">
        <v>0</v>
      </c>
      <c r="I107" s="461">
        <v>0</v>
      </c>
      <c r="J107" s="461">
        <v>0</v>
      </c>
      <c r="K107" s="461">
        <v>0</v>
      </c>
      <c r="L107" s="461">
        <v>0</v>
      </c>
      <c r="M107" s="461">
        <v>0</v>
      </c>
      <c r="N107" s="461">
        <v>0</v>
      </c>
      <c r="O107" s="461">
        <v>0</v>
      </c>
      <c r="P107" s="461">
        <v>0</v>
      </c>
      <c r="Q107" s="249">
        <f t="shared" si="2"/>
        <v>0</v>
      </c>
      <c r="R107" s="195">
        <f t="shared" si="3"/>
        <v>0</v>
      </c>
    </row>
    <row r="108" spans="1:18" s="7" customFormat="1" ht="11.4" customHeight="1" x14ac:dyDescent="0.3">
      <c r="A108" s="513" t="str">
        <f>'FY28 D'!B90</f>
        <v>7.</v>
      </c>
      <c r="B108" s="74" t="str">
        <f>'FY28 D'!C90</f>
        <v xml:space="preserve">Item </v>
      </c>
      <c r="C108" s="221">
        <f>'FY28 D'!S90</f>
        <v>0</v>
      </c>
      <c r="D108" s="18"/>
      <c r="E108" s="461">
        <v>0</v>
      </c>
      <c r="F108" s="461">
        <v>0</v>
      </c>
      <c r="G108" s="461">
        <v>0</v>
      </c>
      <c r="H108" s="461">
        <v>0</v>
      </c>
      <c r="I108" s="461">
        <v>0</v>
      </c>
      <c r="J108" s="461">
        <v>0</v>
      </c>
      <c r="K108" s="461">
        <v>0</v>
      </c>
      <c r="L108" s="461">
        <v>0</v>
      </c>
      <c r="M108" s="461">
        <v>0</v>
      </c>
      <c r="N108" s="461">
        <v>0</v>
      </c>
      <c r="O108" s="461">
        <v>0</v>
      </c>
      <c r="P108" s="461">
        <v>0</v>
      </c>
      <c r="Q108" s="249">
        <f t="shared" si="2"/>
        <v>0</v>
      </c>
      <c r="R108" s="195">
        <f t="shared" si="3"/>
        <v>0</v>
      </c>
    </row>
    <row r="109" spans="1:18" s="7" customFormat="1" ht="11.4" customHeight="1" x14ac:dyDescent="0.3">
      <c r="A109" s="513" t="str">
        <f>'FY28 D'!B91</f>
        <v>8.</v>
      </c>
      <c r="B109" s="74" t="str">
        <f>'FY28 D'!C91</f>
        <v xml:space="preserve">Item </v>
      </c>
      <c r="C109" s="221">
        <f>'FY28 D'!S91</f>
        <v>0</v>
      </c>
      <c r="D109" s="18"/>
      <c r="E109" s="461">
        <v>0</v>
      </c>
      <c r="F109" s="461">
        <v>0</v>
      </c>
      <c r="G109" s="461">
        <v>0</v>
      </c>
      <c r="H109" s="461">
        <v>0</v>
      </c>
      <c r="I109" s="461">
        <v>0</v>
      </c>
      <c r="J109" s="461">
        <v>0</v>
      </c>
      <c r="K109" s="461">
        <v>0</v>
      </c>
      <c r="L109" s="461">
        <v>0</v>
      </c>
      <c r="M109" s="461">
        <v>0</v>
      </c>
      <c r="N109" s="461">
        <v>0</v>
      </c>
      <c r="O109" s="461">
        <v>0</v>
      </c>
      <c r="P109" s="461">
        <v>0</v>
      </c>
      <c r="Q109" s="249">
        <f t="shared" si="2"/>
        <v>0</v>
      </c>
      <c r="R109" s="195">
        <f t="shared" si="3"/>
        <v>0</v>
      </c>
    </row>
    <row r="110" spans="1:18" s="7" customFormat="1" ht="11.4" customHeight="1" x14ac:dyDescent="0.3">
      <c r="A110" s="513" t="str">
        <f>'FY28 D'!B92</f>
        <v>9.</v>
      </c>
      <c r="B110" s="74" t="str">
        <f>'FY28 D'!C92</f>
        <v>Item</v>
      </c>
      <c r="C110" s="221">
        <f>'FY28 D'!S92</f>
        <v>0</v>
      </c>
      <c r="D110" s="18"/>
      <c r="E110" s="461">
        <v>0</v>
      </c>
      <c r="F110" s="461">
        <v>0</v>
      </c>
      <c r="G110" s="461">
        <v>0</v>
      </c>
      <c r="H110" s="461">
        <v>0</v>
      </c>
      <c r="I110" s="461">
        <v>0</v>
      </c>
      <c r="J110" s="461">
        <v>0</v>
      </c>
      <c r="K110" s="461">
        <v>0</v>
      </c>
      <c r="L110" s="461">
        <v>0</v>
      </c>
      <c r="M110" s="461">
        <v>0</v>
      </c>
      <c r="N110" s="461">
        <v>0</v>
      </c>
      <c r="O110" s="461">
        <v>0</v>
      </c>
      <c r="P110" s="461">
        <v>0</v>
      </c>
      <c r="Q110" s="249">
        <f t="shared" si="2"/>
        <v>0</v>
      </c>
      <c r="R110" s="195">
        <f t="shared" si="3"/>
        <v>0</v>
      </c>
    </row>
    <row r="111" spans="1:18" s="7" customFormat="1" ht="11.4" customHeight="1" thickBot="1" x14ac:dyDescent="0.35">
      <c r="A111" s="513" t="str">
        <f>'FY28 D'!B93</f>
        <v>10.</v>
      </c>
      <c r="B111" s="74" t="str">
        <f>'FY28 D'!C93</f>
        <v>Item</v>
      </c>
      <c r="C111" s="221">
        <f>'FY28 D'!S93</f>
        <v>0</v>
      </c>
      <c r="D111" s="18"/>
      <c r="E111" s="460">
        <v>0</v>
      </c>
      <c r="F111" s="460">
        <v>0</v>
      </c>
      <c r="G111" s="462">
        <v>0</v>
      </c>
      <c r="H111" s="460">
        <v>0</v>
      </c>
      <c r="I111" s="460">
        <v>0</v>
      </c>
      <c r="J111" s="460">
        <v>0</v>
      </c>
      <c r="K111" s="460">
        <v>0</v>
      </c>
      <c r="L111" s="460">
        <v>0</v>
      </c>
      <c r="M111" s="460">
        <v>0</v>
      </c>
      <c r="N111" s="460">
        <v>0</v>
      </c>
      <c r="O111" s="460">
        <v>0</v>
      </c>
      <c r="P111" s="460">
        <v>0</v>
      </c>
      <c r="Q111" s="249">
        <f t="shared" si="2"/>
        <v>0</v>
      </c>
      <c r="R111" s="195">
        <f t="shared" si="3"/>
        <v>0</v>
      </c>
    </row>
    <row r="112" spans="1:18" s="8" customFormat="1" ht="11.5" customHeight="1" thickBot="1" x14ac:dyDescent="0.35">
      <c r="A112" s="204"/>
      <c r="B112" s="108"/>
      <c r="C112" s="193">
        <f>ROUND(SUM(C102:C111),0)</f>
        <v>0</v>
      </c>
      <c r="D112" s="12"/>
      <c r="E112" s="225"/>
      <c r="F112" s="226" t="s">
        <v>91</v>
      </c>
      <c r="G112" s="305">
        <f>SUMPRODUCT(E102:E111+F102:F111+G102:G111)</f>
        <v>0</v>
      </c>
      <c r="H112" s="177"/>
      <c r="I112" s="226" t="s">
        <v>92</v>
      </c>
      <c r="J112" s="435">
        <f>SUMPRODUCT(H102:H111+I102:I111+J102:J111)</f>
        <v>0</v>
      </c>
      <c r="K112" s="234"/>
      <c r="L112" s="235" t="s">
        <v>93</v>
      </c>
      <c r="M112" s="435">
        <f>SUMPRODUCT(K102:K111+L102:L111+M102:M111)</f>
        <v>0</v>
      </c>
      <c r="N112" s="255"/>
      <c r="O112" s="307" t="s">
        <v>94</v>
      </c>
      <c r="P112" s="435">
        <f>SUMPRODUCT(N102:N111+O102:O111+P102:P111)</f>
        <v>0</v>
      </c>
      <c r="Q112" s="254">
        <f>SUM(Q102:Q111)</f>
        <v>0</v>
      </c>
      <c r="R112" s="201">
        <f>C112-Q112</f>
        <v>0</v>
      </c>
    </row>
    <row r="113" spans="1:18" s="8" customFormat="1" ht="11.5" customHeight="1" thickBot="1" x14ac:dyDescent="0.35">
      <c r="A113" s="852"/>
      <c r="B113" s="853"/>
      <c r="C113" s="853"/>
      <c r="D113" s="853"/>
      <c r="E113" s="853"/>
      <c r="F113" s="853"/>
      <c r="G113" s="853"/>
      <c r="H113" s="853"/>
      <c r="I113" s="853"/>
      <c r="J113" s="853"/>
      <c r="K113" s="853"/>
      <c r="L113" s="853"/>
      <c r="M113" s="853"/>
      <c r="N113" s="853"/>
      <c r="O113" s="853"/>
      <c r="P113" s="853"/>
      <c r="Q113" s="853"/>
      <c r="R113" s="854"/>
    </row>
    <row r="114" spans="1:18" s="8" customFormat="1" ht="11.5" customHeight="1" thickBot="1" x14ac:dyDescent="0.35">
      <c r="A114" s="852"/>
      <c r="B114" s="853"/>
      <c r="C114" s="853"/>
      <c r="D114" s="853"/>
      <c r="E114" s="853"/>
      <c r="F114" s="853"/>
      <c r="G114" s="853"/>
      <c r="H114" s="853"/>
      <c r="I114" s="853"/>
      <c r="J114" s="853"/>
      <c r="K114" s="853"/>
      <c r="L114" s="853"/>
      <c r="M114" s="853"/>
      <c r="N114" s="853"/>
      <c r="O114" s="853"/>
      <c r="P114" s="853"/>
      <c r="Q114" s="853"/>
      <c r="R114" s="854"/>
    </row>
    <row r="115" spans="1:18" s="7" customFormat="1" ht="11.4" customHeight="1" thickBot="1" x14ac:dyDescent="0.35">
      <c r="A115" s="850" t="s">
        <v>150</v>
      </c>
      <c r="B115" s="863"/>
      <c r="C115" s="830" t="s">
        <v>144</v>
      </c>
      <c r="D115" s="831"/>
      <c r="E115" s="465" t="s">
        <v>26</v>
      </c>
      <c r="F115" s="465" t="s">
        <v>25</v>
      </c>
      <c r="G115" s="465" t="s">
        <v>24</v>
      </c>
      <c r="H115" s="465" t="s">
        <v>23</v>
      </c>
      <c r="I115" s="465" t="s">
        <v>22</v>
      </c>
      <c r="J115" s="465" t="s">
        <v>21</v>
      </c>
      <c r="K115" s="465" t="s">
        <v>20</v>
      </c>
      <c r="L115" s="465" t="s">
        <v>19</v>
      </c>
      <c r="M115" s="466" t="s">
        <v>18</v>
      </c>
      <c r="N115" s="467" t="s">
        <v>17</v>
      </c>
      <c r="O115" s="467" t="s">
        <v>16</v>
      </c>
      <c r="P115" s="467" t="s">
        <v>15</v>
      </c>
      <c r="Q115" s="488" t="s">
        <v>14</v>
      </c>
      <c r="R115" s="240" t="s">
        <v>13</v>
      </c>
    </row>
    <row r="116" spans="1:18" s="7" customFormat="1" ht="11.4" customHeight="1" x14ac:dyDescent="0.3">
      <c r="A116" s="273" t="str">
        <f>'FY28 D'!B97</f>
        <v>A.</v>
      </c>
      <c r="B116" s="502" t="str">
        <f>'FY28 D'!C97</f>
        <v>Service</v>
      </c>
      <c r="C116" s="221">
        <f>'FY28 D'!S97</f>
        <v>0</v>
      </c>
      <c r="D116" s="16"/>
      <c r="E116" s="459">
        <v>0</v>
      </c>
      <c r="F116" s="459">
        <v>0</v>
      </c>
      <c r="G116" s="459">
        <v>0</v>
      </c>
      <c r="H116" s="459">
        <v>0</v>
      </c>
      <c r="I116" s="459">
        <v>0</v>
      </c>
      <c r="J116" s="459">
        <v>0</v>
      </c>
      <c r="K116" s="459">
        <v>0</v>
      </c>
      <c r="L116" s="459">
        <v>0</v>
      </c>
      <c r="M116" s="459">
        <v>0</v>
      </c>
      <c r="N116" s="459">
        <v>0</v>
      </c>
      <c r="O116" s="459">
        <v>0</v>
      </c>
      <c r="P116" s="459">
        <v>0</v>
      </c>
      <c r="Q116" s="249">
        <f>SUM(E116:P116)</f>
        <v>0</v>
      </c>
      <c r="R116" s="202">
        <f>C116-Q116</f>
        <v>0</v>
      </c>
    </row>
    <row r="117" spans="1:18" s="7" customFormat="1" ht="11.4" customHeight="1" x14ac:dyDescent="0.3">
      <c r="A117" s="273" t="str">
        <f>'FY28 D'!B98</f>
        <v>B.</v>
      </c>
      <c r="B117" s="502" t="str">
        <f>'FY28 D'!C98</f>
        <v>Service</v>
      </c>
      <c r="C117" s="221">
        <f>'FY28 D'!S98</f>
        <v>0</v>
      </c>
      <c r="D117" s="19"/>
      <c r="E117" s="461">
        <v>0</v>
      </c>
      <c r="F117" s="461">
        <v>0</v>
      </c>
      <c r="G117" s="461">
        <v>0</v>
      </c>
      <c r="H117" s="461">
        <v>0</v>
      </c>
      <c r="I117" s="461">
        <v>0</v>
      </c>
      <c r="J117" s="461">
        <v>0</v>
      </c>
      <c r="K117" s="461">
        <v>0</v>
      </c>
      <c r="L117" s="461">
        <v>0</v>
      </c>
      <c r="M117" s="461">
        <v>0</v>
      </c>
      <c r="N117" s="461">
        <v>0</v>
      </c>
      <c r="O117" s="461">
        <v>0</v>
      </c>
      <c r="P117" s="461">
        <v>0</v>
      </c>
      <c r="Q117" s="249">
        <f>SUM(E117:P117)</f>
        <v>0</v>
      </c>
      <c r="R117" s="202">
        <f t="shared" ref="R117:R118" si="4">C117-Q117</f>
        <v>0</v>
      </c>
    </row>
    <row r="118" spans="1:18" s="7" customFormat="1" ht="11.4" customHeight="1" thickBot="1" x14ac:dyDescent="0.35">
      <c r="A118" s="273" t="str">
        <f>'FY28 D'!B99</f>
        <v>C.</v>
      </c>
      <c r="B118" s="502" t="str">
        <f>'FY28 D'!C99</f>
        <v>Service</v>
      </c>
      <c r="C118" s="221">
        <f>'FY28 D'!S99</f>
        <v>0</v>
      </c>
      <c r="D118" s="20"/>
      <c r="E118" s="461">
        <v>0</v>
      </c>
      <c r="F118" s="461">
        <v>0</v>
      </c>
      <c r="G118" s="461">
        <v>0</v>
      </c>
      <c r="H118" s="461">
        <v>0</v>
      </c>
      <c r="I118" s="461">
        <v>0</v>
      </c>
      <c r="J118" s="461">
        <v>0</v>
      </c>
      <c r="K118" s="461">
        <v>0</v>
      </c>
      <c r="L118" s="461">
        <v>0</v>
      </c>
      <c r="M118" s="461">
        <v>0</v>
      </c>
      <c r="N118" s="461">
        <v>0</v>
      </c>
      <c r="O118" s="461">
        <v>0</v>
      </c>
      <c r="P118" s="461">
        <v>0</v>
      </c>
      <c r="Q118" s="249">
        <f>SUM(E118:P118)</f>
        <v>0</v>
      </c>
      <c r="R118" s="202">
        <f t="shared" si="4"/>
        <v>0</v>
      </c>
    </row>
    <row r="119" spans="1:18" s="7" customFormat="1" ht="11.4" hidden="1" customHeight="1" thickBot="1" x14ac:dyDescent="0.35">
      <c r="A119" s="273" t="str">
        <f>'FY28 D'!B100</f>
        <v>D.</v>
      </c>
      <c r="B119" s="502" t="str">
        <f>'FY28 D'!C100</f>
        <v>Service</v>
      </c>
      <c r="C119" s="221">
        <f>'FY28 D'!S100</f>
        <v>0</v>
      </c>
      <c r="D119" s="20"/>
      <c r="E119" s="460">
        <v>0</v>
      </c>
      <c r="F119" s="460">
        <v>0</v>
      </c>
      <c r="G119" s="460">
        <v>0</v>
      </c>
      <c r="H119" s="460">
        <v>0</v>
      </c>
      <c r="I119" s="460">
        <v>0</v>
      </c>
      <c r="J119" s="460">
        <v>0</v>
      </c>
      <c r="K119" s="460">
        <v>0</v>
      </c>
      <c r="L119" s="460">
        <v>0</v>
      </c>
      <c r="M119" s="460">
        <v>0</v>
      </c>
      <c r="N119" s="460">
        <v>0</v>
      </c>
      <c r="O119" s="460">
        <v>0</v>
      </c>
      <c r="P119" s="460">
        <v>0</v>
      </c>
      <c r="Q119" s="249">
        <f>SUM(E119:P119)</f>
        <v>0</v>
      </c>
      <c r="R119" s="202">
        <f>C119-Q119</f>
        <v>0</v>
      </c>
    </row>
    <row r="120" spans="1:18" s="8" customFormat="1" ht="11.5" customHeight="1" thickBot="1" x14ac:dyDescent="0.35">
      <c r="A120" s="204"/>
      <c r="B120" s="212"/>
      <c r="C120" s="193">
        <f>ROUND(SUM(C116:C119),0)</f>
        <v>0</v>
      </c>
      <c r="D120" s="12"/>
      <c r="E120" s="225"/>
      <c r="F120" s="226" t="s">
        <v>91</v>
      </c>
      <c r="G120" s="322" cm="1">
        <f t="array" ref="G120">SUMPRODUCT(E116:E119+F116:F119+G116:G119)</f>
        <v>0</v>
      </c>
      <c r="H120" s="177"/>
      <c r="I120" s="226" t="s">
        <v>92</v>
      </c>
      <c r="J120" s="435" cm="1">
        <f t="array" ref="J120">SUMPRODUCT(H116:H119+I116:I119+J116:J119)</f>
        <v>0</v>
      </c>
      <c r="K120" s="234"/>
      <c r="L120" s="235" t="s">
        <v>93</v>
      </c>
      <c r="M120" s="435">
        <f>SUMPRODUCT(K116:K119+L116:L119+M116:M119)</f>
        <v>0</v>
      </c>
      <c r="N120" s="255"/>
      <c r="O120" s="235" t="s">
        <v>94</v>
      </c>
      <c r="P120" s="435">
        <f>SUMPRODUCT(N116:N119+O116:O119+P116:P119)</f>
        <v>0</v>
      </c>
      <c r="Q120" s="254">
        <f>SUM(Q116:Q119)</f>
        <v>0</v>
      </c>
      <c r="R120" s="201">
        <f>C120-Q120</f>
        <v>0</v>
      </c>
    </row>
    <row r="121" spans="1:18" s="8" customFormat="1" ht="11.5" customHeight="1" thickBot="1" x14ac:dyDescent="0.35">
      <c r="A121" s="852"/>
      <c r="B121" s="853"/>
      <c r="C121" s="853"/>
      <c r="D121" s="853"/>
      <c r="E121" s="853"/>
      <c r="F121" s="853"/>
      <c r="G121" s="853"/>
      <c r="H121" s="853"/>
      <c r="I121" s="853"/>
      <c r="J121" s="853"/>
      <c r="K121" s="853"/>
      <c r="L121" s="853"/>
      <c r="M121" s="853"/>
      <c r="N121" s="853"/>
      <c r="O121" s="853"/>
      <c r="P121" s="853"/>
      <c r="Q121" s="853"/>
      <c r="R121" s="854"/>
    </row>
    <row r="122" spans="1:18" s="7" customFormat="1" ht="11.4" customHeight="1" thickBot="1" x14ac:dyDescent="0.35">
      <c r="A122" s="850" t="s">
        <v>151</v>
      </c>
      <c r="B122" s="863"/>
      <c r="C122" s="830" t="s">
        <v>144</v>
      </c>
      <c r="D122" s="831"/>
      <c r="E122" s="465" t="s">
        <v>26</v>
      </c>
      <c r="F122" s="465" t="s">
        <v>25</v>
      </c>
      <c r="G122" s="465" t="s">
        <v>24</v>
      </c>
      <c r="H122" s="465" t="s">
        <v>23</v>
      </c>
      <c r="I122" s="465" t="s">
        <v>22</v>
      </c>
      <c r="J122" s="465" t="s">
        <v>21</v>
      </c>
      <c r="K122" s="465" t="s">
        <v>20</v>
      </c>
      <c r="L122" s="465" t="s">
        <v>19</v>
      </c>
      <c r="M122" s="466" t="s">
        <v>18</v>
      </c>
      <c r="N122" s="467" t="s">
        <v>17</v>
      </c>
      <c r="O122" s="467" t="s">
        <v>16</v>
      </c>
      <c r="P122" s="467" t="s">
        <v>15</v>
      </c>
      <c r="Q122" s="488" t="s">
        <v>14</v>
      </c>
      <c r="R122" s="240" t="s">
        <v>13</v>
      </c>
    </row>
    <row r="123" spans="1:18" s="7" customFormat="1" ht="11.4" customHeight="1" x14ac:dyDescent="0.3">
      <c r="A123" s="881" t="str">
        <f>'FY28 D'!$B$103</f>
        <v>General Other</v>
      </c>
      <c r="B123" s="882"/>
      <c r="C123" s="356"/>
      <c r="D123" s="357"/>
      <c r="E123" s="358"/>
      <c r="F123" s="359"/>
      <c r="G123" s="359"/>
      <c r="H123" s="358"/>
      <c r="I123" s="359"/>
      <c r="J123" s="360"/>
      <c r="K123" s="358"/>
      <c r="L123" s="359"/>
      <c r="M123" s="361"/>
      <c r="N123" s="362"/>
      <c r="O123" s="363"/>
      <c r="P123" s="364"/>
      <c r="Q123" s="365"/>
      <c r="R123" s="356"/>
    </row>
    <row r="124" spans="1:18" s="7" customFormat="1" ht="11.4" customHeight="1" x14ac:dyDescent="0.3">
      <c r="A124" s="513" t="str">
        <f>'FY28 D'!B104</f>
        <v>1.</v>
      </c>
      <c r="B124" s="122" t="str">
        <f>'FY28 D'!C104</f>
        <v>Cost</v>
      </c>
      <c r="C124" s="219">
        <f>'FY28 D'!S104</f>
        <v>0</v>
      </c>
      <c r="D124" s="16"/>
      <c r="E124" s="464">
        <v>0</v>
      </c>
      <c r="F124" s="464">
        <v>0</v>
      </c>
      <c r="G124" s="464">
        <v>0</v>
      </c>
      <c r="H124" s="464">
        <v>0</v>
      </c>
      <c r="I124" s="464">
        <v>0</v>
      </c>
      <c r="J124" s="464">
        <v>0</v>
      </c>
      <c r="K124" s="464">
        <v>0</v>
      </c>
      <c r="L124" s="464">
        <v>0</v>
      </c>
      <c r="M124" s="464">
        <v>0</v>
      </c>
      <c r="N124" s="464">
        <v>0</v>
      </c>
      <c r="O124" s="464">
        <v>0</v>
      </c>
      <c r="P124" s="464">
        <v>0</v>
      </c>
      <c r="Q124" s="249">
        <f t="shared" ref="Q124:Q133" si="5">SUM(E124:P124)</f>
        <v>0</v>
      </c>
      <c r="R124" s="195">
        <f t="shared" ref="R124:R133" si="6">C124-Q124</f>
        <v>0</v>
      </c>
    </row>
    <row r="125" spans="1:18" s="7" customFormat="1" ht="11.4" customHeight="1" x14ac:dyDescent="0.3">
      <c r="A125" s="513" t="str">
        <f>'FY28 D'!B105</f>
        <v>2.</v>
      </c>
      <c r="B125" s="122" t="str">
        <f>'FY28 D'!C105</f>
        <v>Cost</v>
      </c>
      <c r="C125" s="219">
        <f>'FY28 D'!S105</f>
        <v>0</v>
      </c>
      <c r="D125" s="16"/>
      <c r="E125" s="461">
        <v>0</v>
      </c>
      <c r="F125" s="461">
        <v>0</v>
      </c>
      <c r="G125" s="461">
        <v>0</v>
      </c>
      <c r="H125" s="461">
        <v>0</v>
      </c>
      <c r="I125" s="461">
        <v>0</v>
      </c>
      <c r="J125" s="461">
        <v>0</v>
      </c>
      <c r="K125" s="461">
        <v>0</v>
      </c>
      <c r="L125" s="461">
        <v>0</v>
      </c>
      <c r="M125" s="461">
        <v>0</v>
      </c>
      <c r="N125" s="461">
        <v>0</v>
      </c>
      <c r="O125" s="461">
        <v>0</v>
      </c>
      <c r="P125" s="461">
        <v>0</v>
      </c>
      <c r="Q125" s="249">
        <f t="shared" si="5"/>
        <v>0</v>
      </c>
      <c r="R125" s="195">
        <f t="shared" si="6"/>
        <v>0</v>
      </c>
    </row>
    <row r="126" spans="1:18" s="7" customFormat="1" ht="11.4" customHeight="1" x14ac:dyDescent="0.3">
      <c r="A126" s="513" t="str">
        <f>'FY28 D'!B106</f>
        <v>3.</v>
      </c>
      <c r="B126" s="122" t="str">
        <f>'FY28 D'!C106</f>
        <v>Cost</v>
      </c>
      <c r="C126" s="219">
        <f>'FY28 D'!S106</f>
        <v>0</v>
      </c>
      <c r="D126" s="16"/>
      <c r="E126" s="461">
        <v>0</v>
      </c>
      <c r="F126" s="461">
        <v>0</v>
      </c>
      <c r="G126" s="461">
        <v>0</v>
      </c>
      <c r="H126" s="461">
        <v>0</v>
      </c>
      <c r="I126" s="461">
        <v>0</v>
      </c>
      <c r="J126" s="461">
        <v>0</v>
      </c>
      <c r="K126" s="461">
        <v>0</v>
      </c>
      <c r="L126" s="461">
        <v>0</v>
      </c>
      <c r="M126" s="461">
        <v>0</v>
      </c>
      <c r="N126" s="461">
        <v>0</v>
      </c>
      <c r="O126" s="461">
        <v>0</v>
      </c>
      <c r="P126" s="461">
        <v>0</v>
      </c>
      <c r="Q126" s="249">
        <f t="shared" si="5"/>
        <v>0</v>
      </c>
      <c r="R126" s="195">
        <f>C126-Q126</f>
        <v>0</v>
      </c>
    </row>
    <row r="127" spans="1:18" s="7" customFormat="1" ht="11.4" customHeight="1" x14ac:dyDescent="0.3">
      <c r="A127" s="513" t="str">
        <f>'FY28 D'!B107</f>
        <v>4.</v>
      </c>
      <c r="B127" s="122" t="str">
        <f>'FY28 D'!C107</f>
        <v>Cost</v>
      </c>
      <c r="C127" s="219">
        <f>'FY28 D'!S107</f>
        <v>0</v>
      </c>
      <c r="D127" s="16"/>
      <c r="E127" s="461">
        <v>0</v>
      </c>
      <c r="F127" s="461">
        <v>0</v>
      </c>
      <c r="G127" s="461">
        <v>0</v>
      </c>
      <c r="H127" s="461">
        <v>0</v>
      </c>
      <c r="I127" s="461">
        <v>0</v>
      </c>
      <c r="J127" s="461">
        <v>0</v>
      </c>
      <c r="K127" s="461">
        <v>0</v>
      </c>
      <c r="L127" s="461">
        <v>0</v>
      </c>
      <c r="M127" s="461">
        <v>0</v>
      </c>
      <c r="N127" s="461">
        <v>0</v>
      </c>
      <c r="O127" s="461">
        <v>0</v>
      </c>
      <c r="P127" s="461">
        <v>0</v>
      </c>
      <c r="Q127" s="249">
        <f t="shared" si="5"/>
        <v>0</v>
      </c>
      <c r="R127" s="195">
        <f t="shared" si="6"/>
        <v>0</v>
      </c>
    </row>
    <row r="128" spans="1:18" s="7" customFormat="1" ht="11.4" customHeight="1" x14ac:dyDescent="0.3">
      <c r="A128" s="513" t="str">
        <f>'FY28 D'!B108</f>
        <v>5.</v>
      </c>
      <c r="B128" s="122" t="str">
        <f>'FY28 D'!C108</f>
        <v>Cost</v>
      </c>
      <c r="C128" s="219">
        <f>'FY28 D'!S108</f>
        <v>0</v>
      </c>
      <c r="D128" s="16"/>
      <c r="E128" s="461">
        <v>0</v>
      </c>
      <c r="F128" s="461">
        <v>0</v>
      </c>
      <c r="G128" s="461">
        <v>0</v>
      </c>
      <c r="H128" s="461">
        <v>0</v>
      </c>
      <c r="I128" s="461">
        <v>0</v>
      </c>
      <c r="J128" s="461">
        <v>0</v>
      </c>
      <c r="K128" s="461">
        <v>0</v>
      </c>
      <c r="L128" s="461">
        <v>0</v>
      </c>
      <c r="M128" s="461">
        <v>0</v>
      </c>
      <c r="N128" s="461">
        <v>0</v>
      </c>
      <c r="O128" s="461">
        <v>0</v>
      </c>
      <c r="P128" s="461">
        <v>0</v>
      </c>
      <c r="Q128" s="249">
        <f t="shared" si="5"/>
        <v>0</v>
      </c>
      <c r="R128" s="195">
        <f t="shared" si="6"/>
        <v>0</v>
      </c>
    </row>
    <row r="129" spans="1:18" s="21" customFormat="1" ht="11.4" customHeight="1" x14ac:dyDescent="0.3">
      <c r="A129" s="513" t="str">
        <f>'FY28 D'!B109</f>
        <v>6.</v>
      </c>
      <c r="B129" s="123" t="str">
        <f>'FY28 D'!C109</f>
        <v>Cost</v>
      </c>
      <c r="C129" s="221">
        <f>'FY28 D'!S109</f>
        <v>0</v>
      </c>
      <c r="D129" s="18"/>
      <c r="E129" s="461">
        <v>0</v>
      </c>
      <c r="F129" s="461">
        <v>0</v>
      </c>
      <c r="G129" s="461">
        <v>0</v>
      </c>
      <c r="H129" s="461">
        <v>0</v>
      </c>
      <c r="I129" s="461">
        <v>0</v>
      </c>
      <c r="J129" s="461">
        <v>0</v>
      </c>
      <c r="K129" s="461">
        <v>0</v>
      </c>
      <c r="L129" s="461">
        <v>0</v>
      </c>
      <c r="M129" s="461">
        <v>0</v>
      </c>
      <c r="N129" s="461">
        <v>0</v>
      </c>
      <c r="O129" s="461">
        <v>0</v>
      </c>
      <c r="P129" s="461">
        <v>0</v>
      </c>
      <c r="Q129" s="249">
        <f t="shared" si="5"/>
        <v>0</v>
      </c>
      <c r="R129" s="195">
        <f t="shared" si="6"/>
        <v>0</v>
      </c>
    </row>
    <row r="130" spans="1:18" s="21" customFormat="1" ht="11.4" customHeight="1" x14ac:dyDescent="0.3">
      <c r="A130" s="513" t="str">
        <f>'FY28 D'!B110</f>
        <v>7.</v>
      </c>
      <c r="B130" s="123" t="str">
        <f>'FY28 D'!C110</f>
        <v>Cost</v>
      </c>
      <c r="C130" s="221">
        <f>'FY28 D'!S110</f>
        <v>0</v>
      </c>
      <c r="D130" s="18"/>
      <c r="E130" s="461">
        <v>0</v>
      </c>
      <c r="F130" s="461">
        <v>0</v>
      </c>
      <c r="G130" s="461">
        <v>0</v>
      </c>
      <c r="H130" s="461">
        <v>0</v>
      </c>
      <c r="I130" s="461">
        <v>0</v>
      </c>
      <c r="J130" s="461">
        <v>0</v>
      </c>
      <c r="K130" s="461">
        <v>0</v>
      </c>
      <c r="L130" s="461">
        <v>0</v>
      </c>
      <c r="M130" s="461">
        <v>0</v>
      </c>
      <c r="N130" s="461">
        <v>0</v>
      </c>
      <c r="O130" s="461">
        <v>0</v>
      </c>
      <c r="P130" s="461">
        <v>0</v>
      </c>
      <c r="Q130" s="249">
        <f t="shared" si="5"/>
        <v>0</v>
      </c>
      <c r="R130" s="195">
        <f t="shared" si="6"/>
        <v>0</v>
      </c>
    </row>
    <row r="131" spans="1:18" s="21" customFormat="1" ht="11.4" customHeight="1" x14ac:dyDescent="0.3">
      <c r="A131" s="513" t="str">
        <f>'FY28 D'!B111</f>
        <v>8.</v>
      </c>
      <c r="B131" s="123" t="str">
        <f>'FY28 D'!C111</f>
        <v>Cost</v>
      </c>
      <c r="C131" s="221">
        <f>'FY28 D'!S111</f>
        <v>0</v>
      </c>
      <c r="D131" s="18"/>
      <c r="E131" s="461">
        <v>0</v>
      </c>
      <c r="F131" s="461">
        <v>0</v>
      </c>
      <c r="G131" s="461">
        <v>0</v>
      </c>
      <c r="H131" s="461">
        <v>0</v>
      </c>
      <c r="I131" s="461">
        <v>0</v>
      </c>
      <c r="J131" s="461">
        <v>0</v>
      </c>
      <c r="K131" s="461">
        <v>0</v>
      </c>
      <c r="L131" s="461">
        <v>0</v>
      </c>
      <c r="M131" s="461">
        <v>0</v>
      </c>
      <c r="N131" s="461">
        <v>0</v>
      </c>
      <c r="O131" s="461">
        <v>0</v>
      </c>
      <c r="P131" s="461">
        <v>0</v>
      </c>
      <c r="Q131" s="249">
        <f t="shared" si="5"/>
        <v>0</v>
      </c>
      <c r="R131" s="195">
        <f>C131-Q131</f>
        <v>0</v>
      </c>
    </row>
    <row r="132" spans="1:18" s="21" customFormat="1" ht="11.4" customHeight="1" x14ac:dyDescent="0.3">
      <c r="A132" s="513" t="str">
        <f>'FY28 D'!B112</f>
        <v>9.</v>
      </c>
      <c r="B132" s="123" t="str">
        <f>'FY28 D'!C112</f>
        <v>Cost</v>
      </c>
      <c r="C132" s="221">
        <f>'FY28 D'!S112</f>
        <v>0</v>
      </c>
      <c r="D132" s="18"/>
      <c r="E132" s="461">
        <v>0</v>
      </c>
      <c r="F132" s="461">
        <v>0</v>
      </c>
      <c r="G132" s="461">
        <v>0</v>
      </c>
      <c r="H132" s="461">
        <v>0</v>
      </c>
      <c r="I132" s="461">
        <v>0</v>
      </c>
      <c r="J132" s="461">
        <v>0</v>
      </c>
      <c r="K132" s="461">
        <v>0</v>
      </c>
      <c r="L132" s="461">
        <v>0</v>
      </c>
      <c r="M132" s="461">
        <v>0</v>
      </c>
      <c r="N132" s="461">
        <v>0</v>
      </c>
      <c r="O132" s="461">
        <v>0</v>
      </c>
      <c r="P132" s="461">
        <v>0</v>
      </c>
      <c r="Q132" s="249">
        <f t="shared" si="5"/>
        <v>0</v>
      </c>
      <c r="R132" s="195">
        <f t="shared" si="6"/>
        <v>0</v>
      </c>
    </row>
    <row r="133" spans="1:18" s="21" customFormat="1" ht="11.4" customHeight="1" thickBot="1" x14ac:dyDescent="0.35">
      <c r="A133" s="513" t="str">
        <f>'FY28 D'!B113</f>
        <v>10.</v>
      </c>
      <c r="B133" s="123" t="str">
        <f>'FY28 D'!C113</f>
        <v>Cost</v>
      </c>
      <c r="C133" s="221">
        <f>'FY28 D'!S113</f>
        <v>0</v>
      </c>
      <c r="D133" s="18"/>
      <c r="E133" s="460">
        <v>0</v>
      </c>
      <c r="F133" s="460">
        <v>0</v>
      </c>
      <c r="G133" s="460">
        <v>0</v>
      </c>
      <c r="H133" s="460">
        <v>0</v>
      </c>
      <c r="I133" s="460">
        <v>0</v>
      </c>
      <c r="J133" s="460">
        <v>0</v>
      </c>
      <c r="K133" s="460">
        <v>0</v>
      </c>
      <c r="L133" s="460">
        <v>0</v>
      </c>
      <c r="M133" s="460">
        <v>0</v>
      </c>
      <c r="N133" s="460">
        <v>0</v>
      </c>
      <c r="O133" s="460">
        <v>0</v>
      </c>
      <c r="P133" s="460">
        <v>0</v>
      </c>
      <c r="Q133" s="249">
        <f t="shared" si="5"/>
        <v>0</v>
      </c>
      <c r="R133" s="195">
        <f t="shared" si="6"/>
        <v>0</v>
      </c>
    </row>
    <row r="134" spans="1:18" s="8" customFormat="1" ht="11.5" customHeight="1" thickBot="1" x14ac:dyDescent="0.35">
      <c r="A134" s="204"/>
      <c r="B134" s="212"/>
      <c r="C134" s="398">
        <f>SUM(C124:C133)</f>
        <v>0</v>
      </c>
      <c r="D134" s="12"/>
      <c r="E134" s="225"/>
      <c r="F134" s="226" t="s">
        <v>91</v>
      </c>
      <c r="G134" s="463" cm="1">
        <f t="array" ref="G134">SUMPRODUCT(E124:E133+F124:F133+G124:G133)</f>
        <v>0</v>
      </c>
      <c r="H134" s="177"/>
      <c r="I134" s="226" t="s">
        <v>92</v>
      </c>
      <c r="J134" s="463" cm="1">
        <f t="array" ref="J134">SUMPRODUCT(H124:H133+I124:I133+J124:J133)</f>
        <v>0</v>
      </c>
      <c r="K134" s="234"/>
      <c r="L134" s="235" t="s">
        <v>93</v>
      </c>
      <c r="M134" s="463" cm="1">
        <f t="array" ref="M134">SUMPRODUCT(K124:K133+L124:L133+M124:M133)</f>
        <v>0</v>
      </c>
      <c r="N134" s="255"/>
      <c r="O134" s="235" t="s">
        <v>94</v>
      </c>
      <c r="P134" s="463" cm="1">
        <f t="array" ref="P134">SUMPRODUCT(N124:N133+O124:O133+P124:P133)</f>
        <v>0</v>
      </c>
      <c r="Q134" s="400">
        <f>SUM(Q124:Q133)</f>
        <v>0</v>
      </c>
      <c r="R134" s="401">
        <f>C134-Q134</f>
        <v>0</v>
      </c>
    </row>
    <row r="135" spans="1:18" s="8" customFormat="1" ht="11.5" customHeight="1" thickBot="1" x14ac:dyDescent="0.35">
      <c r="A135" s="852"/>
      <c r="B135" s="853"/>
      <c r="C135" s="853"/>
      <c r="D135" s="853"/>
      <c r="E135" s="853"/>
      <c r="F135" s="853"/>
      <c r="G135" s="853"/>
      <c r="H135" s="853"/>
      <c r="I135" s="853"/>
      <c r="J135" s="853"/>
      <c r="K135" s="853"/>
      <c r="L135" s="853"/>
      <c r="M135" s="853"/>
      <c r="N135" s="853"/>
      <c r="O135" s="853"/>
      <c r="P135" s="853"/>
      <c r="Q135" s="853"/>
      <c r="R135" s="854"/>
    </row>
    <row r="136" spans="1:18" s="21" customFormat="1" ht="11.4" customHeight="1" x14ac:dyDescent="0.3">
      <c r="A136" s="870" t="str">
        <f>'FY28 D'!$B$115</f>
        <v>Registration Fees</v>
      </c>
      <c r="B136" s="871"/>
      <c r="C136" s="222"/>
      <c r="D136" s="18"/>
      <c r="E136" s="223"/>
      <c r="F136" s="120"/>
      <c r="G136" s="120"/>
      <c r="H136" s="223"/>
      <c r="I136" s="120"/>
      <c r="J136" s="224"/>
      <c r="K136" s="223"/>
      <c r="L136" s="120"/>
      <c r="M136" s="224"/>
      <c r="N136" s="223"/>
      <c r="O136" s="120"/>
      <c r="P136" s="224"/>
      <c r="Q136" s="228"/>
      <c r="R136" s="200"/>
    </row>
    <row r="137" spans="1:18" s="21" customFormat="1" ht="11.4" customHeight="1" x14ac:dyDescent="0.3">
      <c r="A137" s="514" t="str">
        <f>'FY28 D'!B116</f>
        <v>A.</v>
      </c>
      <c r="B137" s="214" t="str">
        <f>'FY28 D'!C116</f>
        <v>Training or Conference Title</v>
      </c>
      <c r="C137" s="219">
        <f>'FY28 D'!S116</f>
        <v>0</v>
      </c>
      <c r="D137" s="16"/>
      <c r="E137" s="464">
        <v>0</v>
      </c>
      <c r="F137" s="464">
        <v>0</v>
      </c>
      <c r="G137" s="464">
        <v>0</v>
      </c>
      <c r="H137" s="464">
        <v>0</v>
      </c>
      <c r="I137" s="464">
        <v>0</v>
      </c>
      <c r="J137" s="464">
        <v>0</v>
      </c>
      <c r="K137" s="464">
        <v>0</v>
      </c>
      <c r="L137" s="464">
        <v>0</v>
      </c>
      <c r="M137" s="464">
        <v>0</v>
      </c>
      <c r="N137" s="464">
        <v>0</v>
      </c>
      <c r="O137" s="464">
        <v>0</v>
      </c>
      <c r="P137" s="464">
        <v>0</v>
      </c>
      <c r="Q137" s="249">
        <f t="shared" ref="Q137:Q142" si="7">SUM(E137:P137)</f>
        <v>0</v>
      </c>
      <c r="R137" s="195">
        <f t="shared" ref="R137:R142" si="8">C137-Q137</f>
        <v>0</v>
      </c>
    </row>
    <row r="138" spans="1:18" s="21" customFormat="1" ht="11.4" customHeight="1" x14ac:dyDescent="0.3">
      <c r="A138" s="514" t="str">
        <f>'FY28 D'!B117</f>
        <v>B.</v>
      </c>
      <c r="B138" s="214" t="str">
        <f>'FY28 D'!C117</f>
        <v>Training or Conference Title</v>
      </c>
      <c r="C138" s="219">
        <f>'FY28 D'!S117</f>
        <v>0</v>
      </c>
      <c r="D138" s="16"/>
      <c r="E138" s="461">
        <v>0</v>
      </c>
      <c r="F138" s="461">
        <v>0</v>
      </c>
      <c r="G138" s="461">
        <v>0</v>
      </c>
      <c r="H138" s="461">
        <v>0</v>
      </c>
      <c r="I138" s="461">
        <v>0</v>
      </c>
      <c r="J138" s="461">
        <v>0</v>
      </c>
      <c r="K138" s="461">
        <v>0</v>
      </c>
      <c r="L138" s="461">
        <v>0</v>
      </c>
      <c r="M138" s="461">
        <v>0</v>
      </c>
      <c r="N138" s="461">
        <v>0</v>
      </c>
      <c r="O138" s="461">
        <v>0</v>
      </c>
      <c r="P138" s="461">
        <v>0</v>
      </c>
      <c r="Q138" s="249">
        <f t="shared" si="7"/>
        <v>0</v>
      </c>
      <c r="R138" s="195">
        <f t="shared" si="8"/>
        <v>0</v>
      </c>
    </row>
    <row r="139" spans="1:18" s="21" customFormat="1" ht="11.4" customHeight="1" x14ac:dyDescent="0.3">
      <c r="A139" s="514" t="str">
        <f>'FY28 D'!B118</f>
        <v>C.</v>
      </c>
      <c r="B139" s="214" t="str">
        <f>'FY28 D'!C118</f>
        <v>Training or Conference Title</v>
      </c>
      <c r="C139" s="219">
        <f>'FY28 D'!S118</f>
        <v>0</v>
      </c>
      <c r="D139" s="16"/>
      <c r="E139" s="461">
        <v>0</v>
      </c>
      <c r="F139" s="461">
        <v>0</v>
      </c>
      <c r="G139" s="461">
        <v>0</v>
      </c>
      <c r="H139" s="461">
        <v>0</v>
      </c>
      <c r="I139" s="461">
        <v>0</v>
      </c>
      <c r="J139" s="461">
        <v>0</v>
      </c>
      <c r="K139" s="461">
        <v>0</v>
      </c>
      <c r="L139" s="461">
        <v>0</v>
      </c>
      <c r="M139" s="461">
        <v>0</v>
      </c>
      <c r="N139" s="461">
        <v>0</v>
      </c>
      <c r="O139" s="461">
        <v>0</v>
      </c>
      <c r="P139" s="461">
        <v>0</v>
      </c>
      <c r="Q139" s="249">
        <f t="shared" si="7"/>
        <v>0</v>
      </c>
      <c r="R139" s="195">
        <f t="shared" si="8"/>
        <v>0</v>
      </c>
    </row>
    <row r="140" spans="1:18" s="21" customFormat="1" ht="11.4" customHeight="1" x14ac:dyDescent="0.3">
      <c r="A140" s="514" t="str">
        <f>'FY28 D'!B119</f>
        <v>D.</v>
      </c>
      <c r="B140" s="214" t="str">
        <f>'FY28 D'!C119</f>
        <v>Training or Conference Title</v>
      </c>
      <c r="C140" s="221">
        <f>'FY28 D'!S119</f>
        <v>0</v>
      </c>
      <c r="D140" s="18"/>
      <c r="E140" s="461">
        <v>0</v>
      </c>
      <c r="F140" s="461">
        <v>0</v>
      </c>
      <c r="G140" s="461">
        <v>0</v>
      </c>
      <c r="H140" s="461">
        <v>0</v>
      </c>
      <c r="I140" s="461">
        <v>0</v>
      </c>
      <c r="J140" s="461">
        <v>0</v>
      </c>
      <c r="K140" s="461">
        <v>0</v>
      </c>
      <c r="L140" s="461">
        <v>0</v>
      </c>
      <c r="M140" s="461">
        <v>0</v>
      </c>
      <c r="N140" s="461">
        <v>0</v>
      </c>
      <c r="O140" s="461">
        <v>0</v>
      </c>
      <c r="P140" s="461">
        <v>0</v>
      </c>
      <c r="Q140" s="249">
        <f t="shared" si="7"/>
        <v>0</v>
      </c>
      <c r="R140" s="195">
        <f>C140-Q140</f>
        <v>0</v>
      </c>
    </row>
    <row r="141" spans="1:18" s="21" customFormat="1" ht="11.4" customHeight="1" x14ac:dyDescent="0.3">
      <c r="A141" s="514" t="str">
        <f>'FY28 D'!B120</f>
        <v>E.</v>
      </c>
      <c r="B141" s="214" t="str">
        <f>'FY28 D'!C120</f>
        <v>Training or Conference Title</v>
      </c>
      <c r="C141" s="221">
        <f>'FY28 D'!S120</f>
        <v>0</v>
      </c>
      <c r="D141" s="18"/>
      <c r="E141" s="461">
        <v>0</v>
      </c>
      <c r="F141" s="461">
        <v>0</v>
      </c>
      <c r="G141" s="461">
        <v>0</v>
      </c>
      <c r="H141" s="461">
        <v>0</v>
      </c>
      <c r="I141" s="461">
        <v>0</v>
      </c>
      <c r="J141" s="461">
        <v>0</v>
      </c>
      <c r="K141" s="461">
        <v>0</v>
      </c>
      <c r="L141" s="461">
        <v>0</v>
      </c>
      <c r="M141" s="461">
        <v>0</v>
      </c>
      <c r="N141" s="461">
        <v>0</v>
      </c>
      <c r="O141" s="461">
        <v>0</v>
      </c>
      <c r="P141" s="461">
        <v>0</v>
      </c>
      <c r="Q141" s="249">
        <f t="shared" si="7"/>
        <v>0</v>
      </c>
      <c r="R141" s="195">
        <f t="shared" si="8"/>
        <v>0</v>
      </c>
    </row>
    <row r="142" spans="1:18" s="7" customFormat="1" ht="11.4" customHeight="1" x14ac:dyDescent="0.3">
      <c r="A142" s="514" t="str">
        <f>'FY28 D'!B121</f>
        <v>F.</v>
      </c>
      <c r="B142" s="214" t="str">
        <f>'FY28 D'!C121</f>
        <v>Training or Conference Title</v>
      </c>
      <c r="C142" s="221">
        <f>'FY28 D'!S121</f>
        <v>0</v>
      </c>
      <c r="D142" s="18"/>
      <c r="E142" s="460">
        <v>0</v>
      </c>
      <c r="F142" s="460">
        <v>0</v>
      </c>
      <c r="G142" s="460">
        <v>0</v>
      </c>
      <c r="H142" s="460">
        <v>0</v>
      </c>
      <c r="I142" s="460">
        <v>0</v>
      </c>
      <c r="J142" s="460">
        <v>0</v>
      </c>
      <c r="K142" s="460">
        <v>0</v>
      </c>
      <c r="L142" s="460">
        <v>0</v>
      </c>
      <c r="M142" s="460">
        <v>0</v>
      </c>
      <c r="N142" s="460">
        <v>0</v>
      </c>
      <c r="O142" s="460">
        <v>0</v>
      </c>
      <c r="P142" s="460">
        <v>0</v>
      </c>
      <c r="Q142" s="249">
        <f t="shared" si="7"/>
        <v>0</v>
      </c>
      <c r="R142" s="195">
        <f t="shared" si="8"/>
        <v>0</v>
      </c>
    </row>
    <row r="143" spans="1:18" s="622" customFormat="1" ht="11.4" customHeight="1" thickBot="1" x14ac:dyDescent="0.35">
      <c r="A143" s="623" t="str">
        <f>'FY28 D'!B122</f>
        <v>G.</v>
      </c>
      <c r="B143" s="214" t="str">
        <f>'FY28 D'!C122</f>
        <v>Training or Conference Title</v>
      </c>
      <c r="C143" s="221">
        <f>'FY28 D'!S122</f>
        <v>0</v>
      </c>
      <c r="D143" s="18"/>
      <c r="E143" s="460">
        <v>0</v>
      </c>
      <c r="F143" s="460">
        <v>0</v>
      </c>
      <c r="G143" s="460">
        <v>0</v>
      </c>
      <c r="H143" s="460">
        <v>0</v>
      </c>
      <c r="I143" s="460">
        <v>0</v>
      </c>
      <c r="J143" s="460">
        <v>0</v>
      </c>
      <c r="K143" s="460">
        <v>0</v>
      </c>
      <c r="L143" s="460">
        <v>0</v>
      </c>
      <c r="M143" s="460">
        <v>0</v>
      </c>
      <c r="N143" s="460">
        <v>0</v>
      </c>
      <c r="O143" s="460">
        <v>0</v>
      </c>
      <c r="P143" s="460">
        <v>0</v>
      </c>
      <c r="Q143" s="249">
        <f t="shared" ref="Q143" si="9">SUM(E143:P143)</f>
        <v>0</v>
      </c>
      <c r="R143" s="195">
        <f t="shared" ref="R143" si="10">C143-Q143</f>
        <v>0</v>
      </c>
    </row>
    <row r="144" spans="1:18" s="8" customFormat="1" ht="11.5" customHeight="1" thickBot="1" x14ac:dyDescent="0.35">
      <c r="A144" s="204"/>
      <c r="B144" s="212"/>
      <c r="C144" s="398">
        <f>SUM(C137:C143)</f>
        <v>0</v>
      </c>
      <c r="D144" s="12"/>
      <c r="E144" s="225"/>
      <c r="F144" s="226" t="s">
        <v>91</v>
      </c>
      <c r="G144" s="463" cm="1">
        <f t="array" ref="G144">SUMPRODUCT(E137:E143+F137:F143+G137:G143)</f>
        <v>0</v>
      </c>
      <c r="H144" s="177"/>
      <c r="I144" s="226" t="s">
        <v>92</v>
      </c>
      <c r="J144" s="463" cm="1">
        <f t="array" ref="J144">SUMPRODUCT(H137:H143+I137:I143+J137:J143)</f>
        <v>0</v>
      </c>
      <c r="K144" s="234"/>
      <c r="L144" s="235" t="s">
        <v>93</v>
      </c>
      <c r="M144" s="463" cm="1">
        <f t="array" ref="M144">SUMPRODUCT(K137:K143+L137:L143+M137:M143)</f>
        <v>0</v>
      </c>
      <c r="N144" s="255"/>
      <c r="O144" s="235" t="s">
        <v>94</v>
      </c>
      <c r="P144" s="463" cm="1">
        <f t="array" ref="P144">SUMPRODUCT(N137:N143+O137:O143+P137:P143)</f>
        <v>0</v>
      </c>
      <c r="Q144" s="400">
        <f>SUM(Q137:Q143)</f>
        <v>0</v>
      </c>
      <c r="R144" s="401">
        <f>C144-Q144</f>
        <v>0</v>
      </c>
    </row>
    <row r="145" spans="1:19" s="8" customFormat="1" ht="11.5" customHeight="1" thickBot="1" x14ac:dyDescent="0.35">
      <c r="A145" s="852"/>
      <c r="B145" s="853"/>
      <c r="C145" s="853"/>
      <c r="D145" s="853"/>
      <c r="E145" s="853"/>
      <c r="F145" s="853"/>
      <c r="G145" s="853"/>
      <c r="H145" s="853"/>
      <c r="I145" s="853"/>
      <c r="J145" s="853"/>
      <c r="K145" s="853"/>
      <c r="L145" s="853"/>
      <c r="M145" s="853"/>
      <c r="N145" s="853"/>
      <c r="O145" s="853"/>
      <c r="P145" s="853"/>
      <c r="Q145" s="853"/>
      <c r="R145" s="854"/>
    </row>
    <row r="146" spans="1:19" s="8" customFormat="1" ht="11.5" customHeight="1" thickBot="1" x14ac:dyDescent="0.35">
      <c r="A146" s="852"/>
      <c r="B146" s="853"/>
      <c r="C146" s="853"/>
      <c r="D146" s="853"/>
      <c r="E146" s="853"/>
      <c r="F146" s="853"/>
      <c r="G146" s="853"/>
      <c r="H146" s="853"/>
      <c r="I146" s="853"/>
      <c r="J146" s="853"/>
      <c r="K146" s="853"/>
      <c r="L146" s="853"/>
      <c r="M146" s="853"/>
      <c r="N146" s="853"/>
      <c r="O146" s="853"/>
      <c r="P146" s="853"/>
      <c r="Q146" s="853"/>
      <c r="R146" s="854"/>
    </row>
    <row r="147" spans="1:19" s="7" customFormat="1" ht="11.4" customHeight="1" thickBot="1" x14ac:dyDescent="0.35">
      <c r="A147" s="850" t="s">
        <v>151</v>
      </c>
      <c r="B147" s="863"/>
      <c r="C147" s="830" t="s">
        <v>144</v>
      </c>
      <c r="D147" s="831"/>
      <c r="E147" s="465" t="s">
        <v>26</v>
      </c>
      <c r="F147" s="465" t="s">
        <v>25</v>
      </c>
      <c r="G147" s="465" t="s">
        <v>24</v>
      </c>
      <c r="H147" s="465" t="s">
        <v>23</v>
      </c>
      <c r="I147" s="465" t="s">
        <v>22</v>
      </c>
      <c r="J147" s="465" t="s">
        <v>21</v>
      </c>
      <c r="K147" s="465" t="s">
        <v>20</v>
      </c>
      <c r="L147" s="465" t="s">
        <v>19</v>
      </c>
      <c r="M147" s="466" t="s">
        <v>18</v>
      </c>
      <c r="N147" s="467" t="s">
        <v>17</v>
      </c>
      <c r="O147" s="467" t="s">
        <v>16</v>
      </c>
      <c r="P147" s="467" t="s">
        <v>15</v>
      </c>
      <c r="Q147" s="488" t="s">
        <v>14</v>
      </c>
      <c r="R147" s="240" t="s">
        <v>13</v>
      </c>
      <c r="S147" s="411"/>
    </row>
    <row r="148" spans="1:19" s="7" customFormat="1" ht="11.4" customHeight="1" x14ac:dyDescent="0.3">
      <c r="A148" s="883" t="str">
        <f>'FY28 D'!$B$124</f>
        <v>Participant Support</v>
      </c>
      <c r="B148" s="871"/>
      <c r="C148" s="222"/>
      <c r="D148" s="18"/>
      <c r="E148" s="223"/>
      <c r="F148" s="120"/>
      <c r="G148" s="120"/>
      <c r="H148" s="223"/>
      <c r="I148" s="120"/>
      <c r="J148" s="224"/>
      <c r="K148" s="223"/>
      <c r="L148" s="120"/>
      <c r="M148" s="224"/>
      <c r="N148" s="223"/>
      <c r="O148" s="120"/>
      <c r="P148" s="224"/>
      <c r="Q148" s="228"/>
      <c r="R148" s="200"/>
    </row>
    <row r="149" spans="1:19" s="7" customFormat="1" ht="11.4" customHeight="1" x14ac:dyDescent="0.3">
      <c r="A149" s="513" t="str">
        <f>'FY28 D'!B125</f>
        <v>I.</v>
      </c>
      <c r="B149" s="123" t="str">
        <f>'FY28 D'!C125</f>
        <v>Cost</v>
      </c>
      <c r="C149" s="221">
        <f>'FY28 D'!$S$125</f>
        <v>0</v>
      </c>
      <c r="D149" s="18"/>
      <c r="E149" s="464">
        <v>0</v>
      </c>
      <c r="F149" s="464">
        <v>0</v>
      </c>
      <c r="G149" s="464">
        <v>0</v>
      </c>
      <c r="H149" s="464">
        <v>0</v>
      </c>
      <c r="I149" s="464">
        <v>0</v>
      </c>
      <c r="J149" s="464">
        <v>0</v>
      </c>
      <c r="K149" s="464">
        <v>0</v>
      </c>
      <c r="L149" s="464">
        <v>0</v>
      </c>
      <c r="M149" s="464">
        <v>0</v>
      </c>
      <c r="N149" s="464">
        <v>0</v>
      </c>
      <c r="O149" s="464">
        <v>0</v>
      </c>
      <c r="P149" s="464">
        <v>0</v>
      </c>
      <c r="Q149" s="249">
        <f t="shared" ref="Q149:Q150" si="11">SUM(E149:P149)</f>
        <v>0</v>
      </c>
      <c r="R149" s="195">
        <f t="shared" ref="R149" si="12">C149-Q149</f>
        <v>0</v>
      </c>
    </row>
    <row r="150" spans="1:19" s="7" customFormat="1" ht="11.4" customHeight="1" x14ac:dyDescent="0.3">
      <c r="A150" s="513" t="str">
        <f>'FY28 D'!B126</f>
        <v>II.</v>
      </c>
      <c r="B150" s="123" t="str">
        <f>'FY28 D'!C126</f>
        <v>Cost</v>
      </c>
      <c r="C150" s="221">
        <f>'FY28 D'!$S$126</f>
        <v>0</v>
      </c>
      <c r="D150" s="18"/>
      <c r="E150" s="460">
        <v>0</v>
      </c>
      <c r="F150" s="460">
        <v>0</v>
      </c>
      <c r="G150" s="460">
        <v>0</v>
      </c>
      <c r="H150" s="460">
        <v>0</v>
      </c>
      <c r="I150" s="460">
        <v>0</v>
      </c>
      <c r="J150" s="460">
        <v>0</v>
      </c>
      <c r="K150" s="460">
        <v>0</v>
      </c>
      <c r="L150" s="460">
        <v>0</v>
      </c>
      <c r="M150" s="460">
        <v>0</v>
      </c>
      <c r="N150" s="460">
        <v>0</v>
      </c>
      <c r="O150" s="460">
        <v>0</v>
      </c>
      <c r="P150" s="460">
        <v>0</v>
      </c>
      <c r="Q150" s="249">
        <f t="shared" si="11"/>
        <v>0</v>
      </c>
      <c r="R150" s="195">
        <f>C150-Q150</f>
        <v>0</v>
      </c>
    </row>
    <row r="151" spans="1:19" s="648" customFormat="1" ht="11.4" customHeight="1" thickBot="1" x14ac:dyDescent="0.35">
      <c r="A151" s="651" t="str">
        <f>'FY28 D'!B127</f>
        <v>III.</v>
      </c>
      <c r="B151" s="123" t="str">
        <f>'FY28 D'!C127</f>
        <v>Cost</v>
      </c>
      <c r="C151" s="221">
        <f>'FY28 D'!$S$127</f>
        <v>0</v>
      </c>
      <c r="D151" s="18"/>
      <c r="E151" s="460">
        <v>0</v>
      </c>
      <c r="F151" s="460">
        <v>0</v>
      </c>
      <c r="G151" s="460">
        <v>0</v>
      </c>
      <c r="H151" s="460">
        <v>0</v>
      </c>
      <c r="I151" s="460">
        <v>0</v>
      </c>
      <c r="J151" s="460">
        <v>0</v>
      </c>
      <c r="K151" s="460">
        <v>0</v>
      </c>
      <c r="L151" s="460">
        <v>0</v>
      </c>
      <c r="M151" s="460">
        <v>0</v>
      </c>
      <c r="N151" s="460">
        <v>0</v>
      </c>
      <c r="O151" s="460">
        <v>0</v>
      </c>
      <c r="P151" s="460">
        <v>0</v>
      </c>
      <c r="Q151" s="249">
        <f t="shared" ref="Q151" si="13">SUM(E151:P151)</f>
        <v>0</v>
      </c>
      <c r="R151" s="195">
        <f>C151-Q151</f>
        <v>0</v>
      </c>
    </row>
    <row r="152" spans="1:19" s="8" customFormat="1" ht="11.5" customHeight="1" thickBot="1" x14ac:dyDescent="0.35">
      <c r="A152" s="204"/>
      <c r="B152" s="212"/>
      <c r="C152" s="398">
        <f>SUM(C149:C151)</f>
        <v>0</v>
      </c>
      <c r="D152" s="12"/>
      <c r="E152" s="225"/>
      <c r="F152" s="226" t="s">
        <v>91</v>
      </c>
      <c r="G152" s="463" cm="1">
        <f t="array" ref="G152">SUMPRODUCT(E149:E151+F149:F151+G149:G151)</f>
        <v>0</v>
      </c>
      <c r="H152" s="177"/>
      <c r="I152" s="226" t="s">
        <v>92</v>
      </c>
      <c r="J152" s="463" cm="1">
        <f t="array" ref="J152">SUMPRODUCT(H149:H151+I149:I151+J149:J151)</f>
        <v>0</v>
      </c>
      <c r="K152" s="234"/>
      <c r="L152" s="235" t="s">
        <v>93</v>
      </c>
      <c r="M152" s="463" cm="1">
        <f t="array" ref="M152">SUMPRODUCT(K149:K151+L149:L151+M149:M151)</f>
        <v>0</v>
      </c>
      <c r="N152" s="255"/>
      <c r="O152" s="235" t="s">
        <v>94</v>
      </c>
      <c r="P152" s="463" cm="1">
        <f t="array" ref="P152">SUMPRODUCT(N149:N151+O149:O151+P149:P151)</f>
        <v>0</v>
      </c>
      <c r="Q152" s="400">
        <f>SUM(Q149:Q151)</f>
        <v>0</v>
      </c>
      <c r="R152" s="401">
        <f>C152-Q152</f>
        <v>0</v>
      </c>
    </row>
    <row r="153" spans="1:19" s="7" customFormat="1" ht="11.4" customHeight="1" x14ac:dyDescent="0.3">
      <c r="A153" s="884" t="str">
        <f>'FY28 D'!$B$128</f>
        <v>Participant Support Travel</v>
      </c>
      <c r="B153" s="885"/>
      <c r="C153" s="222"/>
      <c r="D153" s="18"/>
      <c r="E153" s="223"/>
      <c r="F153" s="120"/>
      <c r="G153" s="120"/>
      <c r="H153" s="223"/>
      <c r="I153" s="120"/>
      <c r="J153" s="224"/>
      <c r="K153" s="223"/>
      <c r="L153" s="120"/>
      <c r="M153" s="224"/>
      <c r="N153" s="223"/>
      <c r="O153" s="120"/>
      <c r="P153" s="224"/>
      <c r="Q153" s="228"/>
      <c r="R153" s="200"/>
    </row>
    <row r="154" spans="1:19" s="7" customFormat="1" ht="11.4" customHeight="1" x14ac:dyDescent="0.3">
      <c r="A154" s="206" t="str">
        <f>'FY28 D'!$B$129</f>
        <v>a.</v>
      </c>
      <c r="B154" s="115" t="str">
        <f>'FY28 D'!$C$129</f>
        <v>Training or Conference Title</v>
      </c>
      <c r="C154" s="271"/>
      <c r="D154" s="115"/>
      <c r="E154" s="283"/>
      <c r="F154" s="284"/>
      <c r="G154" s="284"/>
      <c r="H154" s="285"/>
      <c r="I154" s="284"/>
      <c r="J154" s="286"/>
      <c r="K154" s="287"/>
      <c r="L154" s="288"/>
      <c r="M154" s="289"/>
      <c r="N154" s="290"/>
      <c r="O154" s="288"/>
      <c r="P154" s="291"/>
      <c r="Q154" s="252"/>
      <c r="R154" s="198"/>
    </row>
    <row r="155" spans="1:19" s="7" customFormat="1" ht="11.4" customHeight="1" x14ac:dyDescent="0.3">
      <c r="A155" s="207"/>
      <c r="B155" s="107" t="str">
        <f>'FY28 D'!$C$131</f>
        <v xml:space="preserve">Airfare- Roundtrip                                         </v>
      </c>
      <c r="C155" s="219">
        <f>'FY28 D'!R131</f>
        <v>0</v>
      </c>
      <c r="D155" s="116"/>
      <c r="E155" s="456">
        <v>0</v>
      </c>
      <c r="F155" s="456">
        <v>0</v>
      </c>
      <c r="G155" s="456">
        <v>0</v>
      </c>
      <c r="H155" s="456">
        <v>0</v>
      </c>
      <c r="I155" s="456">
        <v>0</v>
      </c>
      <c r="J155" s="456">
        <v>0</v>
      </c>
      <c r="K155" s="456">
        <v>0</v>
      </c>
      <c r="L155" s="456">
        <v>0</v>
      </c>
      <c r="M155" s="456">
        <v>0</v>
      </c>
      <c r="N155" s="456">
        <v>0</v>
      </c>
      <c r="O155" s="456">
        <v>0</v>
      </c>
      <c r="P155" s="456">
        <v>0</v>
      </c>
      <c r="Q155" s="249">
        <f>SUM(E155:P155)</f>
        <v>0</v>
      </c>
      <c r="R155" s="195"/>
    </row>
    <row r="156" spans="1:19" s="7" customFormat="1" ht="11.4" customHeight="1" x14ac:dyDescent="0.3">
      <c r="A156" s="207"/>
      <c r="B156" s="107" t="str">
        <f>'FY28 D'!$C$132</f>
        <v>Lodging</v>
      </c>
      <c r="C156" s="219">
        <f>'FY28 D'!R132</f>
        <v>0</v>
      </c>
      <c r="D156" s="116"/>
      <c r="E156" s="457">
        <v>0</v>
      </c>
      <c r="F156" s="457">
        <v>0</v>
      </c>
      <c r="G156" s="457">
        <v>0</v>
      </c>
      <c r="H156" s="457">
        <v>0</v>
      </c>
      <c r="I156" s="457">
        <v>0</v>
      </c>
      <c r="J156" s="457">
        <v>0</v>
      </c>
      <c r="K156" s="457">
        <v>0</v>
      </c>
      <c r="L156" s="457">
        <v>0</v>
      </c>
      <c r="M156" s="457">
        <v>0</v>
      </c>
      <c r="N156" s="457">
        <v>0</v>
      </c>
      <c r="O156" s="457">
        <v>0</v>
      </c>
      <c r="P156" s="457">
        <v>0</v>
      </c>
      <c r="Q156" s="249">
        <f>SUM(E156:P156)</f>
        <v>0</v>
      </c>
      <c r="R156" s="195"/>
    </row>
    <row r="157" spans="1:19" s="7" customFormat="1" ht="11.4" customHeight="1" x14ac:dyDescent="0.3">
      <c r="A157" s="207"/>
      <c r="B157" s="107" t="str">
        <f>'FY28 D'!$C$133</f>
        <v>Meals &amp; Incidentals</v>
      </c>
      <c r="C157" s="219">
        <f>'FY28 D'!R133</f>
        <v>0</v>
      </c>
      <c r="D157" s="116"/>
      <c r="E157" s="457">
        <v>0</v>
      </c>
      <c r="F157" s="457">
        <v>0</v>
      </c>
      <c r="G157" s="457">
        <v>0</v>
      </c>
      <c r="H157" s="457">
        <v>0</v>
      </c>
      <c r="I157" s="457">
        <v>0</v>
      </c>
      <c r="J157" s="457">
        <v>0</v>
      </c>
      <c r="K157" s="457">
        <v>0</v>
      </c>
      <c r="L157" s="457">
        <v>0</v>
      </c>
      <c r="M157" s="457">
        <v>0</v>
      </c>
      <c r="N157" s="457">
        <v>0</v>
      </c>
      <c r="O157" s="457">
        <v>0</v>
      </c>
      <c r="P157" s="457">
        <v>0</v>
      </c>
      <c r="Q157" s="249">
        <f>SUM(E157:P157)</f>
        <v>0</v>
      </c>
      <c r="R157" s="195"/>
    </row>
    <row r="158" spans="1:19" s="7" customFormat="1" ht="11.4" customHeight="1" x14ac:dyDescent="0.3">
      <c r="A158" s="207"/>
      <c r="B158" s="107" t="str">
        <f>'FY28 D'!$C$134</f>
        <v>Taxi/Shuttle or Mileage -each way</v>
      </c>
      <c r="C158" s="219">
        <f>'FY28 D'!R134</f>
        <v>0</v>
      </c>
      <c r="D158" s="116"/>
      <c r="E158" s="458">
        <v>0</v>
      </c>
      <c r="F158" s="458">
        <v>0</v>
      </c>
      <c r="G158" s="458">
        <v>0</v>
      </c>
      <c r="H158" s="458">
        <v>0</v>
      </c>
      <c r="I158" s="458">
        <v>0</v>
      </c>
      <c r="J158" s="458">
        <v>0</v>
      </c>
      <c r="K158" s="458">
        <v>0</v>
      </c>
      <c r="L158" s="458">
        <v>0</v>
      </c>
      <c r="M158" s="458">
        <v>0</v>
      </c>
      <c r="N158" s="458">
        <v>0</v>
      </c>
      <c r="O158" s="458">
        <v>0</v>
      </c>
      <c r="P158" s="458">
        <v>0</v>
      </c>
      <c r="Q158" s="249">
        <f>SUM(E158:P158)</f>
        <v>0</v>
      </c>
      <c r="R158" s="195"/>
    </row>
    <row r="159" spans="1:19" s="7" customFormat="1" ht="11.4" customHeight="1" thickBot="1" x14ac:dyDescent="0.35">
      <c r="A159" s="208"/>
      <c r="B159" s="117"/>
      <c r="C159" s="397">
        <f>SUM(C155:C158)</f>
        <v>0</v>
      </c>
      <c r="D159" s="118"/>
      <c r="E159" s="274"/>
      <c r="F159" s="275"/>
      <c r="G159" s="276"/>
      <c r="H159" s="277"/>
      <c r="I159" s="276"/>
      <c r="J159" s="278"/>
      <c r="K159" s="279"/>
      <c r="L159" s="275"/>
      <c r="M159" s="280"/>
      <c r="N159" s="279"/>
      <c r="O159" s="281"/>
      <c r="P159" s="282"/>
      <c r="Q159" s="250">
        <f>SUM(Q155:Q158)</f>
        <v>0</v>
      </c>
      <c r="R159" s="196">
        <f>C159-Q159</f>
        <v>0</v>
      </c>
    </row>
    <row r="160" spans="1:19" s="7" customFormat="1" ht="11.4" hidden="1" customHeight="1" x14ac:dyDescent="0.3">
      <c r="A160" s="206" t="str">
        <f>'FY28 D'!$B$135</f>
        <v>b.</v>
      </c>
      <c r="B160" s="115" t="str">
        <f>'FY28 D'!$C$135</f>
        <v>Training or Conference Title</v>
      </c>
      <c r="C160" s="271"/>
      <c r="D160" s="115"/>
      <c r="E160" s="283"/>
      <c r="F160" s="284"/>
      <c r="G160" s="284"/>
      <c r="H160" s="285"/>
      <c r="I160" s="284"/>
      <c r="J160" s="286"/>
      <c r="K160" s="287"/>
      <c r="L160" s="288"/>
      <c r="M160" s="289"/>
      <c r="N160" s="290"/>
      <c r="O160" s="288"/>
      <c r="P160" s="291"/>
      <c r="Q160" s="252"/>
      <c r="R160" s="198"/>
    </row>
    <row r="161" spans="1:22" s="7" customFormat="1" ht="11.4" hidden="1" customHeight="1" x14ac:dyDescent="0.3">
      <c r="A161" s="207"/>
      <c r="B161" s="107" t="str">
        <f>'FY28 D'!$C$137</f>
        <v xml:space="preserve">Airfare- Roundtrip                                         </v>
      </c>
      <c r="C161" s="219">
        <f>'FY28 D'!R137</f>
        <v>0</v>
      </c>
      <c r="D161" s="116"/>
      <c r="E161" s="456">
        <v>0</v>
      </c>
      <c r="F161" s="456">
        <v>0</v>
      </c>
      <c r="G161" s="456">
        <v>0</v>
      </c>
      <c r="H161" s="456">
        <v>0</v>
      </c>
      <c r="I161" s="456">
        <v>0</v>
      </c>
      <c r="J161" s="456">
        <v>0</v>
      </c>
      <c r="K161" s="456">
        <v>0</v>
      </c>
      <c r="L161" s="456">
        <v>0</v>
      </c>
      <c r="M161" s="456">
        <v>0</v>
      </c>
      <c r="N161" s="456">
        <v>0</v>
      </c>
      <c r="O161" s="456">
        <v>0</v>
      </c>
      <c r="P161" s="456">
        <v>0</v>
      </c>
      <c r="Q161" s="249">
        <f>SUM(E161:P161)</f>
        <v>0</v>
      </c>
      <c r="R161" s="195"/>
    </row>
    <row r="162" spans="1:22" s="7" customFormat="1" ht="11.4" hidden="1" customHeight="1" x14ac:dyDescent="0.3">
      <c r="A162" s="207"/>
      <c r="B162" s="107" t="str">
        <f>'FY28 D'!$C$138</f>
        <v>Lodging</v>
      </c>
      <c r="C162" s="219">
        <f>'FY28 D'!R138</f>
        <v>0</v>
      </c>
      <c r="D162" s="116"/>
      <c r="E162" s="457">
        <v>0</v>
      </c>
      <c r="F162" s="457">
        <v>0</v>
      </c>
      <c r="G162" s="457">
        <v>0</v>
      </c>
      <c r="H162" s="457">
        <v>0</v>
      </c>
      <c r="I162" s="457">
        <v>0</v>
      </c>
      <c r="J162" s="457">
        <v>0</v>
      </c>
      <c r="K162" s="457">
        <v>0</v>
      </c>
      <c r="L162" s="457">
        <v>0</v>
      </c>
      <c r="M162" s="457">
        <v>0</v>
      </c>
      <c r="N162" s="457">
        <v>0</v>
      </c>
      <c r="O162" s="457">
        <v>0</v>
      </c>
      <c r="P162" s="457">
        <v>0</v>
      </c>
      <c r="Q162" s="249">
        <f>SUM(E162:P162)</f>
        <v>0</v>
      </c>
      <c r="R162" s="195"/>
    </row>
    <row r="163" spans="1:22" s="7" customFormat="1" ht="11.4" hidden="1" customHeight="1" x14ac:dyDescent="0.3">
      <c r="A163" s="207"/>
      <c r="B163" s="107" t="str">
        <f>'FY28 D'!$C$139</f>
        <v>Meals &amp; Incidentals</v>
      </c>
      <c r="C163" s="219">
        <f>'FY28 D'!R139</f>
        <v>0</v>
      </c>
      <c r="D163" s="116"/>
      <c r="E163" s="457">
        <v>0</v>
      </c>
      <c r="F163" s="457">
        <v>0</v>
      </c>
      <c r="G163" s="457">
        <v>0</v>
      </c>
      <c r="H163" s="457">
        <v>0</v>
      </c>
      <c r="I163" s="457">
        <v>0</v>
      </c>
      <c r="J163" s="457">
        <v>0</v>
      </c>
      <c r="K163" s="457">
        <v>0</v>
      </c>
      <c r="L163" s="457">
        <v>0</v>
      </c>
      <c r="M163" s="457">
        <v>0</v>
      </c>
      <c r="N163" s="457">
        <v>0</v>
      </c>
      <c r="O163" s="457">
        <v>0</v>
      </c>
      <c r="P163" s="457">
        <v>0</v>
      </c>
      <c r="Q163" s="249">
        <f>SUM(E163:P163)</f>
        <v>0</v>
      </c>
      <c r="R163" s="195"/>
    </row>
    <row r="164" spans="1:22" s="7" customFormat="1" ht="11.4" hidden="1" customHeight="1" x14ac:dyDescent="0.3">
      <c r="A164" s="207"/>
      <c r="B164" s="107" t="str">
        <f>'FY28 D'!$C$140</f>
        <v>Taxi/Shuttle or Mileage -each way</v>
      </c>
      <c r="C164" s="219">
        <f>'FY28 D'!R140</f>
        <v>0</v>
      </c>
      <c r="D164" s="116"/>
      <c r="E164" s="458">
        <v>0</v>
      </c>
      <c r="F164" s="458">
        <v>0</v>
      </c>
      <c r="G164" s="458">
        <v>0</v>
      </c>
      <c r="H164" s="458">
        <v>0</v>
      </c>
      <c r="I164" s="458">
        <v>0</v>
      </c>
      <c r="J164" s="458">
        <v>0</v>
      </c>
      <c r="K164" s="458">
        <v>0</v>
      </c>
      <c r="L164" s="458">
        <v>0</v>
      </c>
      <c r="M164" s="458">
        <v>0</v>
      </c>
      <c r="N164" s="458">
        <v>0</v>
      </c>
      <c r="O164" s="458">
        <v>0</v>
      </c>
      <c r="P164" s="458">
        <v>0</v>
      </c>
      <c r="Q164" s="249">
        <f>SUM(E164:P164)</f>
        <v>0</v>
      </c>
      <c r="R164" s="195"/>
    </row>
    <row r="165" spans="1:22" s="7" customFormat="1" ht="11.5" hidden="1" customHeight="1" thickBot="1" x14ac:dyDescent="0.35">
      <c r="A165" s="208"/>
      <c r="B165" s="117"/>
      <c r="C165" s="397">
        <f>SUM(C161:C164)</f>
        <v>0</v>
      </c>
      <c r="D165" s="118"/>
      <c r="E165" s="274"/>
      <c r="F165" s="275"/>
      <c r="G165" s="276"/>
      <c r="H165" s="277"/>
      <c r="I165" s="276"/>
      <c r="J165" s="278"/>
      <c r="K165" s="279"/>
      <c r="L165" s="275"/>
      <c r="M165" s="280"/>
      <c r="N165" s="279"/>
      <c r="O165" s="281"/>
      <c r="P165" s="282"/>
      <c r="Q165" s="250">
        <f>SUM(Q161:Q164)</f>
        <v>0</v>
      </c>
      <c r="R165" s="196">
        <f>C165-Q165</f>
        <v>0</v>
      </c>
    </row>
    <row r="166" spans="1:22" s="8" customFormat="1" ht="11.5" customHeight="1" thickBot="1" x14ac:dyDescent="0.35">
      <c r="A166" s="204"/>
      <c r="B166" s="212"/>
      <c r="C166" s="398">
        <f>SUM(C159+C165)</f>
        <v>0</v>
      </c>
      <c r="D166" s="12"/>
      <c r="E166" s="225"/>
      <c r="F166" s="226" t="s">
        <v>91</v>
      </c>
      <c r="G166" s="399" cm="1">
        <f t="array" ref="G166">SUMPRODUCT(E155:E164+F155:F164+G155:G164)</f>
        <v>0</v>
      </c>
      <c r="H166" s="177"/>
      <c r="I166" s="226" t="s">
        <v>92</v>
      </c>
      <c r="J166" s="399" cm="1">
        <f t="array" ref="J166">SUMPRODUCT(H155:H164+I155:I164+J155:J164)</f>
        <v>0</v>
      </c>
      <c r="K166" s="234"/>
      <c r="L166" s="235" t="s">
        <v>93</v>
      </c>
      <c r="M166" s="399" cm="1">
        <f t="array" ref="M166">SUMPRODUCT(K155:K164+L155:L164+M155:M164)</f>
        <v>0</v>
      </c>
      <c r="N166" s="255"/>
      <c r="O166" s="235" t="s">
        <v>94</v>
      </c>
      <c r="P166" s="399" cm="1">
        <f t="array" ref="P166">SUMPRODUCT(N155:N164+O155:O164+P155:P164)</f>
        <v>0</v>
      </c>
      <c r="Q166" s="400">
        <f>SUM(Q159+Q165)</f>
        <v>0</v>
      </c>
      <c r="R166" s="401">
        <f>C166-Q166</f>
        <v>0</v>
      </c>
    </row>
    <row r="167" spans="1:22" s="2" customFormat="1" ht="11.5" customHeight="1" thickBot="1" x14ac:dyDescent="0.4">
      <c r="A167" s="848" t="s">
        <v>126</v>
      </c>
      <c r="B167" s="849"/>
      <c r="C167" s="193">
        <f>ROUND(SUM(C134+C144+C152+C166),0)</f>
        <v>0</v>
      </c>
      <c r="D167" s="12"/>
      <c r="E167" s="225"/>
      <c r="F167" s="226" t="s">
        <v>91</v>
      </c>
      <c r="G167" s="366">
        <f>SUM(G134+G144+G152+G166)</f>
        <v>0</v>
      </c>
      <c r="H167" s="177"/>
      <c r="I167" s="226" t="s">
        <v>92</v>
      </c>
      <c r="J167" s="366">
        <f>SUM(J134+J144+J152+J166)</f>
        <v>0</v>
      </c>
      <c r="K167" s="234"/>
      <c r="L167" s="235" t="s">
        <v>93</v>
      </c>
      <c r="M167" s="366">
        <f>SUM(M134+M144+M152+M166)</f>
        <v>0</v>
      </c>
      <c r="N167" s="255"/>
      <c r="O167" s="235" t="s">
        <v>94</v>
      </c>
      <c r="P167" s="366">
        <f>SUM(P134+P144+P152+P166)</f>
        <v>0</v>
      </c>
      <c r="Q167" s="366">
        <f>SUM(Q134+Q144+Q152+Q166)</f>
        <v>0</v>
      </c>
      <c r="R167" s="201">
        <f>C167-Q167</f>
        <v>0</v>
      </c>
      <c r="S167" s="5"/>
      <c r="T167" s="5"/>
      <c r="U167" s="5"/>
      <c r="V167" s="5"/>
    </row>
    <row r="168" spans="1:22" s="8" customFormat="1" ht="11.5" customHeight="1" thickBot="1" x14ac:dyDescent="0.35">
      <c r="A168" s="852"/>
      <c r="B168" s="853"/>
      <c r="C168" s="853"/>
      <c r="D168" s="853"/>
      <c r="E168" s="853"/>
      <c r="F168" s="853"/>
      <c r="G168" s="853"/>
      <c r="H168" s="853"/>
      <c r="I168" s="853"/>
      <c r="J168" s="853"/>
      <c r="K168" s="853"/>
      <c r="L168" s="853"/>
      <c r="M168" s="853"/>
      <c r="N168" s="853"/>
      <c r="O168" s="853"/>
      <c r="P168" s="853"/>
      <c r="Q168" s="853"/>
      <c r="R168" s="854"/>
    </row>
    <row r="169" spans="1:22" ht="11.5" customHeight="1" thickBot="1" x14ac:dyDescent="0.4">
      <c r="A169" s="846" t="s">
        <v>154</v>
      </c>
      <c r="B169" s="847"/>
      <c r="C169" s="846" t="s">
        <v>144</v>
      </c>
      <c r="D169" s="878"/>
      <c r="E169" s="468" t="s">
        <v>26</v>
      </c>
      <c r="F169" s="468" t="s">
        <v>25</v>
      </c>
      <c r="G169" s="468" t="s">
        <v>24</v>
      </c>
      <c r="H169" s="468" t="s">
        <v>23</v>
      </c>
      <c r="I169" s="468" t="s">
        <v>22</v>
      </c>
      <c r="J169" s="468" t="s">
        <v>21</v>
      </c>
      <c r="K169" s="468" t="s">
        <v>20</v>
      </c>
      <c r="L169" s="468" t="s">
        <v>19</v>
      </c>
      <c r="M169" s="469" t="s">
        <v>18</v>
      </c>
      <c r="N169" s="468" t="s">
        <v>17</v>
      </c>
      <c r="O169" s="468" t="s">
        <v>16</v>
      </c>
      <c r="P169" s="468" t="s">
        <v>15</v>
      </c>
      <c r="Q169" s="324" t="s">
        <v>14</v>
      </c>
      <c r="R169" s="323" t="s">
        <v>13</v>
      </c>
    </row>
    <row r="170" spans="1:22" ht="11.5" customHeight="1" thickBot="1" x14ac:dyDescent="0.4">
      <c r="A170" s="325"/>
      <c r="B170" s="326" t="s">
        <v>109</v>
      </c>
      <c r="C170" s="327"/>
      <c r="D170" s="328"/>
      <c r="E170" s="329">
        <f t="shared" ref="E170:P170" si="14">SUM(E9:E10)+SUM(E13:E14)+SUM(E17:E18)+SUM(E21:E22)+SUM(E25:E26)+SUM(E29:E30)+SUM(E33:E34)+SUM(E38:E45)+SUM(E51:E90)+SUM(E97:E98)+SUM(E102:E111)+SUM(E116:E119)+SUM(E124:E133)+SUM(E137:E143)+SUM(E149:E151)+SUM(E155:E164)</f>
        <v>0</v>
      </c>
      <c r="F170" s="329">
        <f t="shared" si="14"/>
        <v>0</v>
      </c>
      <c r="G170" s="329">
        <f t="shared" si="14"/>
        <v>0</v>
      </c>
      <c r="H170" s="329">
        <f t="shared" si="14"/>
        <v>0</v>
      </c>
      <c r="I170" s="329">
        <f t="shared" si="14"/>
        <v>0</v>
      </c>
      <c r="J170" s="329">
        <f t="shared" si="14"/>
        <v>0</v>
      </c>
      <c r="K170" s="329">
        <f t="shared" si="14"/>
        <v>0</v>
      </c>
      <c r="L170" s="329">
        <f t="shared" si="14"/>
        <v>0</v>
      </c>
      <c r="M170" s="329">
        <f t="shared" si="14"/>
        <v>0</v>
      </c>
      <c r="N170" s="329">
        <f t="shared" si="14"/>
        <v>0</v>
      </c>
      <c r="O170" s="329">
        <f t="shared" si="14"/>
        <v>0</v>
      </c>
      <c r="P170" s="329">
        <f t="shared" si="14"/>
        <v>0</v>
      </c>
      <c r="Q170" s="330"/>
      <c r="R170" s="327"/>
    </row>
    <row r="171" spans="1:22" ht="11.5" customHeight="1" thickBot="1" x14ac:dyDescent="0.4">
      <c r="A171" s="331"/>
      <c r="B171" s="332"/>
      <c r="C171" s="333">
        <f>(C35+C46+C92+C99+C112+C120+C167)</f>
        <v>0</v>
      </c>
      <c r="D171" s="21"/>
      <c r="E171" s="334"/>
      <c r="F171" s="335" t="s">
        <v>91</v>
      </c>
      <c r="G171" s="336">
        <f>SUMPRODUCT(E170+F170+G170)</f>
        <v>0</v>
      </c>
      <c r="H171" s="337"/>
      <c r="I171" s="335" t="s">
        <v>92</v>
      </c>
      <c r="J171" s="336">
        <f>SUMPRODUCT(H170+I170+J170)</f>
        <v>0</v>
      </c>
      <c r="K171" s="338"/>
      <c r="L171" s="339" t="s">
        <v>93</v>
      </c>
      <c r="M171" s="336">
        <f>SUMPRODUCT(K170+L170+M170)</f>
        <v>0</v>
      </c>
      <c r="N171" s="340"/>
      <c r="O171" s="339" t="s">
        <v>94</v>
      </c>
      <c r="P171" s="336">
        <f>SUMPRODUCT(N170+O170+P170)</f>
        <v>0</v>
      </c>
      <c r="Q171" s="333">
        <f>(Q35+Q46+Q92+Q99+Q112+Q120+Q167)</f>
        <v>0</v>
      </c>
      <c r="R171" s="333">
        <f>C171-Q171</f>
        <v>0</v>
      </c>
    </row>
    <row r="172" spans="1:22" ht="11.5" customHeight="1" thickBot="1" x14ac:dyDescent="0.4">
      <c r="A172" s="331"/>
      <c r="B172" s="332"/>
      <c r="C172" s="470"/>
      <c r="D172" s="471"/>
      <c r="E172" s="472"/>
      <c r="F172" s="473"/>
      <c r="G172" s="474"/>
      <c r="H172" s="475"/>
      <c r="I172" s="473"/>
      <c r="J172" s="474"/>
      <c r="K172" s="476"/>
      <c r="L172" s="477"/>
      <c r="M172" s="474"/>
      <c r="N172" s="478"/>
      <c r="O172" s="477"/>
      <c r="P172" s="474"/>
      <c r="Q172" s="479"/>
      <c r="R172" s="470"/>
    </row>
    <row r="173" spans="1:22" ht="11.5" customHeight="1" thickBot="1" x14ac:dyDescent="0.4">
      <c r="A173" s="850" t="s">
        <v>152</v>
      </c>
      <c r="B173" s="863"/>
      <c r="C173" s="830" t="s">
        <v>144</v>
      </c>
      <c r="D173" s="831"/>
      <c r="E173" s="465" t="s">
        <v>26</v>
      </c>
      <c r="F173" s="465" t="s">
        <v>25</v>
      </c>
      <c r="G173" s="465" t="s">
        <v>24</v>
      </c>
      <c r="H173" s="465" t="s">
        <v>23</v>
      </c>
      <c r="I173" s="465" t="s">
        <v>22</v>
      </c>
      <c r="J173" s="465" t="s">
        <v>21</v>
      </c>
      <c r="K173" s="465" t="s">
        <v>20</v>
      </c>
      <c r="L173" s="465" t="s">
        <v>19</v>
      </c>
      <c r="M173" s="466" t="s">
        <v>18</v>
      </c>
      <c r="N173" s="467" t="s">
        <v>17</v>
      </c>
      <c r="O173" s="467" t="s">
        <v>16</v>
      </c>
      <c r="P173" s="467" t="s">
        <v>15</v>
      </c>
      <c r="Q173" s="488" t="s">
        <v>14</v>
      </c>
      <c r="R173" s="240" t="s">
        <v>13</v>
      </c>
    </row>
    <row r="174" spans="1:22" ht="11.5" customHeight="1" x14ac:dyDescent="0.35">
      <c r="A174" s="215" t="str">
        <f>'FY28 D'!$B$145</f>
        <v>I</v>
      </c>
      <c r="B174" s="216" t="str">
        <f>'FY28 D'!$C$145</f>
        <v xml:space="preserve">Indirect </v>
      </c>
      <c r="C174" s="219">
        <f>'FY28 D'!$S$145</f>
        <v>0</v>
      </c>
      <c r="D174" s="9"/>
      <c r="E174" s="667">
        <f>'FY28 D'!$D$145*(SUM(E9:E10)+SUM(E13:E14)+SUM(E17:E18)+SUM(E21:E22)+SUM(E25:E26)+SUM(E29:E30)+SUM(E33:E34)+SUM(E38:E45)+SUM(E51:E90)+SUM(E102:E111)+SUM(E124:E143))</f>
        <v>0</v>
      </c>
      <c r="F174" s="667">
        <f>'FY28 D'!$D$145*(SUM(F9:F10)+SUM(F13:F14)+SUM(F17:F18)+SUM(F21:F22)+SUM(F25:F26)+SUM(F29:F30)+SUM(F33:F34)+SUM(F38:F45)+SUM(F51:F90)+SUM(F102:F111)+SUM(F124:F143))</f>
        <v>0</v>
      </c>
      <c r="G174" s="667">
        <f>'FY28 D'!$D$145*(SUM(G9:G10)+SUM(G13:G14)+SUM(G17:G18)+SUM(G21:G22)+SUM(G25:G26)+SUM(G29:G30)+SUM(G33:G34)+SUM(G38:G45)+SUM(G51:G90)+SUM(G102:G111)+SUM(G124:G143))</f>
        <v>0</v>
      </c>
      <c r="H174" s="667">
        <f>'FY28 D'!$D$145*(SUM(H9:H10)+SUM(H13:H14)+SUM(H17:H18)+SUM(H21:H22)+SUM(H25:H26)+SUM(H29:H30)+SUM(H33:H34)+SUM(H38:H45)+SUM(H51:H90)+SUM(H102:H111)+SUM(H124:H143))</f>
        <v>0</v>
      </c>
      <c r="I174" s="667">
        <f>'FY28 D'!$D$145*(SUM(I9:I10)+SUM(I13:I14)+SUM(I17:I18)+SUM(I21:I22)+SUM(I25:I26)+SUM(I29:I30)+SUM(I33:I34)+SUM(I38:I45)+SUM(I51:I90)+SUM(I102:I111)+SUM(I124:I143))</f>
        <v>0</v>
      </c>
      <c r="J174" s="667">
        <f>'FY28 D'!$D$145*(SUM(J9:J10)+SUM(J13:J14)+SUM(J17:J18)+SUM(J21:J22)+SUM(J25:J26)+SUM(J29:J30)+SUM(J33:J34)+SUM(J38:J45)+SUM(J51:J90)+SUM(J102:J111)+SUM(J124:J143))</f>
        <v>0</v>
      </c>
      <c r="K174" s="667">
        <f>'FY28 D'!$D$145*(SUM(K9:K10)+SUM(K13:K14)+SUM(K17:K18)+SUM(K21:K22)+SUM(K25:K26)+SUM(K29:K30)+SUM(K33:K34)+SUM(K38:K45)+SUM(K51:K90)+SUM(K102:K111)+SUM(K124:K143))</f>
        <v>0</v>
      </c>
      <c r="L174" s="667">
        <f>'FY28 D'!$D$145*(SUM(L9:L10)+SUM(L13:L14)+SUM(L17:L18)+SUM(L21:L22)+SUM(L25:L26)+SUM(L29:L30)+SUM(L33:L34)+SUM(L38:L45)+SUM(L51:L90)+SUM(L102:L111)+SUM(L124:L143))</f>
        <v>0</v>
      </c>
      <c r="M174" s="667">
        <f>'FY28 D'!$D$145*(SUM(M9:M10)+SUM(M13:M14)+SUM(M17:M18)+SUM(M21:M22)+SUM(M25:M26)+SUM(M29:M30)+SUM(M33:M34)+SUM(M38:M45)+SUM(M51:M90)+SUM(M102:M111)+SUM(M124:M143))</f>
        <v>0</v>
      </c>
      <c r="N174" s="667">
        <f>'FY28 D'!$D$145*(SUM(N9:N10)+SUM(N13:N14)+SUM(N17:N18)+SUM(N21:N22)+SUM(N25:N26)+SUM(N29:N30)+SUM(N33:N34)+SUM(N38:N45)+SUM(N51:N90)+SUM(N102:N111)+SUM(N124:N143))</f>
        <v>0</v>
      </c>
      <c r="O174" s="667">
        <f>'FY28 D'!$D$145*(SUM(O9:O10)+SUM(O13:O14)+SUM(O17:O18)+SUM(O21:O22)+SUM(O25:O26)+SUM(O29:O30)+SUM(O33:O34)+SUM(O38:O45)+SUM(O51:O90)+SUM(O102:O111)+SUM(O124:O143))</f>
        <v>0</v>
      </c>
      <c r="P174" s="667">
        <f>'FY28 D'!$D$145*(SUM(P9:P10)+SUM(P13:P14)+SUM(P17:P18)+SUM(P21:P22)+SUM(P25:P26)+SUM(P29:P30)+SUM(P33:P34)+SUM(P38:P45)+SUM(P51:P90)+SUM(P102:P111)+SUM(P124:P143))</f>
        <v>0</v>
      </c>
      <c r="Q174" s="249">
        <f>SUM(E174:P174)</f>
        <v>0</v>
      </c>
      <c r="R174" s="195">
        <f>C174-Q174</f>
        <v>0</v>
      </c>
    </row>
    <row r="175" spans="1:22" ht="11.5" customHeight="1" thickBot="1" x14ac:dyDescent="0.4">
      <c r="A175" s="395" t="str">
        <f>'FY28 D'!$B$146</f>
        <v>II.</v>
      </c>
      <c r="B175" s="216" t="str">
        <f>'FY28 D'!$C$146</f>
        <v>Pass Through</v>
      </c>
      <c r="C175" s="221">
        <f>'FY28 D'!$S$146</f>
        <v>0</v>
      </c>
      <c r="D175" s="17"/>
      <c r="E175" s="453">
        <f>'FY28 D'!$D$146*(SUM(E97:E98)+SUM(E116:E119))+SUM(E149:E164)</f>
        <v>0</v>
      </c>
      <c r="F175" s="453">
        <f>'FY28 D'!$D$146*(SUM(F97:F98)+SUM(F116:F119))+SUM(F149:F164)</f>
        <v>0</v>
      </c>
      <c r="G175" s="453">
        <f>'FY28 D'!$D$146*(SUM(G97:G98)+SUM(G116:G119))+SUM(G149:G164)</f>
        <v>0</v>
      </c>
      <c r="H175" s="453">
        <f>'FY28 D'!$D$146*(SUM(H97:H98)+SUM(H116:H119))+SUM(H149:H164)</f>
        <v>0</v>
      </c>
      <c r="I175" s="453">
        <f>'FY28 D'!$D$146*(SUM(I97:I98)+SUM(I116:I119))+SUM(I149:I164)</f>
        <v>0</v>
      </c>
      <c r="J175" s="453">
        <f>'FY28 D'!$D$146*(SUM(J97:J98)+SUM(J116:J119))+SUM(J149:J164)</f>
        <v>0</v>
      </c>
      <c r="K175" s="453">
        <f>'FY28 D'!$D$146*(SUM(K97:K98)+SUM(K116:K119))+SUM(K149:K164)</f>
        <v>0</v>
      </c>
      <c r="L175" s="453">
        <f>'FY28 D'!$D$146*(SUM(L97:L98)+SUM(L116:L119))+SUM(L149:L164)</f>
        <v>0</v>
      </c>
      <c r="M175" s="453">
        <f>'FY28 D'!$D$146*(SUM(M97:M98)+SUM(M116:M119))+SUM(M149:M164)</f>
        <v>0</v>
      </c>
      <c r="N175" s="453">
        <f>'FY28 D'!$D$146*(SUM(N97:N98)+SUM(N116:N119))+SUM(N149:N164)</f>
        <v>0</v>
      </c>
      <c r="O175" s="453">
        <f>'FY28 D'!$D$146*(SUM(O97:O98)+SUM(O116:O119))+SUM(O149:O164)</f>
        <v>0</v>
      </c>
      <c r="P175" s="453">
        <f>'FY28 D'!$D$146*(SUM(P97:P98)+SUM(P116:P119))+SUM(P149:P164)</f>
        <v>0</v>
      </c>
      <c r="Q175" s="249">
        <f>SUM(E175:P175)</f>
        <v>0</v>
      </c>
      <c r="R175" s="195">
        <f>C175-Q175</f>
        <v>0</v>
      </c>
    </row>
    <row r="176" spans="1:22" ht="11.5" hidden="1" customHeight="1" x14ac:dyDescent="0.35">
      <c r="A176" s="217" t="str">
        <f>'FY28 D'!$B$148</f>
        <v>i.</v>
      </c>
      <c r="B176" s="218" t="str">
        <f>'FY28 D'!$C$148</f>
        <v>CY1 (10/1- 12/31)</v>
      </c>
      <c r="C176" s="222">
        <f>'FY28 D'!$S$148</f>
        <v>0</v>
      </c>
      <c r="D176" s="17"/>
      <c r="E176" s="227">
        <f>'FY28 D'!$D$148*(SUM(E9:E10)+SUM(E13:E14)+SUM(E17:E18)+SUM(E21:E22)+SUM(E25:E26)+SUM(E29:E30)+SUM(E33:E34)+SUM(E38:E45)+SUM(E51:E90)+SUM(E102:E111)+SUM(E124:E143))</f>
        <v>0</v>
      </c>
      <c r="F176" s="227">
        <f>'FY28 D'!$D$148*(SUM(F9:F10)+SUM(F13:F14)+SUM(F17:F18)+SUM(F21:F22)+SUM(F25:F26)+SUM(F29:F30)+SUM(F33:F34)+SUM(F38:F45)+SUM(F51:F90)+SUM(F102:F111)+SUM(F124:F143))</f>
        <v>0</v>
      </c>
      <c r="G176" s="227">
        <f>'FY28 D'!$D$148*(SUM(G9:G10)+SUM(G13:G14)+SUM(G17:G18)+SUM(G21:G22)+SUM(G25:G26)+SUM(G29:G30)+SUM(G33:G34)+SUM(G38:G45)+SUM(G51:G90)+SUM(G102:G111)+SUM(G124:G143))</f>
        <v>0</v>
      </c>
      <c r="H176" s="227">
        <f>'FY28 D'!$D$148*(SUM(H9:H10)+SUM(H13:H14)+SUM(H17:H18)+SUM(H21:H22)+SUM(H25:H26)+SUM(H29:H30)+SUM(H33:H34)+SUM(H38:H45)+SUM(H51:H90)+SUM(H102:H111)+SUM(H124:H143))</f>
        <v>0</v>
      </c>
      <c r="I176" s="227">
        <f>'FY28 D'!$D$148*(SUM(I9:I10)+SUM(I13:I14)+SUM(I17:I18)+SUM(I21:I22)+SUM(I25:I26)+SUM(I29:I30)+SUM(I33:I34)+SUM(I38:I45)+SUM(I51:I90)+SUM(I102:I111)+SUM(I124:I143))</f>
        <v>0</v>
      </c>
      <c r="J176" s="227">
        <f>'FY28 D'!$D$148*(SUM(J9:J10)+SUM(J13:J14)+SUM(J17:J18)+SUM(J21:J22)+SUM(J25:J26)+SUM(J29:J30)+SUM(J33:J34)+SUM(J38:J45)+SUM(J51:J90)+SUM(J102:J111)+SUM(J124:J143))</f>
        <v>0</v>
      </c>
      <c r="K176" s="227">
        <f>'FY28 D'!$D$148*(SUM(K9:K10)+SUM(K13:K14)+SUM(K17:K18)+SUM(K21:K22)+SUM(K25:K26)+SUM(K29:K30)+SUM(K33:K34)+SUM(K38:K45)+SUM(K51:K90)+SUM(K102:K111)+SUM(K124:K143))</f>
        <v>0</v>
      </c>
      <c r="L176" s="227">
        <f>'FY28 D'!$D$148*(SUM(L9:L10)+SUM(L13:L14)+SUM(L17:L18)+SUM(L21:L22)+SUM(L25:L26)+SUM(L29:L30)+SUM(L33:L34)+SUM(L38:L45)+SUM(L51:L90)+SUM(L102:L111)+SUM(L124:L143))</f>
        <v>0</v>
      </c>
      <c r="M176" s="227">
        <f>'FY28 D'!$D$148*(SUM(M9:M10)+SUM(M13:M14)+SUM(M17:M18)+SUM(M21:M22)+SUM(M25:M26)+SUM(M29:M30)+SUM(M33:M34)+SUM(M38:M45)+SUM(M51:M90)+SUM(M102:M111)+SUM(M124:M143))</f>
        <v>0</v>
      </c>
      <c r="N176" s="227">
        <f>'FY28 D'!$D$148*(SUM(N9:N10)+SUM(N13:N14)+SUM(N17:N18)+SUM(N21:N22)+SUM(N25:N26)+SUM(N29:N30)+SUM(N33:N34)+SUM(N38:N45)+SUM(N51:N90)+SUM(N102:N111)+SUM(N124:N143))</f>
        <v>0</v>
      </c>
      <c r="O176" s="227">
        <f>'FY28 D'!$D$148*(SUM(O9:O10)+SUM(O13:O14)+SUM(O17:O18)+SUM(O21:O22)+SUM(O25:O26)+SUM(O29:O30)+SUM(O33:O34)+SUM(O38:O45)+SUM(O51:O90)+SUM(O102:O111)+SUM(O124:O143))</f>
        <v>0</v>
      </c>
      <c r="P176" s="227">
        <f>'FY28 D'!$D$148*(SUM(P9:P10)+SUM(P13:P14)+SUM(P17:P18)+SUM(P21:P22)+SUM(P25:P26)+SUM(P29:P30)+SUM(P33:P34)+SUM(P38:P45)+SUM(P51:P90)+SUM(P102:P111)+SUM(P124:P143))</f>
        <v>0</v>
      </c>
      <c r="Q176" s="228">
        <f>SUM(E176:P176)</f>
        <v>0</v>
      </c>
      <c r="R176" s="200">
        <f>C176-Q176</f>
        <v>0</v>
      </c>
    </row>
    <row r="177" spans="1:18" ht="11.5" hidden="1" customHeight="1" thickBot="1" x14ac:dyDescent="0.4">
      <c r="A177" s="217" t="str">
        <f>'FY28 D'!$B$149</f>
        <v>ii.</v>
      </c>
      <c r="B177" s="218" t="str">
        <f>'FY28 D'!$C$149</f>
        <v>CY2 (1/1- 9/30)</v>
      </c>
      <c r="C177" s="222">
        <f>'FY28 D'!$S$149</f>
        <v>0</v>
      </c>
      <c r="D177" s="17"/>
      <c r="E177" s="227">
        <f>'FY28 D'!$D$149*(SUM(E9:E10)+SUM(E13:E14)+SUM(E17:E18)+SUM(E21:E22)+SUM(E25:E26)+SUM(E29:E30)+SUM(E33:E34)+SUM(E38:E45)+SUM(E51:E90)+SUM(E102:E111)+SUM(E124:E143))</f>
        <v>0</v>
      </c>
      <c r="F177" s="227">
        <f>'FY28 D'!$D$149*(SUM(F9:F10)+SUM(F13:F14)+SUM(F17:F18)+SUM(F21:F22)+SUM(F25:F26)+SUM(F29:F30)+SUM(F33:F34)+SUM(F38:F45)+SUM(F51:F90)+SUM(F102:F111)+SUM(F124:F143))</f>
        <v>0</v>
      </c>
      <c r="G177" s="227">
        <f>'FY28 D'!$D$149*(SUM(G9:G10)+SUM(G13:G14)+SUM(G17:G18)+SUM(G21:G22)+SUM(G25:G26)+SUM(G29:G30)+SUM(G33:G34)+SUM(G38:G45)+SUM(G51:G90)+SUM(G102:G111)+SUM(G124:G143))</f>
        <v>0</v>
      </c>
      <c r="H177" s="227">
        <f>'FY28 D'!$D$149*(SUM(H9:H10)+SUM(H13:H14)+SUM(H17:H18)+SUM(H21:H22)+SUM(H25:H26)+SUM(H29:H30)+SUM(H33:H34)+SUM(H38:H45)+SUM(H51:H90)+SUM(H102:H111)+SUM(H124:H143))</f>
        <v>0</v>
      </c>
      <c r="I177" s="227">
        <f>'FY28 D'!$D$149*(SUM(I9:I10)+SUM(I13:I14)+SUM(I17:I18)+SUM(I21:I22)+SUM(I25:I26)+SUM(I29:I30)+SUM(I33:I34)+SUM(I38:I45)+SUM(I51:I90)+SUM(I102:I111)+SUM(I124:I143))</f>
        <v>0</v>
      </c>
      <c r="J177" s="227">
        <f>'FY28 D'!$D$149*(SUM(J9:J10)+SUM(J13:J14)+SUM(J17:J18)+SUM(J21:J22)+SUM(J25:J26)+SUM(J29:J30)+SUM(J33:J34)+SUM(J38:J45)+SUM(J51:J90)+SUM(J102:J111)+SUM(J124:J143))</f>
        <v>0</v>
      </c>
      <c r="K177" s="227">
        <f>'FY28 D'!$D$149*(SUM(K9:K10)+SUM(K13:K14)+SUM(K17:K18)+SUM(K21:K22)+SUM(K25:K26)+SUM(K29:K30)+SUM(K33:K34)+SUM(K38:K45)+SUM(K51:K90)+SUM(K102:K111)+SUM(K124:K143))</f>
        <v>0</v>
      </c>
      <c r="L177" s="227">
        <f>'FY28 D'!$D$149*(SUM(L9:L10)+SUM(L13:L14)+SUM(L17:L18)+SUM(L21:L22)+SUM(L25:L26)+SUM(L29:L30)+SUM(L33:L34)+SUM(L38:L45)+SUM(L51:L90)+SUM(L102:L111)+SUM(L124:L143))</f>
        <v>0</v>
      </c>
      <c r="M177" s="227">
        <f>'FY28 D'!$D$149*(SUM(M9:M10)+SUM(M13:M14)+SUM(M17:M18)+SUM(M21:M22)+SUM(M25:M26)+SUM(M29:M30)+SUM(M33:M34)+SUM(M38:M45)+SUM(M51:M90)+SUM(M102:M111)+SUM(M124:M143))</f>
        <v>0</v>
      </c>
      <c r="N177" s="227">
        <f>'FY28 D'!$D$149*(SUM(N9:N10)+SUM(N13:N14)+SUM(N17:N18)+SUM(N21:N22)+SUM(N25:N26)+SUM(N29:N30)+SUM(N33:N34)+SUM(N38:N45)+SUM(N51:N90)+SUM(N102:N111)+SUM(N124:N143))</f>
        <v>0</v>
      </c>
      <c r="O177" s="227">
        <f>'FY28 D'!$D$149*(SUM(O9:O10)+SUM(O13:O14)+SUM(O17:O18)+SUM(O21:O22)+SUM(O25:O26)+SUM(O29:O30)+SUM(O33:O34)+SUM(O38:O45)+SUM(O51:O90)+SUM(O102:O111)+SUM(O124:O143))</f>
        <v>0</v>
      </c>
      <c r="P177" s="227">
        <f>'FY28 D'!$D$149*(SUM(P9:P10)+SUM(P13:P14)+SUM(P17:P18)+SUM(P21:P22)+SUM(P25:P26)+SUM(P29:P30)+SUM(P33:P34)+SUM(P38:P45)+SUM(P51:P90)+SUM(P102:P111)+SUM(P124:P143))</f>
        <v>0</v>
      </c>
      <c r="Q177" s="228">
        <f>SUM(E177:P177)</f>
        <v>0</v>
      </c>
      <c r="R177" s="200">
        <f>C177-Q177</f>
        <v>0</v>
      </c>
    </row>
    <row r="178" spans="1:18" ht="11.5" customHeight="1" thickBot="1" x14ac:dyDescent="0.4">
      <c r="A178" s="204"/>
      <c r="B178" s="108"/>
      <c r="C178" s="193">
        <f>ROUND(SUM(C174:C177),0)</f>
        <v>0</v>
      </c>
      <c r="D178" s="12"/>
      <c r="E178" s="225"/>
      <c r="F178" s="226" t="s">
        <v>91</v>
      </c>
      <c r="G178" s="305" cm="1">
        <f t="array" ref="G178">SUMPRODUCT(E174:E177+F174:F177+G174:G177)</f>
        <v>0</v>
      </c>
      <c r="H178" s="177"/>
      <c r="I178" s="226" t="s">
        <v>92</v>
      </c>
      <c r="J178" s="305" cm="1">
        <f t="array" ref="J178">SUMPRODUCT(H174:H177+I174:I177+J174:J177)</f>
        <v>0</v>
      </c>
      <c r="K178" s="234"/>
      <c r="L178" s="235" t="s">
        <v>93</v>
      </c>
      <c r="M178" s="305" cm="1">
        <f t="array" ref="M178">SUMPRODUCT(K174:K177+L174:L177+M174:M177)</f>
        <v>0</v>
      </c>
      <c r="N178" s="255"/>
      <c r="O178" s="235" t="s">
        <v>94</v>
      </c>
      <c r="P178" s="305" cm="1">
        <f t="array" ref="P178">SUMPRODUCT(N174:N177+O174:O177+P174:P177)</f>
        <v>0</v>
      </c>
      <c r="Q178" s="254">
        <f>SUM(Q174:Q177)</f>
        <v>0</v>
      </c>
      <c r="R178" s="201">
        <f>C178-Q178</f>
        <v>0</v>
      </c>
    </row>
    <row r="179" spans="1:18" ht="11.5" customHeight="1" thickBot="1" x14ac:dyDescent="0.4">
      <c r="A179" s="204"/>
      <c r="B179" s="108"/>
      <c r="C179" s="480"/>
      <c r="D179" s="12"/>
      <c r="E179" s="225"/>
      <c r="F179" s="481"/>
      <c r="G179" s="482"/>
      <c r="H179" s="483"/>
      <c r="I179" s="481"/>
      <c r="J179" s="482"/>
      <c r="K179" s="484"/>
      <c r="L179" s="485"/>
      <c r="M179" s="482"/>
      <c r="N179" s="486"/>
      <c r="O179" s="485"/>
      <c r="P179" s="482"/>
      <c r="Q179" s="487"/>
      <c r="R179" s="202"/>
    </row>
    <row r="180" spans="1:18" ht="16" thickBot="1" x14ac:dyDescent="0.4">
      <c r="A180" s="864" t="s">
        <v>153</v>
      </c>
      <c r="B180" s="865"/>
      <c r="C180" s="830" t="s">
        <v>144</v>
      </c>
      <c r="D180" s="831"/>
      <c r="E180" s="663" t="s">
        <v>26</v>
      </c>
      <c r="F180" s="663" t="s">
        <v>25</v>
      </c>
      <c r="G180" s="663" t="s">
        <v>24</v>
      </c>
      <c r="H180" s="663" t="s">
        <v>23</v>
      </c>
      <c r="I180" s="663" t="s">
        <v>22</v>
      </c>
      <c r="J180" s="663" t="s">
        <v>21</v>
      </c>
      <c r="K180" s="663" t="s">
        <v>20</v>
      </c>
      <c r="L180" s="663" t="s">
        <v>19</v>
      </c>
      <c r="M180" s="664" t="s">
        <v>18</v>
      </c>
      <c r="N180" s="665" t="s">
        <v>17</v>
      </c>
      <c r="O180" s="665" t="s">
        <v>16</v>
      </c>
      <c r="P180" s="665" t="s">
        <v>15</v>
      </c>
      <c r="Q180" s="488" t="s">
        <v>14</v>
      </c>
      <c r="R180" s="240" t="s">
        <v>13</v>
      </c>
    </row>
    <row r="181" spans="1:18" ht="15.75" customHeight="1" thickTop="1" thickBot="1" x14ac:dyDescent="0.4">
      <c r="A181" s="204"/>
      <c r="B181" s="108"/>
      <c r="C181" s="861">
        <f>C35+C46+C92+C99+C112+C120+C167+C178</f>
        <v>0</v>
      </c>
      <c r="D181" s="109"/>
      <c r="E181" s="668">
        <f t="shared" ref="E181:P181" si="15">(SUM(E9:E10)+SUM(E13:E14)+SUM(E17:E18)+SUM(E21:E22)+SUM(E25:E26)+SUM(E29:E30)+SUM(E33:E34)+SUM(E38:E45)+SUM(E51:E90)+SUM(E97:E98)+SUM(E102:E111)+SUM(E116:E119)+SUM(E124:E143)+SUM(E149:E164)+SUM(E174:E177))</f>
        <v>0</v>
      </c>
      <c r="F181" s="668">
        <f t="shared" si="15"/>
        <v>0</v>
      </c>
      <c r="G181" s="669">
        <f t="shared" si="15"/>
        <v>0</v>
      </c>
      <c r="H181" s="668">
        <f t="shared" si="15"/>
        <v>0</v>
      </c>
      <c r="I181" s="668">
        <f t="shared" si="15"/>
        <v>0</v>
      </c>
      <c r="J181" s="669">
        <f t="shared" si="15"/>
        <v>0</v>
      </c>
      <c r="K181" s="668">
        <f t="shared" si="15"/>
        <v>0</v>
      </c>
      <c r="L181" s="668">
        <f t="shared" si="15"/>
        <v>0</v>
      </c>
      <c r="M181" s="669">
        <f t="shared" si="15"/>
        <v>0</v>
      </c>
      <c r="N181" s="668">
        <f t="shared" si="15"/>
        <v>0</v>
      </c>
      <c r="O181" s="668">
        <f t="shared" si="15"/>
        <v>0</v>
      </c>
      <c r="P181" s="669">
        <f t="shared" si="15"/>
        <v>0</v>
      </c>
      <c r="Q181" s="859">
        <f>Q35+Q46+Q92+Q99+Q112+Q120+Q167+Q178</f>
        <v>0</v>
      </c>
      <c r="R181" s="857">
        <f>C181-Q181</f>
        <v>0</v>
      </c>
    </row>
    <row r="182" spans="1:18" ht="15.75" customHeight="1" thickBot="1" x14ac:dyDescent="0.4">
      <c r="A182" s="308"/>
      <c r="B182" s="309"/>
      <c r="C182" s="862"/>
      <c r="D182" s="310"/>
      <c r="E182" s="311"/>
      <c r="F182" s="312" t="s">
        <v>91</v>
      </c>
      <c r="G182" s="670">
        <f>SUM(G35+G46+G92+G99+G112+G120+G167+G178)</f>
        <v>0</v>
      </c>
      <c r="H182" s="313"/>
      <c r="I182" s="312" t="s">
        <v>92</v>
      </c>
      <c r="J182" s="670">
        <f>SUM(J35+J46+J92+J99+J112+J120+J167+J178)</f>
        <v>0</v>
      </c>
      <c r="K182" s="314"/>
      <c r="L182" s="315" t="s">
        <v>93</v>
      </c>
      <c r="M182" s="670">
        <f>SUM(M35+M46+M92+M99+M112+M120+M167+M178)</f>
        <v>0</v>
      </c>
      <c r="N182" s="316"/>
      <c r="O182" s="315" t="s">
        <v>94</v>
      </c>
      <c r="P182" s="670">
        <f>SUM(P35+P46+P92+P99+P112+P120+P167+P178)</f>
        <v>0</v>
      </c>
      <c r="Q182" s="860"/>
      <c r="R182" s="858"/>
    </row>
    <row r="183" spans="1:18" s="8" customFormat="1" ht="11.5" customHeight="1" thickTop="1" thickBot="1" x14ac:dyDescent="0.35">
      <c r="A183" s="852"/>
      <c r="B183" s="853"/>
      <c r="C183" s="855"/>
      <c r="D183" s="853"/>
      <c r="E183" s="853"/>
      <c r="F183" s="853"/>
      <c r="G183" s="853"/>
      <c r="H183" s="853"/>
      <c r="I183" s="853"/>
      <c r="J183" s="853"/>
      <c r="K183" s="853"/>
      <c r="L183" s="853"/>
      <c r="M183" s="853"/>
      <c r="N183" s="853"/>
      <c r="O183" s="853"/>
      <c r="P183" s="853"/>
      <c r="Q183" s="855"/>
      <c r="R183" s="856"/>
    </row>
    <row r="184" spans="1:18" s="8" customFormat="1" ht="11.5" customHeight="1" x14ac:dyDescent="0.3">
      <c r="A184" s="844"/>
      <c r="B184" s="845"/>
      <c r="C184" s="845"/>
      <c r="D184" s="845"/>
      <c r="E184" s="845"/>
      <c r="F184" s="845"/>
      <c r="G184" s="845"/>
      <c r="H184" s="845"/>
      <c r="I184" s="845"/>
      <c r="J184" s="845"/>
      <c r="K184" s="845"/>
      <c r="L184" s="845"/>
      <c r="M184" s="845"/>
      <c r="N184" s="845"/>
      <c r="O184" s="845"/>
      <c r="P184" s="845"/>
      <c r="Q184" s="845"/>
      <c r="R184" s="845"/>
    </row>
    <row r="185" spans="1:18" s="8" customFormat="1" ht="11.5" customHeight="1" x14ac:dyDescent="0.3">
      <c r="A185" s="844"/>
      <c r="B185" s="845"/>
      <c r="C185" s="845"/>
      <c r="D185" s="845"/>
      <c r="E185" s="845"/>
      <c r="F185" s="845"/>
      <c r="G185" s="845"/>
      <c r="H185" s="845"/>
      <c r="I185" s="845"/>
      <c r="J185" s="845"/>
      <c r="K185" s="845"/>
      <c r="L185" s="845"/>
      <c r="M185" s="845"/>
      <c r="N185" s="845"/>
      <c r="O185" s="845"/>
      <c r="P185" s="845"/>
      <c r="Q185" s="845"/>
      <c r="R185" s="845"/>
    </row>
    <row r="186" spans="1:18" s="8" customFormat="1" ht="11.5" customHeight="1" x14ac:dyDescent="0.3">
      <c r="A186" s="844"/>
      <c r="B186" s="845"/>
      <c r="C186" s="845"/>
      <c r="D186" s="845"/>
      <c r="E186" s="845"/>
      <c r="F186" s="845"/>
      <c r="G186" s="845"/>
      <c r="H186" s="845"/>
      <c r="I186" s="845"/>
      <c r="J186" s="845"/>
      <c r="K186" s="845"/>
      <c r="L186" s="845"/>
      <c r="M186" s="845"/>
      <c r="N186" s="845"/>
      <c r="O186" s="845"/>
      <c r="P186" s="845"/>
      <c r="Q186" s="845"/>
      <c r="R186" s="845"/>
    </row>
    <row r="187" spans="1:18" s="8" customFormat="1" ht="11.5" customHeight="1" x14ac:dyDescent="0.3">
      <c r="A187" s="844"/>
      <c r="B187" s="845"/>
      <c r="C187" s="845"/>
      <c r="D187" s="845"/>
      <c r="E187" s="845"/>
      <c r="F187" s="845"/>
      <c r="G187" s="845"/>
      <c r="H187" s="845"/>
      <c r="I187" s="845"/>
      <c r="J187" s="845"/>
      <c r="K187" s="845"/>
      <c r="L187" s="845"/>
      <c r="M187" s="845"/>
      <c r="N187" s="845"/>
      <c r="O187" s="845"/>
      <c r="P187" s="845"/>
      <c r="Q187" s="845"/>
      <c r="R187" s="845"/>
    </row>
    <row r="188" spans="1:18" s="8" customFormat="1" ht="11.5" customHeight="1" x14ac:dyDescent="0.3">
      <c r="A188" s="844"/>
      <c r="B188" s="845"/>
      <c r="C188" s="845"/>
      <c r="D188" s="845"/>
      <c r="E188" s="845"/>
      <c r="F188" s="845"/>
      <c r="G188" s="845"/>
      <c r="H188" s="845"/>
      <c r="I188" s="845"/>
      <c r="J188" s="845"/>
      <c r="K188" s="845"/>
      <c r="L188" s="845"/>
      <c r="M188" s="845"/>
      <c r="N188" s="845"/>
      <c r="O188" s="845"/>
      <c r="P188" s="845"/>
      <c r="Q188" s="845"/>
      <c r="R188" s="845"/>
    </row>
    <row r="189" spans="1:18" s="8" customFormat="1" ht="11.5" customHeight="1" x14ac:dyDescent="0.3">
      <c r="A189" s="844"/>
      <c r="B189" s="845"/>
      <c r="C189" s="845"/>
      <c r="D189" s="845"/>
      <c r="E189" s="845"/>
      <c r="F189" s="845"/>
      <c r="G189" s="845"/>
      <c r="H189" s="845"/>
      <c r="I189" s="845"/>
      <c r="J189" s="845"/>
      <c r="K189" s="845"/>
      <c r="L189" s="845"/>
      <c r="M189" s="845"/>
      <c r="N189" s="845"/>
      <c r="O189" s="845"/>
      <c r="P189" s="845"/>
      <c r="Q189" s="845"/>
      <c r="R189" s="845"/>
    </row>
    <row r="190" spans="1:18" s="8" customFormat="1" ht="11.5" customHeight="1" x14ac:dyDescent="0.3">
      <c r="A190" s="844"/>
      <c r="B190" s="845"/>
      <c r="C190" s="845"/>
      <c r="D190" s="845"/>
      <c r="E190" s="845"/>
      <c r="F190" s="845"/>
      <c r="G190" s="845"/>
      <c r="H190" s="845"/>
      <c r="I190" s="845"/>
      <c r="J190" s="845"/>
      <c r="K190" s="845"/>
      <c r="L190" s="845"/>
      <c r="M190" s="845"/>
      <c r="N190" s="845"/>
      <c r="O190" s="845"/>
      <c r="P190" s="845"/>
      <c r="Q190" s="845"/>
      <c r="R190" s="845"/>
    </row>
  </sheetData>
  <sheetProtection algorithmName="SHA-512" hashValue="RRuKut+UHgeKopdtrtwMNE0Tke8boG6qeum0QsWuPgmEhJugHdZFY3zO5GZXKLgQaphyGtJDG5JVhK3VjOW13g==" saltValue="W6VKo3CF88JuOT29CFt56w==" spinCount="100000" sheet="1" insertRows="0" deleteRows="0"/>
  <mergeCells count="67">
    <mergeCell ref="A190:R190"/>
    <mergeCell ref="A2:I2"/>
    <mergeCell ref="J2:R2"/>
    <mergeCell ref="A3:H3"/>
    <mergeCell ref="A184:R184"/>
    <mergeCell ref="A185:R185"/>
    <mergeCell ref="A186:R186"/>
    <mergeCell ref="A187:R187"/>
    <mergeCell ref="A188:R188"/>
    <mergeCell ref="A189:R189"/>
    <mergeCell ref="A180:B180"/>
    <mergeCell ref="C180:D180"/>
    <mergeCell ref="C181:C182"/>
    <mergeCell ref="Q181:Q182"/>
    <mergeCell ref="R181:R182"/>
    <mergeCell ref="A121:R121"/>
    <mergeCell ref="A153:B153"/>
    <mergeCell ref="A147:B147"/>
    <mergeCell ref="C147:D147"/>
    <mergeCell ref="A148:B148"/>
    <mergeCell ref="A146:R146"/>
    <mergeCell ref="A183:R183"/>
    <mergeCell ref="A167:B167"/>
    <mergeCell ref="A168:R168"/>
    <mergeCell ref="A169:B169"/>
    <mergeCell ref="C169:D169"/>
    <mergeCell ref="A173:B173"/>
    <mergeCell ref="C173:D173"/>
    <mergeCell ref="A122:B122"/>
    <mergeCell ref="C122:D122"/>
    <mergeCell ref="A123:B123"/>
    <mergeCell ref="A136:B136"/>
    <mergeCell ref="A145:R145"/>
    <mergeCell ref="A135:R135"/>
    <mergeCell ref="A100:R100"/>
    <mergeCell ref="A101:B101"/>
    <mergeCell ref="C101:D101"/>
    <mergeCell ref="A114:R114"/>
    <mergeCell ref="A115:B115"/>
    <mergeCell ref="C115:D115"/>
    <mergeCell ref="A113:R113"/>
    <mergeCell ref="A49:B49"/>
    <mergeCell ref="C49:D49"/>
    <mergeCell ref="A95:R95"/>
    <mergeCell ref="A96:B96"/>
    <mergeCell ref="C96:D96"/>
    <mergeCell ref="A93:R93"/>
    <mergeCell ref="A94:R94"/>
    <mergeCell ref="A1:R1"/>
    <mergeCell ref="J3:R3"/>
    <mergeCell ref="A5:R5"/>
    <mergeCell ref="A6:B6"/>
    <mergeCell ref="C6:D6"/>
    <mergeCell ref="A4:I4"/>
    <mergeCell ref="J4:R4"/>
    <mergeCell ref="B7:B10"/>
    <mergeCell ref="B11:B14"/>
    <mergeCell ref="B15:B18"/>
    <mergeCell ref="B19:B22"/>
    <mergeCell ref="B23:B26"/>
    <mergeCell ref="A48:R48"/>
    <mergeCell ref="B27:B30"/>
    <mergeCell ref="B31:B34"/>
    <mergeCell ref="A36:R36"/>
    <mergeCell ref="A37:B37"/>
    <mergeCell ref="C37:D37"/>
    <mergeCell ref="A47:R47"/>
  </mergeCells>
  <printOptions horizontalCentered="1"/>
  <pageMargins left="0.5" right="0.5" top="0.8" bottom="0.8" header="0" footer="0.3"/>
  <pageSetup fitToHeight="2" orientation="landscape" r:id="rId1"/>
  <headerFooter>
    <oddHeader xml:space="preserve">&amp;C </oddHeader>
    <oddFooter xml:space="preserve">&amp;C 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3A634-4637-467C-8E9B-EA846B281180}">
  <dimension ref="A1:V195"/>
  <sheetViews>
    <sheetView view="pageLayout" zoomScaleNormal="75" workbookViewId="0">
      <selection activeCell="J4" sqref="J4:R4"/>
    </sheetView>
  </sheetViews>
  <sheetFormatPr defaultColWidth="3.26953125" defaultRowHeight="15.5" x14ac:dyDescent="0.35"/>
  <cols>
    <col min="1" max="1" width="2.08984375" style="650" customWidth="1"/>
    <col min="2" max="2" width="12.81640625" style="1" customWidth="1"/>
    <col min="3" max="3" width="8.26953125" style="2" customWidth="1"/>
    <col min="4" max="4" width="4.1796875" style="1" customWidth="1"/>
    <col min="5" max="5" width="7.08984375" style="1" customWidth="1"/>
    <col min="6" max="12" width="7" style="1" customWidth="1"/>
    <col min="13" max="13" width="7" style="3" customWidth="1"/>
    <col min="14" max="16" width="7" style="2" customWidth="1"/>
    <col min="17" max="18" width="8.26953125" style="2" customWidth="1"/>
    <col min="19" max="16384" width="3.26953125" style="1"/>
  </cols>
  <sheetData>
    <row r="1" spans="1:18" s="8" customFormat="1" ht="8.75" customHeight="1" x14ac:dyDescent="0.3">
      <c r="A1" s="813"/>
      <c r="B1" s="814"/>
      <c r="C1" s="814"/>
      <c r="D1" s="814"/>
      <c r="E1" s="814"/>
      <c r="F1" s="814"/>
      <c r="G1" s="814"/>
      <c r="H1" s="814"/>
      <c r="I1" s="814"/>
      <c r="J1" s="814"/>
      <c r="K1" s="814"/>
      <c r="L1" s="814"/>
      <c r="M1" s="814"/>
      <c r="N1" s="814"/>
      <c r="O1" s="814"/>
      <c r="P1" s="814"/>
      <c r="Q1" s="814"/>
      <c r="R1" s="815"/>
    </row>
    <row r="2" spans="1:18" s="6" customFormat="1" ht="11.4" customHeight="1" x14ac:dyDescent="0.3">
      <c r="A2" s="832" t="str">
        <f>'FY29 D'!$B$1</f>
        <v>Tribe Name</v>
      </c>
      <c r="B2" s="833"/>
      <c r="C2" s="833"/>
      <c r="D2" s="833"/>
      <c r="E2" s="833"/>
      <c r="F2" s="833"/>
      <c r="G2" s="833"/>
      <c r="H2" s="833"/>
      <c r="I2" s="833"/>
      <c r="J2" s="834" t="s">
        <v>155</v>
      </c>
      <c r="K2" s="835"/>
      <c r="L2" s="835"/>
      <c r="M2" s="835"/>
      <c r="N2" s="835"/>
      <c r="O2" s="835"/>
      <c r="P2" s="835"/>
      <c r="Q2" s="835"/>
      <c r="R2" s="836"/>
    </row>
    <row r="3" spans="1:18" s="6" customFormat="1" ht="11.4" customHeight="1" x14ac:dyDescent="0.3">
      <c r="A3" s="832" t="s">
        <v>160</v>
      </c>
      <c r="B3" s="833"/>
      <c r="C3" s="833"/>
      <c r="D3" s="833"/>
      <c r="E3" s="833"/>
      <c r="F3" s="833"/>
      <c r="G3" s="833"/>
      <c r="H3" s="833"/>
      <c r="I3" s="525">
        <f>'FY29 D'!$H$2</f>
        <v>29</v>
      </c>
      <c r="J3" s="842" t="s">
        <v>170</v>
      </c>
      <c r="K3" s="843"/>
      <c r="L3" s="843"/>
      <c r="M3" s="843"/>
      <c r="N3" s="843"/>
      <c r="O3" s="843"/>
      <c r="P3" s="843"/>
      <c r="Q3" s="843"/>
      <c r="R3" s="836"/>
    </row>
    <row r="4" spans="1:18" s="6" customFormat="1" ht="11.4" customHeight="1" thickBot="1" x14ac:dyDescent="0.35">
      <c r="A4" s="837" t="s">
        <v>176</v>
      </c>
      <c r="B4" s="838"/>
      <c r="C4" s="838"/>
      <c r="D4" s="838"/>
      <c r="E4" s="838"/>
      <c r="F4" s="838"/>
      <c r="G4" s="838"/>
      <c r="H4" s="838"/>
      <c r="I4" s="838"/>
      <c r="J4" s="839" t="s">
        <v>75</v>
      </c>
      <c r="K4" s="840"/>
      <c r="L4" s="840"/>
      <c r="M4" s="840"/>
      <c r="N4" s="840"/>
      <c r="O4" s="840"/>
      <c r="P4" s="840"/>
      <c r="Q4" s="840"/>
      <c r="R4" s="841"/>
    </row>
    <row r="5" spans="1:18" ht="8.75" customHeight="1" thickBot="1" x14ac:dyDescent="0.4">
      <c r="A5" s="816"/>
      <c r="B5" s="817"/>
      <c r="C5" s="817"/>
      <c r="D5" s="817"/>
      <c r="E5" s="817"/>
      <c r="F5" s="817"/>
      <c r="G5" s="817"/>
      <c r="H5" s="817"/>
      <c r="I5" s="817"/>
      <c r="J5" s="817"/>
      <c r="K5" s="817"/>
      <c r="L5" s="817"/>
      <c r="M5" s="817"/>
      <c r="N5" s="817"/>
      <c r="O5" s="817"/>
      <c r="P5" s="817"/>
      <c r="Q5" s="817"/>
      <c r="R5" s="818"/>
    </row>
    <row r="6" spans="1:18" s="8" customFormat="1" ht="11.5" customHeight="1" thickBot="1" x14ac:dyDescent="0.35">
      <c r="A6" s="828" t="s">
        <v>145</v>
      </c>
      <c r="B6" s="829"/>
      <c r="C6" s="830" t="s">
        <v>144</v>
      </c>
      <c r="D6" s="831"/>
      <c r="E6" s="417" t="s">
        <v>26</v>
      </c>
      <c r="F6" s="417" t="s">
        <v>25</v>
      </c>
      <c r="G6" s="417" t="s">
        <v>24</v>
      </c>
      <c r="H6" s="417" t="s">
        <v>23</v>
      </c>
      <c r="I6" s="417" t="s">
        <v>22</v>
      </c>
      <c r="J6" s="417" t="s">
        <v>21</v>
      </c>
      <c r="K6" s="417" t="s">
        <v>20</v>
      </c>
      <c r="L6" s="417" t="s">
        <v>19</v>
      </c>
      <c r="M6" s="418" t="s">
        <v>18</v>
      </c>
      <c r="N6" s="419" t="s">
        <v>17</v>
      </c>
      <c r="O6" s="419" t="s">
        <v>16</v>
      </c>
      <c r="P6" s="419" t="s">
        <v>15</v>
      </c>
      <c r="Q6" s="488" t="s">
        <v>14</v>
      </c>
      <c r="R6" s="240" t="s">
        <v>13</v>
      </c>
    </row>
    <row r="7" spans="1:18" s="648" customFormat="1" ht="11.4" customHeight="1" x14ac:dyDescent="0.3">
      <c r="A7" s="175" t="str">
        <f>'FY29 D'!B6</f>
        <v>A.</v>
      </c>
      <c r="B7" s="819" t="str">
        <f>'FY29 D'!C6</f>
        <v>Staff Title</v>
      </c>
      <c r="C7" s="420" t="s">
        <v>90</v>
      </c>
      <c r="D7" s="421" t="s">
        <v>95</v>
      </c>
      <c r="E7" s="422">
        <v>0</v>
      </c>
      <c r="F7" s="422">
        <v>0</v>
      </c>
      <c r="G7" s="422">
        <v>0</v>
      </c>
      <c r="H7" s="422">
        <v>0</v>
      </c>
      <c r="I7" s="422">
        <v>0</v>
      </c>
      <c r="J7" s="422">
        <v>0</v>
      </c>
      <c r="K7" s="422">
        <v>0</v>
      </c>
      <c r="L7" s="422">
        <v>0</v>
      </c>
      <c r="M7" s="422">
        <v>0</v>
      </c>
      <c r="N7" s="422">
        <v>0</v>
      </c>
      <c r="O7" s="422">
        <v>0</v>
      </c>
      <c r="P7" s="422">
        <v>0</v>
      </c>
      <c r="Q7" s="241"/>
      <c r="R7" s="185"/>
    </row>
    <row r="8" spans="1:18" s="648" customFormat="1" ht="11.4" customHeight="1" x14ac:dyDescent="0.3">
      <c r="A8" s="176"/>
      <c r="B8" s="820"/>
      <c r="C8" s="423" t="s">
        <v>90</v>
      </c>
      <c r="D8" s="424" t="s">
        <v>96</v>
      </c>
      <c r="E8" s="425">
        <v>0</v>
      </c>
      <c r="F8" s="425">
        <v>0</v>
      </c>
      <c r="G8" s="425">
        <v>0</v>
      </c>
      <c r="H8" s="425">
        <v>0</v>
      </c>
      <c r="I8" s="425">
        <v>0</v>
      </c>
      <c r="J8" s="425">
        <v>0</v>
      </c>
      <c r="K8" s="425">
        <v>0</v>
      </c>
      <c r="L8" s="425">
        <v>0</v>
      </c>
      <c r="M8" s="425">
        <v>0</v>
      </c>
      <c r="N8" s="425">
        <v>0</v>
      </c>
      <c r="O8" s="425">
        <v>0</v>
      </c>
      <c r="P8" s="425">
        <v>0</v>
      </c>
      <c r="Q8" s="242">
        <f>SUM(E7:P7)+SUM(E8:P8)</f>
        <v>0</v>
      </c>
      <c r="R8" s="186"/>
    </row>
    <row r="9" spans="1:18" s="648" customFormat="1" ht="10" customHeight="1" x14ac:dyDescent="0.3">
      <c r="A9" s="177"/>
      <c r="B9" s="821"/>
      <c r="C9" s="95"/>
      <c r="D9" s="429" t="s">
        <v>95</v>
      </c>
      <c r="E9" s="430">
        <f>E7*'FY29 D'!$N$6</f>
        <v>0</v>
      </c>
      <c r="F9" s="430">
        <f>F7*'FY29 D'!$N$6</f>
        <v>0</v>
      </c>
      <c r="G9" s="430">
        <f>G7*'FY29 D'!$N$6</f>
        <v>0</v>
      </c>
      <c r="H9" s="430">
        <f>H7*'FY29 D'!$N$6</f>
        <v>0</v>
      </c>
      <c r="I9" s="430">
        <f>I7*'FY29 D'!$N$6</f>
        <v>0</v>
      </c>
      <c r="J9" s="430">
        <f>J7*'FY29 D'!$N$6</f>
        <v>0</v>
      </c>
      <c r="K9" s="430">
        <f>K7*'FY29 D'!$N$6</f>
        <v>0</v>
      </c>
      <c r="L9" s="430">
        <f>L7*'FY29 D'!$N$6</f>
        <v>0</v>
      </c>
      <c r="M9" s="430">
        <f>M7*'FY29 D'!$N$6</f>
        <v>0</v>
      </c>
      <c r="N9" s="430">
        <f>N7*'FY29 D'!$N$6</f>
        <v>0</v>
      </c>
      <c r="O9" s="430">
        <f>O7*'FY29 D'!$N$6</f>
        <v>0</v>
      </c>
      <c r="P9" s="430">
        <f>P7*'FY29 D'!$N$6</f>
        <v>0</v>
      </c>
      <c r="Q9" s="243"/>
      <c r="R9" s="187"/>
    </row>
    <row r="10" spans="1:18" s="648" customFormat="1" ht="10" customHeight="1" x14ac:dyDescent="0.3">
      <c r="A10" s="178"/>
      <c r="B10" s="822"/>
      <c r="C10" s="95">
        <f>'FY29 D'!$S$6</f>
        <v>0</v>
      </c>
      <c r="D10" s="431" t="s">
        <v>96</v>
      </c>
      <c r="E10" s="432">
        <f>E8*'FY29 D'!$N$6</f>
        <v>0</v>
      </c>
      <c r="F10" s="432">
        <f>F8*'FY29 D'!$N$6</f>
        <v>0</v>
      </c>
      <c r="G10" s="432">
        <f>G8*'FY29 D'!$N$6</f>
        <v>0</v>
      </c>
      <c r="H10" s="432">
        <f>H8*'FY29 D'!$N$6</f>
        <v>0</v>
      </c>
      <c r="I10" s="432">
        <f>I8*'FY29 D'!$N$6</f>
        <v>0</v>
      </c>
      <c r="J10" s="432">
        <f>J8*'FY29 D'!$N$6</f>
        <v>0</v>
      </c>
      <c r="K10" s="432">
        <f>K8*'FY29 D'!$N$6</f>
        <v>0</v>
      </c>
      <c r="L10" s="432">
        <f>L8*'FY29 D'!$N$6</f>
        <v>0</v>
      </c>
      <c r="M10" s="432">
        <f>M8*'FY29 D'!$N$6</f>
        <v>0</v>
      </c>
      <c r="N10" s="432">
        <f>N8*'FY29 D'!$N$6</f>
        <v>0</v>
      </c>
      <c r="O10" s="432">
        <f>O8*'FY29 D'!$N$6</f>
        <v>0</v>
      </c>
      <c r="P10" s="432">
        <f>P8*'FY29 D'!$N$6</f>
        <v>0</v>
      </c>
      <c r="Q10" s="244">
        <f>SUM(E9:P9)+SUM(E10:P10)</f>
        <v>0</v>
      </c>
      <c r="R10" s="188">
        <f>C10-SUM(Q9:Q10)</f>
        <v>0</v>
      </c>
    </row>
    <row r="11" spans="1:18" s="648" customFormat="1" ht="11.4" customHeight="1" x14ac:dyDescent="0.3">
      <c r="A11" s="179" t="str">
        <f>'FY29 D'!B8</f>
        <v>B.</v>
      </c>
      <c r="B11" s="823" t="str">
        <f>'FY29 D'!C8</f>
        <v>Staff Title</v>
      </c>
      <c r="C11" s="426" t="s">
        <v>90</v>
      </c>
      <c r="D11" s="427" t="s">
        <v>95</v>
      </c>
      <c r="E11" s="428">
        <v>0</v>
      </c>
      <c r="F11" s="428">
        <v>0</v>
      </c>
      <c r="G11" s="428">
        <v>0</v>
      </c>
      <c r="H11" s="428">
        <v>0</v>
      </c>
      <c r="I11" s="428">
        <v>0</v>
      </c>
      <c r="J11" s="428">
        <v>0</v>
      </c>
      <c r="K11" s="428">
        <v>0</v>
      </c>
      <c r="L11" s="428">
        <v>0</v>
      </c>
      <c r="M11" s="428">
        <v>0</v>
      </c>
      <c r="N11" s="428">
        <v>0</v>
      </c>
      <c r="O11" s="428">
        <v>0</v>
      </c>
      <c r="P11" s="428">
        <v>0</v>
      </c>
      <c r="Q11" s="241"/>
      <c r="R11" s="185"/>
    </row>
    <row r="12" spans="1:18" s="648" customFormat="1" ht="11.4" customHeight="1" x14ac:dyDescent="0.3">
      <c r="A12" s="176"/>
      <c r="B12" s="824"/>
      <c r="C12" s="423" t="s">
        <v>90</v>
      </c>
      <c r="D12" s="424" t="s">
        <v>96</v>
      </c>
      <c r="E12" s="425">
        <v>0</v>
      </c>
      <c r="F12" s="425">
        <v>0</v>
      </c>
      <c r="G12" s="425">
        <v>0</v>
      </c>
      <c r="H12" s="425">
        <v>0</v>
      </c>
      <c r="I12" s="425">
        <v>0</v>
      </c>
      <c r="J12" s="425">
        <v>0</v>
      </c>
      <c r="K12" s="425">
        <v>0</v>
      </c>
      <c r="L12" s="425">
        <v>0</v>
      </c>
      <c r="M12" s="425">
        <v>0</v>
      </c>
      <c r="N12" s="425">
        <v>0</v>
      </c>
      <c r="O12" s="425">
        <v>0</v>
      </c>
      <c r="P12" s="425">
        <v>0</v>
      </c>
      <c r="Q12" s="242">
        <f>SUM(E11:P11)+SUM(E12:P12)</f>
        <v>0</v>
      </c>
      <c r="R12" s="186"/>
    </row>
    <row r="13" spans="1:18" s="648" customFormat="1" ht="10" customHeight="1" x14ac:dyDescent="0.3">
      <c r="A13" s="176"/>
      <c r="B13" s="825"/>
      <c r="C13" s="95"/>
      <c r="D13" s="429" t="s">
        <v>95</v>
      </c>
      <c r="E13" s="430">
        <f>E11*'FY29 D'!$N$8</f>
        <v>0</v>
      </c>
      <c r="F13" s="430">
        <f>F11*'FY29 D'!$N$8</f>
        <v>0</v>
      </c>
      <c r="G13" s="430">
        <f>G11*'FY29 D'!$N$8</f>
        <v>0</v>
      </c>
      <c r="H13" s="430">
        <f>H11*'FY29 D'!$N$8</f>
        <v>0</v>
      </c>
      <c r="I13" s="430">
        <f>I11*'FY29 D'!$N$8</f>
        <v>0</v>
      </c>
      <c r="J13" s="430">
        <f>J11*'FY29 D'!$N$8</f>
        <v>0</v>
      </c>
      <c r="K13" s="430">
        <f>K11*'FY29 D'!$N$8</f>
        <v>0</v>
      </c>
      <c r="L13" s="430">
        <f>L11*'FY29 D'!$N$8</f>
        <v>0</v>
      </c>
      <c r="M13" s="430">
        <f>M11*'FY29 D'!$N$8</f>
        <v>0</v>
      </c>
      <c r="N13" s="430">
        <f>N11*'FY29 D'!$N$8</f>
        <v>0</v>
      </c>
      <c r="O13" s="430">
        <f>O11*'FY29 D'!$N$8</f>
        <v>0</v>
      </c>
      <c r="P13" s="430">
        <f>P11*'FY29 D'!$N$8</f>
        <v>0</v>
      </c>
      <c r="Q13" s="243"/>
      <c r="R13" s="187"/>
    </row>
    <row r="14" spans="1:18" s="648" customFormat="1" ht="10" customHeight="1" x14ac:dyDescent="0.3">
      <c r="A14" s="178"/>
      <c r="B14" s="826"/>
      <c r="C14" s="95">
        <f>'FY29 D'!$S$8</f>
        <v>0</v>
      </c>
      <c r="D14" s="431" t="s">
        <v>96</v>
      </c>
      <c r="E14" s="432">
        <f>E12*'FY29 D'!$N$8</f>
        <v>0</v>
      </c>
      <c r="F14" s="432">
        <f>F12*'FY29 D'!$N$8</f>
        <v>0</v>
      </c>
      <c r="G14" s="432">
        <f>G12*'FY29 D'!$N$8</f>
        <v>0</v>
      </c>
      <c r="H14" s="432">
        <f>H12*'FY29 D'!$N$8</f>
        <v>0</v>
      </c>
      <c r="I14" s="432">
        <f>I12*'FY29 D'!$N$8</f>
        <v>0</v>
      </c>
      <c r="J14" s="432">
        <f>J12*'FY29 D'!$N$8</f>
        <v>0</v>
      </c>
      <c r="K14" s="432">
        <f>K12*'FY29 D'!$N$8</f>
        <v>0</v>
      </c>
      <c r="L14" s="432">
        <f>L12*'FY29 D'!$N$8</f>
        <v>0</v>
      </c>
      <c r="M14" s="432">
        <f>M12*'FY29 D'!$N$8</f>
        <v>0</v>
      </c>
      <c r="N14" s="432">
        <f>N12*'FY29 D'!$N$8</f>
        <v>0</v>
      </c>
      <c r="O14" s="432">
        <f>O12*'FY29 D'!$N$8</f>
        <v>0</v>
      </c>
      <c r="P14" s="432">
        <f>P12*'FY29 D'!$N$8</f>
        <v>0</v>
      </c>
      <c r="Q14" s="244">
        <f>SUM(E13:P13)+SUM(E14:P14)</f>
        <v>0</v>
      </c>
      <c r="R14" s="188">
        <f>C14-Q14</f>
        <v>0</v>
      </c>
    </row>
    <row r="15" spans="1:18" s="648" customFormat="1" ht="11.4" customHeight="1" x14ac:dyDescent="0.3">
      <c r="A15" s="180" t="str">
        <f>'FY29 D'!B10</f>
        <v>C.</v>
      </c>
      <c r="B15" s="827" t="str">
        <f>'FY29 D'!C10</f>
        <v>Staff Title</v>
      </c>
      <c r="C15" s="426" t="s">
        <v>90</v>
      </c>
      <c r="D15" s="427" t="s">
        <v>95</v>
      </c>
      <c r="E15" s="428">
        <v>0</v>
      </c>
      <c r="F15" s="428">
        <v>0</v>
      </c>
      <c r="G15" s="428">
        <v>0</v>
      </c>
      <c r="H15" s="428">
        <v>0</v>
      </c>
      <c r="I15" s="428">
        <v>0</v>
      </c>
      <c r="J15" s="428">
        <v>0</v>
      </c>
      <c r="K15" s="428">
        <v>0</v>
      </c>
      <c r="L15" s="428">
        <v>0</v>
      </c>
      <c r="M15" s="428">
        <v>0</v>
      </c>
      <c r="N15" s="428">
        <v>0</v>
      </c>
      <c r="O15" s="428">
        <v>0</v>
      </c>
      <c r="P15" s="428">
        <v>0</v>
      </c>
      <c r="Q15" s="241"/>
      <c r="R15" s="189"/>
    </row>
    <row r="16" spans="1:18" s="648" customFormat="1" ht="11.4" customHeight="1" x14ac:dyDescent="0.3">
      <c r="A16" s="181"/>
      <c r="B16" s="820"/>
      <c r="C16" s="423" t="s">
        <v>90</v>
      </c>
      <c r="D16" s="424" t="s">
        <v>96</v>
      </c>
      <c r="E16" s="425">
        <v>0</v>
      </c>
      <c r="F16" s="425">
        <v>0</v>
      </c>
      <c r="G16" s="425">
        <v>0</v>
      </c>
      <c r="H16" s="425">
        <v>0</v>
      </c>
      <c r="I16" s="425">
        <v>0</v>
      </c>
      <c r="J16" s="425">
        <v>0</v>
      </c>
      <c r="K16" s="425">
        <v>0</v>
      </c>
      <c r="L16" s="425">
        <v>0</v>
      </c>
      <c r="M16" s="425">
        <v>0</v>
      </c>
      <c r="N16" s="425">
        <v>0</v>
      </c>
      <c r="O16" s="425">
        <v>0</v>
      </c>
      <c r="P16" s="425">
        <v>0</v>
      </c>
      <c r="Q16" s="242">
        <f>SUM(E15:P15)+SUM(E16:P16)</f>
        <v>0</v>
      </c>
      <c r="R16" s="186"/>
    </row>
    <row r="17" spans="1:18" s="648" customFormat="1" ht="10" customHeight="1" x14ac:dyDescent="0.3">
      <c r="A17" s="181"/>
      <c r="B17" s="821"/>
      <c r="C17" s="95"/>
      <c r="D17" s="429" t="s">
        <v>95</v>
      </c>
      <c r="E17" s="430">
        <f>E15*'FY29 D'!$N$10</f>
        <v>0</v>
      </c>
      <c r="F17" s="430">
        <f>F15*'FY29 D'!$N$10</f>
        <v>0</v>
      </c>
      <c r="G17" s="430">
        <f>G15*'FY29 D'!$N$10</f>
        <v>0</v>
      </c>
      <c r="H17" s="430">
        <f>H15*'FY29 D'!$N$10</f>
        <v>0</v>
      </c>
      <c r="I17" s="430">
        <f>I15*'FY29 D'!$N$10</f>
        <v>0</v>
      </c>
      <c r="J17" s="430">
        <f>J15*'FY29 D'!$N$10</f>
        <v>0</v>
      </c>
      <c r="K17" s="430">
        <f>K15*'FY29 D'!$N$10</f>
        <v>0</v>
      </c>
      <c r="L17" s="430">
        <f>L15*'FY29 D'!$N$10</f>
        <v>0</v>
      </c>
      <c r="M17" s="430">
        <f>M15*'FY29 D'!$N$10</f>
        <v>0</v>
      </c>
      <c r="N17" s="430">
        <f>N15*'FY29 D'!$N$10</f>
        <v>0</v>
      </c>
      <c r="O17" s="430">
        <f>O15*'FY29 D'!$N$10</f>
        <v>0</v>
      </c>
      <c r="P17" s="430">
        <f>P15*'FY29 D'!$N$10</f>
        <v>0</v>
      </c>
      <c r="Q17" s="243"/>
      <c r="R17" s="186"/>
    </row>
    <row r="18" spans="1:18" s="648" customFormat="1" ht="10" customHeight="1" x14ac:dyDescent="0.3">
      <c r="A18" s="182"/>
      <c r="B18" s="822"/>
      <c r="C18" s="95">
        <f>'FY29 D'!$S$10</f>
        <v>0</v>
      </c>
      <c r="D18" s="431" t="s">
        <v>96</v>
      </c>
      <c r="E18" s="432">
        <f>E16*'FY29 D'!$N$10</f>
        <v>0</v>
      </c>
      <c r="F18" s="432">
        <f>F16*'FY29 D'!$N$10</f>
        <v>0</v>
      </c>
      <c r="G18" s="432">
        <f>G16*'FY29 D'!$N$10</f>
        <v>0</v>
      </c>
      <c r="H18" s="432">
        <f>H16*'FY29 D'!$N$10</f>
        <v>0</v>
      </c>
      <c r="I18" s="432">
        <f>I16*'FY29 D'!$N$10</f>
        <v>0</v>
      </c>
      <c r="J18" s="432">
        <f>J16*'FY29 D'!$N$10</f>
        <v>0</v>
      </c>
      <c r="K18" s="432">
        <f>K16*'FY29 D'!$N$10</f>
        <v>0</v>
      </c>
      <c r="L18" s="432">
        <f>L16*'FY29 D'!$N$10</f>
        <v>0</v>
      </c>
      <c r="M18" s="432">
        <f>M16*'FY29 D'!$N$10</f>
        <v>0</v>
      </c>
      <c r="N18" s="432">
        <f>N16*'FY29 D'!$N$10</f>
        <v>0</v>
      </c>
      <c r="O18" s="432">
        <f>O16*'FY29 D'!$N$10</f>
        <v>0</v>
      </c>
      <c r="P18" s="432">
        <f>P16*'FY29 D'!$N$10</f>
        <v>0</v>
      </c>
      <c r="Q18" s="244">
        <f>SUM(E17:P17)+SUM(E18:P18)</f>
        <v>0</v>
      </c>
      <c r="R18" s="188">
        <f>C18-Q18</f>
        <v>0</v>
      </c>
    </row>
    <row r="19" spans="1:18" s="648" customFormat="1" ht="11.4" customHeight="1" x14ac:dyDescent="0.3">
      <c r="A19" s="180" t="str">
        <f>'FY29 D'!B12</f>
        <v>D.</v>
      </c>
      <c r="B19" s="827" t="str">
        <f>'FY29 D'!C12</f>
        <v>Staff Title</v>
      </c>
      <c r="C19" s="426" t="s">
        <v>90</v>
      </c>
      <c r="D19" s="427" t="s">
        <v>95</v>
      </c>
      <c r="E19" s="428">
        <v>0</v>
      </c>
      <c r="F19" s="428">
        <v>0</v>
      </c>
      <c r="G19" s="428">
        <v>0</v>
      </c>
      <c r="H19" s="428">
        <v>0</v>
      </c>
      <c r="I19" s="428">
        <v>0</v>
      </c>
      <c r="J19" s="428">
        <v>0</v>
      </c>
      <c r="K19" s="428">
        <v>0</v>
      </c>
      <c r="L19" s="428">
        <v>0</v>
      </c>
      <c r="M19" s="428">
        <v>0</v>
      </c>
      <c r="N19" s="428">
        <v>0</v>
      </c>
      <c r="O19" s="428">
        <v>0</v>
      </c>
      <c r="P19" s="428">
        <v>0</v>
      </c>
      <c r="Q19" s="241"/>
      <c r="R19" s="189"/>
    </row>
    <row r="20" spans="1:18" s="648" customFormat="1" ht="11.4" customHeight="1" x14ac:dyDescent="0.3">
      <c r="A20" s="183"/>
      <c r="B20" s="820"/>
      <c r="C20" s="423" t="s">
        <v>90</v>
      </c>
      <c r="D20" s="424" t="s">
        <v>96</v>
      </c>
      <c r="E20" s="425">
        <v>0</v>
      </c>
      <c r="F20" s="425">
        <v>0</v>
      </c>
      <c r="G20" s="425">
        <v>0</v>
      </c>
      <c r="H20" s="425">
        <v>0</v>
      </c>
      <c r="I20" s="425">
        <v>0</v>
      </c>
      <c r="J20" s="425">
        <v>0</v>
      </c>
      <c r="K20" s="425">
        <v>0</v>
      </c>
      <c r="L20" s="425">
        <v>0</v>
      </c>
      <c r="M20" s="425">
        <v>0</v>
      </c>
      <c r="N20" s="425">
        <v>0</v>
      </c>
      <c r="O20" s="425">
        <v>0</v>
      </c>
      <c r="P20" s="425">
        <v>0</v>
      </c>
      <c r="Q20" s="242">
        <f>SUM(E19:P19)+SUM(E20:P20)</f>
        <v>0</v>
      </c>
      <c r="R20" s="186"/>
    </row>
    <row r="21" spans="1:18" s="648" customFormat="1" ht="10" customHeight="1" x14ac:dyDescent="0.3">
      <c r="A21" s="183"/>
      <c r="B21" s="821"/>
      <c r="C21" s="95"/>
      <c r="D21" s="429" t="s">
        <v>95</v>
      </c>
      <c r="E21" s="430">
        <f>E19*'FY29 D'!$N$12</f>
        <v>0</v>
      </c>
      <c r="F21" s="430">
        <f>F19*'FY29 D'!$N$12</f>
        <v>0</v>
      </c>
      <c r="G21" s="430">
        <f>G19*'FY29 D'!$N$12</f>
        <v>0</v>
      </c>
      <c r="H21" s="430">
        <f>H19*'FY29 D'!$N$12</f>
        <v>0</v>
      </c>
      <c r="I21" s="430">
        <f>I19*'FY29 D'!$N$12</f>
        <v>0</v>
      </c>
      <c r="J21" s="430">
        <f>J19*'FY29 D'!$N$12</f>
        <v>0</v>
      </c>
      <c r="K21" s="430">
        <f>K19*'FY29 D'!$N$12</f>
        <v>0</v>
      </c>
      <c r="L21" s="430">
        <f>L19*'FY29 D'!$N$12</f>
        <v>0</v>
      </c>
      <c r="M21" s="430">
        <f>M19*'FY29 D'!$N$12</f>
        <v>0</v>
      </c>
      <c r="N21" s="430">
        <f>N19*'FY29 D'!$N$12</f>
        <v>0</v>
      </c>
      <c r="O21" s="430">
        <f>O19*'FY29 D'!$N$12</f>
        <v>0</v>
      </c>
      <c r="P21" s="430">
        <f>P19*'FY29 D'!$N$12</f>
        <v>0</v>
      </c>
      <c r="Q21" s="243"/>
      <c r="R21" s="186"/>
    </row>
    <row r="22" spans="1:18" s="648" customFormat="1" ht="10" customHeight="1" x14ac:dyDescent="0.3">
      <c r="A22" s="184"/>
      <c r="B22" s="822"/>
      <c r="C22" s="95">
        <f>'FY29 D'!$S$12</f>
        <v>0</v>
      </c>
      <c r="D22" s="431" t="s">
        <v>96</v>
      </c>
      <c r="E22" s="432">
        <f>E20*'FY29 D'!$N$12</f>
        <v>0</v>
      </c>
      <c r="F22" s="432">
        <f>F20*'FY29 D'!$N$12</f>
        <v>0</v>
      </c>
      <c r="G22" s="432">
        <f>G20*'FY29 D'!$N$12</f>
        <v>0</v>
      </c>
      <c r="H22" s="432">
        <f>H20*'FY29 D'!$N$12</f>
        <v>0</v>
      </c>
      <c r="I22" s="432">
        <f>I20*'FY29 D'!$N$12</f>
        <v>0</v>
      </c>
      <c r="J22" s="432">
        <f>J20*'FY29 D'!$N$12</f>
        <v>0</v>
      </c>
      <c r="K22" s="432">
        <f>K20*'FY29 D'!$N$12</f>
        <v>0</v>
      </c>
      <c r="L22" s="432">
        <f>L20*'FY29 D'!$N$12</f>
        <v>0</v>
      </c>
      <c r="M22" s="432">
        <f>M20*'FY29 D'!$N$12</f>
        <v>0</v>
      </c>
      <c r="N22" s="432">
        <f>N20*'FY29 D'!$N$12</f>
        <v>0</v>
      </c>
      <c r="O22" s="432">
        <f>O20*'FY29 D'!$N$12</f>
        <v>0</v>
      </c>
      <c r="P22" s="432">
        <f>P20*'FY29 D'!$N$12</f>
        <v>0</v>
      </c>
      <c r="Q22" s="244">
        <f>SUM(E21:P21)+SUM(E22:P22)</f>
        <v>0</v>
      </c>
      <c r="R22" s="188">
        <f>C22-Q22</f>
        <v>0</v>
      </c>
    </row>
    <row r="23" spans="1:18" s="648" customFormat="1" ht="11.4" customHeight="1" x14ac:dyDescent="0.3">
      <c r="A23" s="180" t="str">
        <f>'FY29 D'!B14</f>
        <v>E.</v>
      </c>
      <c r="B23" s="866" t="str">
        <f>'FY29 D'!C14</f>
        <v>Staff Title</v>
      </c>
      <c r="C23" s="426" t="s">
        <v>90</v>
      </c>
      <c r="D23" s="427" t="s">
        <v>95</v>
      </c>
      <c r="E23" s="428">
        <v>0</v>
      </c>
      <c r="F23" s="428">
        <v>0</v>
      </c>
      <c r="G23" s="428">
        <v>0</v>
      </c>
      <c r="H23" s="428">
        <v>0</v>
      </c>
      <c r="I23" s="428">
        <v>0</v>
      </c>
      <c r="J23" s="428">
        <v>0</v>
      </c>
      <c r="K23" s="428">
        <v>0</v>
      </c>
      <c r="L23" s="428">
        <v>0</v>
      </c>
      <c r="M23" s="428">
        <v>0</v>
      </c>
      <c r="N23" s="428">
        <v>0</v>
      </c>
      <c r="O23" s="428">
        <v>0</v>
      </c>
      <c r="P23" s="428">
        <v>0</v>
      </c>
      <c r="Q23" s="241"/>
      <c r="R23" s="190"/>
    </row>
    <row r="24" spans="1:18" s="648" customFormat="1" ht="11.4" customHeight="1" x14ac:dyDescent="0.3">
      <c r="A24" s="181"/>
      <c r="B24" s="867"/>
      <c r="C24" s="423" t="s">
        <v>90</v>
      </c>
      <c r="D24" s="424" t="s">
        <v>96</v>
      </c>
      <c r="E24" s="425">
        <v>0</v>
      </c>
      <c r="F24" s="425">
        <v>0</v>
      </c>
      <c r="G24" s="425">
        <v>0</v>
      </c>
      <c r="H24" s="425">
        <v>0</v>
      </c>
      <c r="I24" s="425">
        <v>0</v>
      </c>
      <c r="J24" s="425">
        <v>0</v>
      </c>
      <c r="K24" s="425">
        <v>0</v>
      </c>
      <c r="L24" s="425">
        <v>0</v>
      </c>
      <c r="M24" s="425">
        <v>0</v>
      </c>
      <c r="N24" s="425">
        <v>0</v>
      </c>
      <c r="O24" s="425">
        <v>0</v>
      </c>
      <c r="P24" s="425">
        <v>0</v>
      </c>
      <c r="Q24" s="242">
        <f>SUM(E23:P23)+SUM(E24:P24)</f>
        <v>0</v>
      </c>
      <c r="R24" s="191"/>
    </row>
    <row r="25" spans="1:18" s="648" customFormat="1" ht="10" customHeight="1" x14ac:dyDescent="0.3">
      <c r="A25" s="181"/>
      <c r="B25" s="868"/>
      <c r="C25" s="141"/>
      <c r="D25" s="429" t="s">
        <v>95</v>
      </c>
      <c r="E25" s="430">
        <f>E23*'FY29 D'!$N$14</f>
        <v>0</v>
      </c>
      <c r="F25" s="430">
        <f>F23*'FY29 D'!$N$14</f>
        <v>0</v>
      </c>
      <c r="G25" s="430">
        <f>G23*'FY29 D'!$N$14</f>
        <v>0</v>
      </c>
      <c r="H25" s="430">
        <f>H23*'FY29 D'!$N$14</f>
        <v>0</v>
      </c>
      <c r="I25" s="430">
        <f>I23*'FY29 D'!$N$14</f>
        <v>0</v>
      </c>
      <c r="J25" s="430">
        <f>J23*'FY29 D'!$N$14</f>
        <v>0</v>
      </c>
      <c r="K25" s="430">
        <f>K23*'FY29 D'!$N$14</f>
        <v>0</v>
      </c>
      <c r="L25" s="430">
        <f>L23*'FY29 D'!$N$14</f>
        <v>0</v>
      </c>
      <c r="M25" s="430">
        <f>M23*'FY29 D'!$N$14</f>
        <v>0</v>
      </c>
      <c r="N25" s="430">
        <f>N23*'FY29 D'!$N$14</f>
        <v>0</v>
      </c>
      <c r="O25" s="430">
        <f>O23*'FY29 D'!$N$14</f>
        <v>0</v>
      </c>
      <c r="P25" s="430">
        <f>P23*'FY29 D'!$N$14</f>
        <v>0</v>
      </c>
      <c r="Q25" s="100"/>
      <c r="R25" s="191"/>
    </row>
    <row r="26" spans="1:18" s="648" customFormat="1" ht="10" customHeight="1" x14ac:dyDescent="0.3">
      <c r="A26" s="182"/>
      <c r="B26" s="869"/>
      <c r="C26" s="141">
        <f>'FY29 D'!$S$14</f>
        <v>0</v>
      </c>
      <c r="D26" s="431" t="s">
        <v>96</v>
      </c>
      <c r="E26" s="432">
        <f>E24*'FY29 D'!$N$14</f>
        <v>0</v>
      </c>
      <c r="F26" s="432">
        <f>F24*'FY29 D'!$N$14</f>
        <v>0</v>
      </c>
      <c r="G26" s="432">
        <f>G24*'FY29 D'!$N$14</f>
        <v>0</v>
      </c>
      <c r="H26" s="432">
        <f>H24*'FY29 D'!$N$14</f>
        <v>0</v>
      </c>
      <c r="I26" s="432">
        <f>I24*'FY29 D'!$N$14</f>
        <v>0</v>
      </c>
      <c r="J26" s="432">
        <f>J24*'FY29 D'!$N$14</f>
        <v>0</v>
      </c>
      <c r="K26" s="432">
        <f>K24*'FY29 D'!$N$14</f>
        <v>0</v>
      </c>
      <c r="L26" s="432">
        <f>L24*'FY29 D'!$N$14</f>
        <v>0</v>
      </c>
      <c r="M26" s="432">
        <f>M24*'FY29 D'!$N$14</f>
        <v>0</v>
      </c>
      <c r="N26" s="432">
        <f>N24*'FY29 D'!$N$14</f>
        <v>0</v>
      </c>
      <c r="O26" s="432">
        <f>O24*'FY29 D'!$N$14</f>
        <v>0</v>
      </c>
      <c r="P26" s="432">
        <f>P24*'FY29 D'!$N$14</f>
        <v>0</v>
      </c>
      <c r="Q26" s="244">
        <f>SUM(E25:P25)+SUM(E26:P26)</f>
        <v>0</v>
      </c>
      <c r="R26" s="188">
        <f>C26-Q26</f>
        <v>0</v>
      </c>
    </row>
    <row r="27" spans="1:18" s="648" customFormat="1" ht="11.4" customHeight="1" x14ac:dyDescent="0.3">
      <c r="A27" s="180" t="str">
        <f>'FY29 D'!B16</f>
        <v>F.</v>
      </c>
      <c r="B27" s="866" t="str">
        <f>'FY29 D'!C16</f>
        <v>Staff Title</v>
      </c>
      <c r="C27" s="426" t="s">
        <v>90</v>
      </c>
      <c r="D27" s="427" t="s">
        <v>95</v>
      </c>
      <c r="E27" s="428">
        <v>0</v>
      </c>
      <c r="F27" s="428">
        <v>0</v>
      </c>
      <c r="G27" s="428">
        <v>0</v>
      </c>
      <c r="H27" s="428">
        <v>0</v>
      </c>
      <c r="I27" s="428">
        <v>0</v>
      </c>
      <c r="J27" s="428">
        <v>0</v>
      </c>
      <c r="K27" s="428">
        <v>0</v>
      </c>
      <c r="L27" s="428">
        <v>0</v>
      </c>
      <c r="M27" s="428">
        <v>0</v>
      </c>
      <c r="N27" s="428">
        <v>0</v>
      </c>
      <c r="O27" s="428">
        <v>0</v>
      </c>
      <c r="P27" s="428">
        <v>0</v>
      </c>
      <c r="Q27" s="241"/>
      <c r="R27" s="190"/>
    </row>
    <row r="28" spans="1:18" s="648" customFormat="1" ht="11.4" customHeight="1" x14ac:dyDescent="0.3">
      <c r="A28" s="181"/>
      <c r="B28" s="867"/>
      <c r="C28" s="423" t="s">
        <v>90</v>
      </c>
      <c r="D28" s="424" t="s">
        <v>96</v>
      </c>
      <c r="E28" s="425">
        <v>0</v>
      </c>
      <c r="F28" s="425">
        <v>0</v>
      </c>
      <c r="G28" s="425">
        <v>0</v>
      </c>
      <c r="H28" s="425">
        <v>0</v>
      </c>
      <c r="I28" s="425">
        <v>0</v>
      </c>
      <c r="J28" s="425">
        <v>0</v>
      </c>
      <c r="K28" s="425">
        <v>0</v>
      </c>
      <c r="L28" s="425">
        <v>0</v>
      </c>
      <c r="M28" s="425">
        <v>0</v>
      </c>
      <c r="N28" s="425">
        <v>0</v>
      </c>
      <c r="O28" s="425">
        <v>0</v>
      </c>
      <c r="P28" s="425">
        <v>0</v>
      </c>
      <c r="Q28" s="242">
        <f>SUM(E27:P27)+SUM(E28:P28)</f>
        <v>0</v>
      </c>
      <c r="R28" s="191"/>
    </row>
    <row r="29" spans="1:18" s="648" customFormat="1" ht="10" customHeight="1" x14ac:dyDescent="0.3">
      <c r="A29" s="181"/>
      <c r="B29" s="868"/>
      <c r="C29" s="141"/>
      <c r="D29" s="429" t="s">
        <v>95</v>
      </c>
      <c r="E29" s="430">
        <f>E27*'FY29 D'!$N$16</f>
        <v>0</v>
      </c>
      <c r="F29" s="430">
        <f>F27*'FY29 D'!$N$16</f>
        <v>0</v>
      </c>
      <c r="G29" s="430">
        <f>G27*'FY29 D'!$N$16</f>
        <v>0</v>
      </c>
      <c r="H29" s="430">
        <f>H27*'FY29 D'!$N$16</f>
        <v>0</v>
      </c>
      <c r="I29" s="430">
        <f>I27*'FY29 D'!$N$16</f>
        <v>0</v>
      </c>
      <c r="J29" s="430">
        <f>J27*'FY29 D'!$N$16</f>
        <v>0</v>
      </c>
      <c r="K29" s="430">
        <f>K27*'FY29 D'!$N$16</f>
        <v>0</v>
      </c>
      <c r="L29" s="430">
        <f>L27*'FY29 D'!$N$16</f>
        <v>0</v>
      </c>
      <c r="M29" s="430">
        <f>M27*'FY29 D'!$N$16</f>
        <v>0</v>
      </c>
      <c r="N29" s="430">
        <f>N27*'FY29 D'!$N$16</f>
        <v>0</v>
      </c>
      <c r="O29" s="430">
        <f>O27*'FY29 D'!$N$16</f>
        <v>0</v>
      </c>
      <c r="P29" s="430">
        <f>P27*'FY29 D'!$N$16</f>
        <v>0</v>
      </c>
      <c r="Q29" s="100"/>
      <c r="R29" s="191"/>
    </row>
    <row r="30" spans="1:18" s="648" customFormat="1" ht="10" customHeight="1" x14ac:dyDescent="0.3">
      <c r="A30" s="182"/>
      <c r="B30" s="869"/>
      <c r="C30" s="141">
        <f>'FY29 D'!$S$16</f>
        <v>0</v>
      </c>
      <c r="D30" s="431" t="s">
        <v>96</v>
      </c>
      <c r="E30" s="432">
        <f>E28*'FY29 D'!$N$16</f>
        <v>0</v>
      </c>
      <c r="F30" s="432">
        <f>F28*'FY29 D'!$N$16</f>
        <v>0</v>
      </c>
      <c r="G30" s="432">
        <f>G28*'FY29 D'!$N$16</f>
        <v>0</v>
      </c>
      <c r="H30" s="432">
        <f>H28*'FY29 D'!$N$16</f>
        <v>0</v>
      </c>
      <c r="I30" s="432">
        <f>I28*'FY29 D'!$N$16</f>
        <v>0</v>
      </c>
      <c r="J30" s="432">
        <f>J28*'FY29 D'!$N$16</f>
        <v>0</v>
      </c>
      <c r="K30" s="432">
        <f>K28*'FY29 D'!$N$16</f>
        <v>0</v>
      </c>
      <c r="L30" s="432">
        <f>L28*'FY29 D'!$N$16</f>
        <v>0</v>
      </c>
      <c r="M30" s="432">
        <f>M28*'FY29 D'!$N$16</f>
        <v>0</v>
      </c>
      <c r="N30" s="432">
        <f>N28*'FY29 D'!$N$16</f>
        <v>0</v>
      </c>
      <c r="O30" s="432">
        <f>O28*'FY29 D'!$N$16</f>
        <v>0</v>
      </c>
      <c r="P30" s="432">
        <f>P28*'FY29 D'!$N$16</f>
        <v>0</v>
      </c>
      <c r="Q30" s="244">
        <f>SUM(E29:P29)+SUM(E30:P30)</f>
        <v>0</v>
      </c>
      <c r="R30" s="188">
        <f>C30-Q30</f>
        <v>0</v>
      </c>
    </row>
    <row r="31" spans="1:18" s="648" customFormat="1" ht="11.4" customHeight="1" x14ac:dyDescent="0.3">
      <c r="A31" s="180" t="str">
        <f>'FY29 D'!B18</f>
        <v>G.</v>
      </c>
      <c r="B31" s="866" t="str">
        <f>'FY29 D'!C18</f>
        <v>Staff Title</v>
      </c>
      <c r="C31" s="426" t="s">
        <v>90</v>
      </c>
      <c r="D31" s="427" t="s">
        <v>95</v>
      </c>
      <c r="E31" s="428">
        <v>0</v>
      </c>
      <c r="F31" s="428">
        <v>0</v>
      </c>
      <c r="G31" s="428">
        <v>0</v>
      </c>
      <c r="H31" s="428">
        <v>0</v>
      </c>
      <c r="I31" s="428">
        <v>0</v>
      </c>
      <c r="J31" s="428">
        <v>0</v>
      </c>
      <c r="K31" s="428">
        <v>0</v>
      </c>
      <c r="L31" s="428">
        <v>0</v>
      </c>
      <c r="M31" s="428">
        <v>0</v>
      </c>
      <c r="N31" s="428">
        <v>0</v>
      </c>
      <c r="O31" s="428">
        <v>0</v>
      </c>
      <c r="P31" s="428">
        <v>0</v>
      </c>
      <c r="Q31" s="245"/>
      <c r="R31" s="190"/>
    </row>
    <row r="32" spans="1:18" s="648" customFormat="1" ht="11.4" customHeight="1" x14ac:dyDescent="0.3">
      <c r="A32" s="181"/>
      <c r="B32" s="867"/>
      <c r="C32" s="423" t="s">
        <v>90</v>
      </c>
      <c r="D32" s="424" t="s">
        <v>96</v>
      </c>
      <c r="E32" s="425">
        <v>0</v>
      </c>
      <c r="F32" s="425">
        <v>0</v>
      </c>
      <c r="G32" s="425">
        <v>0</v>
      </c>
      <c r="H32" s="425">
        <v>0</v>
      </c>
      <c r="I32" s="425">
        <v>0</v>
      </c>
      <c r="J32" s="425">
        <v>0</v>
      </c>
      <c r="K32" s="425">
        <v>0</v>
      </c>
      <c r="L32" s="425">
        <v>0</v>
      </c>
      <c r="M32" s="425">
        <v>0</v>
      </c>
      <c r="N32" s="425">
        <v>0</v>
      </c>
      <c r="O32" s="425">
        <v>0</v>
      </c>
      <c r="P32" s="425">
        <v>0</v>
      </c>
      <c r="Q32" s="242">
        <f>SUM(E31:P31)+SUM(E32:P32)</f>
        <v>0</v>
      </c>
      <c r="R32" s="191"/>
    </row>
    <row r="33" spans="1:22" s="648" customFormat="1" ht="10" customHeight="1" x14ac:dyDescent="0.3">
      <c r="A33" s="181"/>
      <c r="B33" s="868"/>
      <c r="C33" s="141"/>
      <c r="D33" s="439" t="s">
        <v>95</v>
      </c>
      <c r="E33" s="440">
        <f>E31*'FY29 D'!$N$18</f>
        <v>0</v>
      </c>
      <c r="F33" s="440">
        <f>F31*'FY29 D'!$N$18</f>
        <v>0</v>
      </c>
      <c r="G33" s="440">
        <f>G31*'FY29 D'!$N$18</f>
        <v>0</v>
      </c>
      <c r="H33" s="440">
        <f>H31*'FY29 D'!$N$18</f>
        <v>0</v>
      </c>
      <c r="I33" s="440">
        <f>I31*'FY29 D'!$N$18</f>
        <v>0</v>
      </c>
      <c r="J33" s="440">
        <f>J31*'FY29 D'!$N$18</f>
        <v>0</v>
      </c>
      <c r="K33" s="440">
        <f>K31*'FY29 D'!$N$18</f>
        <v>0</v>
      </c>
      <c r="L33" s="440">
        <f>L31*'FY29 D'!$N$18</f>
        <v>0</v>
      </c>
      <c r="M33" s="440">
        <f>M31*'FY29 D'!$N$18</f>
        <v>0</v>
      </c>
      <c r="N33" s="440">
        <f>N31*'FY29 D'!$N$18</f>
        <v>0</v>
      </c>
      <c r="O33" s="440">
        <f>O31*'FY29 D'!$N$18</f>
        <v>0</v>
      </c>
      <c r="P33" s="440">
        <f>P31*'FY29 D'!$N$18</f>
        <v>0</v>
      </c>
      <c r="Q33" s="100"/>
      <c r="R33" s="191"/>
    </row>
    <row r="34" spans="1:22" s="648" customFormat="1" ht="10" customHeight="1" thickBot="1" x14ac:dyDescent="0.35">
      <c r="A34" s="182"/>
      <c r="B34" s="869"/>
      <c r="C34" s="141">
        <f>'FY29 D'!$S$18</f>
        <v>0</v>
      </c>
      <c r="D34" s="441" t="s">
        <v>96</v>
      </c>
      <c r="E34" s="442">
        <f>E32*'FY29 D'!$N$18</f>
        <v>0</v>
      </c>
      <c r="F34" s="442">
        <f>F32*'FY29 D'!$N$18</f>
        <v>0</v>
      </c>
      <c r="G34" s="442">
        <f>G32*'FY29 D'!$N$18</f>
        <v>0</v>
      </c>
      <c r="H34" s="442">
        <f>H32*'FY29 D'!$N$18</f>
        <v>0</v>
      </c>
      <c r="I34" s="442">
        <f>I32*'FY29 D'!$N$18</f>
        <v>0</v>
      </c>
      <c r="J34" s="442">
        <f>J32*'FY29 D'!$N$18</f>
        <v>0</v>
      </c>
      <c r="K34" s="442">
        <f>K32*'FY29 D'!$N$18</f>
        <v>0</v>
      </c>
      <c r="L34" s="442">
        <f>L32*'FY29 D'!$N$18</f>
        <v>0</v>
      </c>
      <c r="M34" s="442">
        <f>M32*'FY29 D'!$N$18</f>
        <v>0</v>
      </c>
      <c r="N34" s="442">
        <f>N32*'FY29 D'!$N$18</f>
        <v>0</v>
      </c>
      <c r="O34" s="442">
        <f>O32*'FY29 D'!$N$18</f>
        <v>0</v>
      </c>
      <c r="P34" s="442">
        <f>P32*'FY29 D'!$N$18</f>
        <v>0</v>
      </c>
      <c r="Q34" s="392">
        <f>SUM(E33:P33)+SUM(E34:P34)</f>
        <v>0</v>
      </c>
      <c r="R34" s="393">
        <f>C34-Q34</f>
        <v>0</v>
      </c>
    </row>
    <row r="35" spans="1:22" s="648" customFormat="1" ht="11.4" customHeight="1" thickBot="1" x14ac:dyDescent="0.35">
      <c r="A35" s="204"/>
      <c r="B35" s="258"/>
      <c r="C35" s="193">
        <f>ROUND(SUM(C8:C34),0)</f>
        <v>0</v>
      </c>
      <c r="D35" s="22"/>
      <c r="E35" s="259"/>
      <c r="F35" s="226" t="s">
        <v>91</v>
      </c>
      <c r="G35" s="436" cm="1">
        <f t="array" ref="G35">SUMPRODUCT(E9:G9+E10:G10+E13:G13+E14:G14+E17:G17+E18:G18+E21:G21+E22:G22+E25:G25+E26:G26+E29:G29+E30:G30+E33:G33+E34:G34)</f>
        <v>0</v>
      </c>
      <c r="H35" s="177"/>
      <c r="I35" s="226" t="s">
        <v>92</v>
      </c>
      <c r="J35" s="437" cm="1">
        <f t="array" ref="J35">SUMPRODUCT(H9:J9+H10:J10+H13:J13+H14:J14+H17:J17+H18:J18+H21:J21+H22:J22+H25:J25+H26:J26+H29:J29+H30:J30+H33:J33+H34:J34)</f>
        <v>0</v>
      </c>
      <c r="K35" s="234"/>
      <c r="L35" s="235" t="s">
        <v>93</v>
      </c>
      <c r="M35" s="438" cm="1">
        <f t="array" ref="M35">SUMPRODUCT(K9:M9+K10:M10+K13:M13+K14:M14+K17:M17+K18:M18+K21:M21+K22:M22+K25:M25+K26:M26+K29:M29+K30:M30+K33:M33+K34:M34)</f>
        <v>0</v>
      </c>
      <c r="N35" s="255"/>
      <c r="O35" s="235" t="s">
        <v>94</v>
      </c>
      <c r="P35" s="438" cm="1">
        <f t="array" ref="P35">SUMPRODUCT(N9:P9+N10:P10+N13:P13+N14:P14+N17:P17+N18:P18+N21:P21+N22:P22+N25:P25+N26:P26+N29:P29+N30:P30+N33:P33+N34:P34)</f>
        <v>0</v>
      </c>
      <c r="Q35" s="260">
        <f>SUM(Q10+Q14+Q18+Q22+Q26+Q30+Q34)</f>
        <v>0</v>
      </c>
      <c r="R35" s="261">
        <f>C35-Q35</f>
        <v>0</v>
      </c>
    </row>
    <row r="36" spans="1:22" ht="11.5" customHeight="1" thickBot="1" x14ac:dyDescent="0.4">
      <c r="A36" s="852"/>
      <c r="B36" s="853"/>
      <c r="C36" s="853"/>
      <c r="D36" s="853"/>
      <c r="E36" s="853"/>
      <c r="F36" s="853"/>
      <c r="G36" s="853"/>
      <c r="H36" s="853"/>
      <c r="I36" s="853"/>
      <c r="J36" s="853"/>
      <c r="K36" s="853"/>
      <c r="L36" s="853"/>
      <c r="M36" s="853"/>
      <c r="N36" s="853"/>
      <c r="O36" s="853"/>
      <c r="P36" s="853"/>
      <c r="Q36" s="853"/>
      <c r="R36" s="854"/>
    </row>
    <row r="37" spans="1:22" s="8" customFormat="1" ht="11.5" customHeight="1" thickBot="1" x14ac:dyDescent="0.35">
      <c r="A37" s="850" t="s">
        <v>146</v>
      </c>
      <c r="B37" s="875"/>
      <c r="C37" s="830" t="s">
        <v>144</v>
      </c>
      <c r="D37" s="831"/>
      <c r="E37" s="417" t="s">
        <v>26</v>
      </c>
      <c r="F37" s="417" t="s">
        <v>25</v>
      </c>
      <c r="G37" s="417" t="s">
        <v>24</v>
      </c>
      <c r="H37" s="417" t="s">
        <v>23</v>
      </c>
      <c r="I37" s="417" t="s">
        <v>22</v>
      </c>
      <c r="J37" s="417" t="s">
        <v>21</v>
      </c>
      <c r="K37" s="417" t="s">
        <v>20</v>
      </c>
      <c r="L37" s="417" t="s">
        <v>19</v>
      </c>
      <c r="M37" s="418" t="s">
        <v>18</v>
      </c>
      <c r="N37" s="419" t="s">
        <v>17</v>
      </c>
      <c r="O37" s="419" t="s">
        <v>16</v>
      </c>
      <c r="P37" s="419" t="s">
        <v>15</v>
      </c>
      <c r="Q37" s="488" t="s">
        <v>14</v>
      </c>
      <c r="R37" s="240" t="s">
        <v>13</v>
      </c>
    </row>
    <row r="38" spans="1:22" s="648" customFormat="1" ht="10.4" customHeight="1" x14ac:dyDescent="0.3">
      <c r="A38" s="267" t="str">
        <f>'FY29 D'!$B$22</f>
        <v>I.</v>
      </c>
      <c r="B38" s="101" t="str">
        <f>'FY29 D'!$C$22</f>
        <v xml:space="preserve">Payroll Taxes                                                    </v>
      </c>
      <c r="C38" s="433"/>
      <c r="D38" s="444" t="s">
        <v>95</v>
      </c>
      <c r="E38" s="445">
        <f>'FY29 D'!$L$23*(E9+E13+E17+E21+E25+E29+E33)</f>
        <v>0</v>
      </c>
      <c r="F38" s="445">
        <f>'FY29 D'!$L$23*(F9+F13+F17+F21+F25+F29+F33)</f>
        <v>0</v>
      </c>
      <c r="G38" s="445">
        <f>'FY29 D'!$L$23*(G9+G13+G17+G21+G25+G29+G33)</f>
        <v>0</v>
      </c>
      <c r="H38" s="445">
        <f>'FY29 D'!$L$23*(H9+H13+H17+H21+H25+H29+H33)</f>
        <v>0</v>
      </c>
      <c r="I38" s="445">
        <f>'FY29 D'!$L$23*(I9+I13+I17+I21+I25+I29+I33)</f>
        <v>0</v>
      </c>
      <c r="J38" s="445">
        <f>'FY29 D'!$L$23*(J9+J13+J17+J21+J25+J29+J33)</f>
        <v>0</v>
      </c>
      <c r="K38" s="445">
        <f>'FY29 D'!$L$23*(K9+K13+K17+K21+K25+K29+K33)</f>
        <v>0</v>
      </c>
      <c r="L38" s="445">
        <f>'FY29 D'!$L$23*(L9+L13+L17+L21+L25+L29+L33)</f>
        <v>0</v>
      </c>
      <c r="M38" s="445">
        <f>'FY29 D'!$L$23*(M9+M13+M17+M21+M25+M29+M33)</f>
        <v>0</v>
      </c>
      <c r="N38" s="445">
        <f>'FY29 D'!$L$23*(N9+N13+N17+N21+N25+N29+N33)</f>
        <v>0</v>
      </c>
      <c r="O38" s="445">
        <f>'FY29 D'!$L$23*(O9+O13+O17+O21+O25+O29+O33)</f>
        <v>0</v>
      </c>
      <c r="P38" s="445">
        <f>'FY29 D'!$L$23*(P9+P13+P17+P21+P25+P29+P33)</f>
        <v>0</v>
      </c>
      <c r="Q38" s="247"/>
      <c r="R38" s="94"/>
    </row>
    <row r="39" spans="1:22" s="648" customFormat="1" ht="10.4" customHeight="1" x14ac:dyDescent="0.3">
      <c r="A39" s="111"/>
      <c r="B39" s="102"/>
      <c r="C39" s="232">
        <f>'FY29 D'!$S$23</f>
        <v>0</v>
      </c>
      <c r="D39" s="446" t="s">
        <v>96</v>
      </c>
      <c r="E39" s="447">
        <f>'FY29 D'!$L$23*(E10+E14+E18+E22+E26+E30+E34)</f>
        <v>0</v>
      </c>
      <c r="F39" s="447">
        <f>'FY29 D'!$L$23*(F10+F14+F18+F22+F26+F30+F34)</f>
        <v>0</v>
      </c>
      <c r="G39" s="447">
        <f>'FY29 D'!$L$23*(G10+G14+G18+G22+G26+G30+G34)</f>
        <v>0</v>
      </c>
      <c r="H39" s="447">
        <f>'FY29 D'!$L$23*(H10+H14+H18+H22+H26+H30+H34)</f>
        <v>0</v>
      </c>
      <c r="I39" s="447">
        <f>'FY29 D'!$L$23*(I10+I14+I18+I22+I26+I30+I34)</f>
        <v>0</v>
      </c>
      <c r="J39" s="447">
        <f>'FY29 D'!$L$23*(J10+J14+J18+J22+J26+J30+J34)</f>
        <v>0</v>
      </c>
      <c r="K39" s="447">
        <f>'FY29 D'!$L$23*(K10+K14+K18+K22+K26+K30+K34)</f>
        <v>0</v>
      </c>
      <c r="L39" s="447">
        <f>'FY29 D'!$L$23*(L10+L14+L18+L22+L26+L30+L34)</f>
        <v>0</v>
      </c>
      <c r="M39" s="447">
        <f>'FY29 D'!$L$23*(M10+M14+M18+M22+M26+M30+M34)</f>
        <v>0</v>
      </c>
      <c r="N39" s="447">
        <f>'FY29 D'!$L$23*(N10+N14+N18+N22+N26+N30+N34)</f>
        <v>0</v>
      </c>
      <c r="O39" s="447">
        <f>'FY29 D'!$L$23*(O10+O14+O18+O22+O26+O30+O34)</f>
        <v>0</v>
      </c>
      <c r="P39" s="447">
        <f>'FY29 D'!$L$23*(P10+P14+P18+P22+P26+P30+P34)</f>
        <v>0</v>
      </c>
      <c r="Q39" s="244">
        <f>SUM(E38:P38)+SUM(E39:P39)</f>
        <v>0</v>
      </c>
      <c r="R39" s="97">
        <f>C39-SUM(Q38:Q39)</f>
        <v>0</v>
      </c>
    </row>
    <row r="40" spans="1:22" s="648" customFormat="1" ht="10.4" customHeight="1" x14ac:dyDescent="0.3">
      <c r="A40" s="267" t="str">
        <f>'FY29 D'!$B$24</f>
        <v>II.</v>
      </c>
      <c r="B40" s="101" t="str">
        <f>'FY29 D'!$C$24</f>
        <v xml:space="preserve">Benefits II                                                          </v>
      </c>
      <c r="C40" s="434"/>
      <c r="D40" s="448" t="s">
        <v>95</v>
      </c>
      <c r="E40" s="449">
        <f>'FY29 D'!$L$25*(IF('FY29 D'!$E$25="x",E9,0)+IF('FY29 D'!$F$25="x",E13,0)+IF('FY29 D'!$G$25="x", E17,0)+IF('FY29 D'!$H$25="x",E21,0)+IF('FY29 D'!$I$25="x",E25,0)+IF('FY29 D'!$J$25="x",E29,0)+IF('FY29 D'!$K$25="x",E33,0))</f>
        <v>0</v>
      </c>
      <c r="F40" s="449">
        <f>'FY29 D'!$L$25*(IF('FY29 D'!$E$25="x",F9,0)+IF('FY29 D'!$F$25="x",F13,0)+IF('FY29 D'!$G$25="x", F17,0)+IF('FY29 D'!$H$25="x",F21,0)+IF('FY29 D'!$I$25="x",F25,0)+IF('FY29 D'!$J$25="x",F29,0)+IF('FY29 D'!$K$25="x",F33,0))</f>
        <v>0</v>
      </c>
      <c r="G40" s="449">
        <f>'FY29 D'!$L$25*(IF('FY29 D'!$E$25="x",G9,0)+IF('FY29 D'!$F$25="x",G13,0)+IF('FY29 D'!$G$25="x", G17,0)+IF('FY29 D'!$H$25="x",G21,0)+IF('FY29 D'!$I$25="x",G25,0)+IF('FY29 D'!$J$25="x",G29,0)+IF('FY29 D'!$K$25="x",G33,0))</f>
        <v>0</v>
      </c>
      <c r="H40" s="449">
        <f>'FY29 D'!$L$25*(IF('FY29 D'!$E$25="x",H9,0)+IF('FY29 D'!$F$25="x",H13,0)+IF('FY29 D'!$G$25="x", H17,0)+IF('FY29 D'!$H$25="x",H21,0)+IF('FY29 D'!$I$25="x",H25,0)+IF('FY29 D'!$J$25="x",H29,0)+IF('FY29 D'!$K$25="x",H33,0))</f>
        <v>0</v>
      </c>
      <c r="I40" s="449">
        <f>'FY29 D'!$L$25*(IF('FY29 D'!$E$25="x",I9,0)+IF('FY29 D'!$F$25="x",I13,0)+IF('FY29 D'!$G$25="x", I17,0)+IF('FY29 D'!$H$25="x",I21,0)+IF('FY29 D'!$I$25="x",I25,0)+IF('FY29 D'!$J$25="x",I29,0)+IF('FY29 D'!$K$25="x",I33,0))</f>
        <v>0</v>
      </c>
      <c r="J40" s="449">
        <f>'FY29 D'!$L$25*(IF('FY29 D'!$E$25="x",J9,0)+IF('FY29 D'!$F$25="x",J13,0)+IF('FY29 D'!$G$25="x", J17,0)+IF('FY29 D'!$H$25="x",J21,0)+IF('FY29 D'!$I$25="x",J25,0)+IF('FY29 D'!$J$25="x",J29,0)+IF('FY29 D'!$K$25="x",J33,0))</f>
        <v>0</v>
      </c>
      <c r="K40" s="449">
        <f>'FY29 D'!$L$25*(IF('FY29 D'!$E$25="x",K9,0)+IF('FY29 D'!$F$25="x",K13,0)+IF('FY29 D'!$G$25="x", K17,0)+IF('FY29 D'!$H$25="x",K21,0)+IF('FY29 D'!$I$25="x",K25,0)+IF('FY29 D'!$J$25="x",K29,0)+IF('FY29 D'!$K$25="x",K33,0))</f>
        <v>0</v>
      </c>
      <c r="L40" s="449">
        <f>'FY29 D'!$L$25*(IF('FY29 D'!$E$25="x",L9,0)+IF('FY29 D'!$F$25="x",L13,0)+IF('FY29 D'!$G$25="x", L17,0)+IF('FY29 D'!$H$25="x",L21,0)+IF('FY29 D'!$I$25="x",L25,0)+IF('FY29 D'!$J$25="x",L29,0)+IF('FY29 D'!$K$25="x",L33,0))</f>
        <v>0</v>
      </c>
      <c r="M40" s="449">
        <f>'FY29 D'!$L$25*(IF('FY29 D'!$E$25="x",M9,0)+IF('FY29 D'!$F$25="x",M13,0)+IF('FY29 D'!$G$25="x", M17,0)+IF('FY29 D'!$H$25="x",M21,0)+IF('FY29 D'!$I$25="x",M25,0)+IF('FY29 D'!$J$25="x",M29,0)+IF('FY29 D'!$K$25="x",M33,0))</f>
        <v>0</v>
      </c>
      <c r="N40" s="449">
        <f>'FY29 D'!$L$25*(IF('FY29 D'!$E$25="x",N9,0)+IF('FY29 D'!$F$25="x",N13,0)+IF('FY29 D'!$G$25="x", N17,0)+IF('FY29 D'!$H$25="x",N21,0)+IF('FY29 D'!$I$25="x",N25,0)+IF('FY29 D'!$J$25="x",N29,0)+IF('FY29 D'!$K$25="x",N33,0))</f>
        <v>0</v>
      </c>
      <c r="O40" s="449">
        <f>'FY29 D'!$L$25*(IF('FY29 D'!$E$25="x",O9,0)+IF('FY29 D'!$F$25="x",O13,0)+IF('FY29 D'!$G$25="x", O17,0)+IF('FY29 D'!$H$25="x",O21,0)+IF('FY29 D'!$I$25="x",O25,0)+IF('FY29 D'!$J$25="x",O29,0)+IF('FY29 D'!$K$25="x",O33,0))</f>
        <v>0</v>
      </c>
      <c r="P40" s="449">
        <f>'FY29 D'!$L$25*(IF('FY29 D'!$E$25="x",P9,0)+IF('FY29 D'!$F$25="x",P13,0)+IF('FY29 D'!$G$25="x", P17,0)+IF('FY29 D'!$H$25="x",P21,0)+IF('FY29 D'!$I$25="x",P25,0)+IF('FY29 D'!$J$25="x",P29,0)+IF('FY29 D'!$K$25="x",P33,0))</f>
        <v>0</v>
      </c>
      <c r="Q40" s="247"/>
      <c r="R40" s="98"/>
    </row>
    <row r="41" spans="1:22" s="648" customFormat="1" ht="10.4" customHeight="1" x14ac:dyDescent="0.3">
      <c r="A41" s="268"/>
      <c r="B41" s="102"/>
      <c r="C41" s="232">
        <f>'FY29 D'!$S$25</f>
        <v>0</v>
      </c>
      <c r="D41" s="446" t="s">
        <v>96</v>
      </c>
      <c r="E41" s="450">
        <f>'FY29 D'!$L$25*(IF('FY29 D'!$E$25="x",E10,0)+IF('FY29 D'!$F$25="x",E14,0)+IF('FY29 D'!$G$25="x", E18,0)+IF('FY29 D'!$H$25="x",E22,0)+IF('FY29 D'!$I$25="x",E26,0)+IF('FY29 D'!$J$25="x",E30,0)+IF('FY29 D'!$K$25="x",E34,0))</f>
        <v>0</v>
      </c>
      <c r="F41" s="450">
        <f>'FY29 D'!$L$25*(IF('FY29 D'!$E$25="x",F10,0)+IF('FY29 D'!$F$25="x",F14,0)+IF('FY29 D'!$G$25="x", F18,0)+IF('FY29 D'!$H$25="x",F22,0)+IF('FY29 D'!$I$25="x",F26,0)+IF('FY29 D'!$J$25="x",F30,0)+IF('FY29 D'!$K$25="x",F34,0))</f>
        <v>0</v>
      </c>
      <c r="G41" s="450">
        <f>'FY29 D'!$L$25*(IF('FY29 D'!$E$25="x",G10,0)+IF('FY29 D'!$F$25="x",G14,0)+IF('FY29 D'!$G$25="x", G18,0)+IF('FY29 D'!$H$25="x",G22,0)+IF('FY29 D'!$I$25="x",G26,0)+IF('FY29 D'!$J$25="x",G30,0)+IF('FY29 D'!$K$25="x",G34,0))</f>
        <v>0</v>
      </c>
      <c r="H41" s="450">
        <f>'FY29 D'!$L$25*(IF('FY29 D'!$E$25="x",H10,0)+IF('FY29 D'!$F$25="x",H14,0)+IF('FY29 D'!$G$25="x", H18,0)+IF('FY29 D'!$H$25="x",H22,0)+IF('FY29 D'!$I$25="x",H26,0)+IF('FY29 D'!$J$25="x",H30,0)+IF('FY29 D'!$K$25="x",H34,0))</f>
        <v>0</v>
      </c>
      <c r="I41" s="450">
        <f>'FY29 D'!$L$25*(IF('FY29 D'!$E$25="x",I10,0)+IF('FY29 D'!$F$25="x",I14,0)+IF('FY29 D'!$G$25="x", I18,0)+IF('FY29 D'!$H$25="x",I22,0)+IF('FY29 D'!$I$25="x",I26,0)+IF('FY29 D'!$J$25="x",I30,0)+IF('FY29 D'!$K$25="x",I34,0))</f>
        <v>0</v>
      </c>
      <c r="J41" s="450">
        <f>'FY29 D'!$L$25*(IF('FY29 D'!$E$25="x",J10,0)+IF('FY29 D'!$F$25="x",J14,0)+IF('FY29 D'!$G$25="x", J18,0)+IF('FY29 D'!$H$25="x",J22,0)+IF('FY29 D'!$I$25="x",J26,0)+IF('FY29 D'!$J$25="x",J30,0)+IF('FY29 D'!$K$25="x",J34,0))</f>
        <v>0</v>
      </c>
      <c r="K41" s="450">
        <f>'FY29 D'!$L$25*(IF('FY29 D'!$E$25="x",K10,0)+IF('FY29 D'!$F$25="x",K14,0)+IF('FY29 D'!$G$25="x", K18,0)+IF('FY29 D'!$H$25="x",K22,0)+IF('FY29 D'!$I$25="x",K26,0)+IF('FY29 D'!$J$25="x",K30,0)+IF('FY29 D'!$K$25="x",K34,0))</f>
        <v>0</v>
      </c>
      <c r="L41" s="450">
        <f>'FY29 D'!$L$25*(IF('FY29 D'!$E$25="x",L10,0)+IF('FY29 D'!$F$25="x",L14,0)+IF('FY29 D'!$G$25="x", L18,0)+IF('FY29 D'!$H$25="x",L22,0)+IF('FY29 D'!$I$25="x",L26,0)+IF('FY29 D'!$J$25="x",L30,0)+IF('FY29 D'!$K$25="x",L34,0))</f>
        <v>0</v>
      </c>
      <c r="M41" s="450">
        <f>'FY29 D'!$L$25*(IF('FY29 D'!$E$25="x",M10,0)+IF('FY29 D'!$F$25="x",M14,0)+IF('FY29 D'!$G$25="x", M18,0)+IF('FY29 D'!$H$25="x",M22,0)+IF('FY29 D'!$I$25="x",M26,0)+IF('FY29 D'!$J$25="x",M30,0)+IF('FY29 D'!$K$25="x",M34,0))</f>
        <v>0</v>
      </c>
      <c r="N41" s="450">
        <f>'FY29 D'!$L$25*(IF('FY29 D'!$E$25="x",N10,0)+IF('FY29 D'!$F$25="x",N14,0)+IF('FY29 D'!$G$25="x", N18,0)+IF('FY29 D'!$H$25="x",N22,0)+IF('FY29 D'!$I$25="x",N26,0)+IF('FY29 D'!$J$25="x",N30,0)+IF('FY29 D'!$K$25="x",N34,0))</f>
        <v>0</v>
      </c>
      <c r="O41" s="450">
        <f>'FY29 D'!$L$25*(IF('FY29 D'!$E$25="x",O10,0)+IF('FY29 D'!$F$25="x",O14,0)+IF('FY29 D'!$G$25="x", O18,0)+IF('FY29 D'!$H$25="x",O22,0)+IF('FY29 D'!$I$25="x",O26,0)+IF('FY29 D'!$J$25="x",O30,0)+IF('FY29 D'!$K$25="x",O34,0))</f>
        <v>0</v>
      </c>
      <c r="P41" s="450">
        <f>'FY29 D'!$L$25*(IF('FY29 D'!$E$25="x",P10,0)+IF('FY29 D'!$F$25="x",P14,0)+IF('FY29 D'!$G$25="x", P18,0)+IF('FY29 D'!$H$25="x",P22,0)+IF('FY29 D'!$I$25="x",P26,0)+IF('FY29 D'!$J$25="x",P30,0)+IF('FY29 D'!$K$25="x",P34,0))</f>
        <v>0</v>
      </c>
      <c r="Q41" s="244">
        <f>SUM(E40:P40)+SUM(E41:P41)</f>
        <v>0</v>
      </c>
      <c r="R41" s="97">
        <f>C41-SUM(Q40:Q41)</f>
        <v>0</v>
      </c>
    </row>
    <row r="42" spans="1:22" s="648" customFormat="1" ht="10.4" customHeight="1" x14ac:dyDescent="0.3">
      <c r="A42" s="267" t="str">
        <f>'FY29 D'!$B$26</f>
        <v>III.</v>
      </c>
      <c r="B42" s="103" t="str">
        <f>'FY29 D'!$C$26</f>
        <v xml:space="preserve">Benefits III                                                         </v>
      </c>
      <c r="C42" s="443"/>
      <c r="D42" s="451" t="s">
        <v>95</v>
      </c>
      <c r="E42" s="440">
        <f>'FY29 D'!$L$27*(IF('FY29 D'!$E$27="x",E9,0)+IF('FY29 D'!$F$27="x",E13,0)+IF('FY29 D'!$G$27="x", E17,0)+IF('FY29 D'!$H$27="x",E21,0)+IF('FY29 D'!$I$27="x",E25,0)+IF('FY29 D'!$J$27="x",E29,0)+IF('FY29 D'!$K$27="x",E33,0))</f>
        <v>0</v>
      </c>
      <c r="F42" s="440">
        <f>'FY29 D'!$L$27*(IF('FY29 D'!$E$27="x",F9,0)+IF('FY29 D'!$F$27="x",F13,0)+IF('FY29 D'!$G$27="x", F17,0)+IF('FY29 D'!$H$27="x",F21,0)+IF('FY29 D'!$I$27="x",F25,0)+IF('FY29 D'!$J$27="x",F29,0)+IF('FY29 D'!$K$27="x",F33,0))</f>
        <v>0</v>
      </c>
      <c r="G42" s="440">
        <f>'FY29 D'!$L$27*(IF('FY29 D'!$E$27="x",G9,0)+IF('FY29 D'!$F$27="x",G13,0)+IF('FY29 D'!$G$27="x", G17,0)+IF('FY29 D'!$H$27="x",G21,0)+IF('FY29 D'!$I$27="x",G25,0)+IF('FY29 D'!$J$27="x",G29,0)+IF('FY29 D'!$K$27="x",G33,0))</f>
        <v>0</v>
      </c>
      <c r="H42" s="440">
        <f>'FY29 D'!$L$27*(IF('FY29 D'!$E$27="x",H9,0)+IF('FY29 D'!$F$27="x",H13,0)+IF('FY29 D'!$G$27="x", H17,0)+IF('FY29 D'!$H$27="x",H21,0)+IF('FY29 D'!$I$27="x",H25,0)+IF('FY29 D'!$J$27="x",H29,0)+IF('FY29 D'!$K$27="x",H33,0))</f>
        <v>0</v>
      </c>
      <c r="I42" s="440">
        <f>'FY29 D'!$L$27*(IF('FY29 D'!$E$27="x",I9,0)+IF('FY29 D'!$F$27="x",I13,0)+IF('FY29 D'!$G$27="x", I17,0)+IF('FY29 D'!$H$27="x",I21,0)+IF('FY29 D'!$I$27="x",I25,0)+IF('FY29 D'!$J$27="x",I29,0)+IF('FY29 D'!$K$27="x",I33,0))</f>
        <v>0</v>
      </c>
      <c r="J42" s="440">
        <f>'FY29 D'!$L$27*(IF('FY29 D'!$E$27="x",J9,0)+IF('FY29 D'!$F$27="x",J13,0)+IF('FY29 D'!$G$27="x", J17,0)+IF('FY29 D'!$H$27="x",J21,0)+IF('FY29 D'!$I$27="x",J25,0)+IF('FY29 D'!$J$27="x",J29,0)+IF('FY29 D'!$K$27="x",J33,0))</f>
        <v>0</v>
      </c>
      <c r="K42" s="440">
        <f>'FY29 D'!$L$27*(IF('FY29 D'!$E$27="x",K9,0)+IF('FY29 D'!$F$27="x",K13,0)+IF('FY29 D'!$G$27="x", K17,0)+IF('FY29 D'!$H$27="x",K21,0)+IF('FY29 D'!$I$27="x",K25,0)+IF('FY29 D'!$J$27="x",K29,0)+IF('FY29 D'!$K$27="x",K33,0))</f>
        <v>0</v>
      </c>
      <c r="L42" s="440">
        <f>'FY29 D'!$L$27*(IF('FY29 D'!$E$27="x",L9,0)+IF('FY29 D'!$F$27="x",L13,0)+IF('FY29 D'!$G$27="x", L17,0)+IF('FY29 D'!$H$27="x",L21,0)+IF('FY29 D'!$I$27="x",L25,0)+IF('FY29 D'!$J$27="x",L29,0)+IF('FY29 D'!$K$27="x",L33,0))</f>
        <v>0</v>
      </c>
      <c r="M42" s="440">
        <f>'FY29 D'!$L$27*(IF('FY29 D'!$E$27="x",M9,0)+IF('FY29 D'!$F$27="x",M13,0)+IF('FY29 D'!$G$27="x", M17,0)+IF('FY29 D'!$H$27="x",M21,0)+IF('FY29 D'!$I$27="x",M25,0)+IF('FY29 D'!$J$27="x",M29,0)+IF('FY29 D'!$K$27="x",M33,0))</f>
        <v>0</v>
      </c>
      <c r="N42" s="440">
        <f>'FY29 D'!$L$27*(IF('FY29 D'!$E$27="x",N9,0)+IF('FY29 D'!$F$27="x",N13,0)+IF('FY29 D'!$G$27="x", N17,0)+IF('FY29 D'!$H$27="x",N21,0)+IF('FY29 D'!$I$27="x",N25,0)+IF('FY29 D'!$J$27="x",N29,0)+IF('FY29 D'!$K$27="x",N33,0))</f>
        <v>0</v>
      </c>
      <c r="O42" s="440">
        <f>'FY29 D'!$L$27*(IF('FY29 D'!$E$27="x",O9,0)+IF('FY29 D'!$F$27="x",O13,0)+IF('FY29 D'!$G$27="x", O17,0)+IF('FY29 D'!$H$27="x",O21,0)+IF('FY29 D'!$I$27="x",O25,0)+IF('FY29 D'!$J$27="x",O29,0)+IF('FY29 D'!$K$27="x",O33,0))</f>
        <v>0</v>
      </c>
      <c r="P42" s="440">
        <f>'FY29 D'!$L$27*(IF('FY29 D'!$E$27="x",P9,0)+IF('FY29 D'!$F$27="x",P13,0)+IF('FY29 D'!$G$27="x", P17,0)+IF('FY29 D'!$H$27="x",P21,0)+IF('FY29 D'!$I$27="x",P25,0)+IF('FY29 D'!$J$27="x",P29,0)+IF('FY29 D'!$K$27="x",P33,0))</f>
        <v>0</v>
      </c>
      <c r="Q42" s="247"/>
      <c r="R42" s="98"/>
    </row>
    <row r="43" spans="1:22" s="648" customFormat="1" ht="10.4" customHeight="1" x14ac:dyDescent="0.3">
      <c r="A43" s="268"/>
      <c r="B43" s="102"/>
      <c r="C43" s="229">
        <f>'FY29 D'!$S$27</f>
        <v>0</v>
      </c>
      <c r="D43" s="452" t="s">
        <v>96</v>
      </c>
      <c r="E43" s="453">
        <f>'FY29 D'!$L$27*(IF('FY29 D'!$E$27="x",E10,0)+IF('FY29 D'!$F$27="x",E14,0)+IF('FY29 D'!$G$27="x", E18,0)+IF('FY29 D'!$H$27="x",E22,0)+IF('FY29 D'!$I$27="x",E26,0)+IF('FY29 D'!$J$27="x",E30,0)+IF('FY29 D'!$K$27="x",E34,0))</f>
        <v>0</v>
      </c>
      <c r="F43" s="453">
        <f>'FY29 D'!$L$27*(IF('FY29 D'!$E$27="x",F10,0)+IF('FY29 D'!$F$27="x",F14,0)+IF('FY29 D'!$G$27="x", F18,0)+IF('FY29 D'!$H$27="x",F22,0)+IF('FY29 D'!$I$27="x",F26,0)+IF('FY29 D'!$J$27="x",F30,0)+IF('FY29 D'!$K$27="x",F34,0))</f>
        <v>0</v>
      </c>
      <c r="G43" s="453">
        <f>'FY29 D'!$L$27*(IF('FY29 D'!$E$27="x",G10,0)+IF('FY29 D'!$F$27="x",G14,0)+IF('FY29 D'!$G$27="x", G18,0)+IF('FY29 D'!$H$27="x",G22,0)+IF('FY29 D'!$I$27="x",G26,0)+IF('FY29 D'!$J$27="x",G30,0)+IF('FY29 D'!$K$27="x",G34,0))</f>
        <v>0</v>
      </c>
      <c r="H43" s="453">
        <f>'FY29 D'!$L$27*(IF('FY29 D'!$E$27="x",H10,0)+IF('FY29 D'!$F$27="x",H14,0)+IF('FY29 D'!$G$27="x", H18,0)+IF('FY29 D'!$H$27="x",H22,0)+IF('FY29 D'!$I$27="x",H26,0)+IF('FY29 D'!$J$27="x",H30,0)+IF('FY29 D'!$K$27="x",H34,0))</f>
        <v>0</v>
      </c>
      <c r="I43" s="453">
        <f>'FY29 D'!$L$27*(IF('FY29 D'!$E$27="x",I10,0)+IF('FY29 D'!$F$27="x",I14,0)+IF('FY29 D'!$G$27="x", I18,0)+IF('FY29 D'!$H$27="x",I22,0)+IF('FY29 D'!$I$27="x",I26,0)+IF('FY29 D'!$J$27="x",I30,0)+IF('FY29 D'!$K$27="x",I34,0))</f>
        <v>0</v>
      </c>
      <c r="J43" s="453">
        <f>'FY29 D'!$L$27*(IF('FY29 D'!$E$27="x",J10,0)+IF('FY29 D'!$F$27="x",J14,0)+IF('FY29 D'!$G$27="x", J18,0)+IF('FY29 D'!$H$27="x",J22,0)+IF('FY29 D'!$I$27="x",J26,0)+IF('FY29 D'!$J$27="x",J30,0)+IF('FY29 D'!$K$27="x",J34,0))</f>
        <v>0</v>
      </c>
      <c r="K43" s="453">
        <f>'FY29 D'!$L$27*(IF('FY29 D'!$E$27="x",K10,0)+IF('FY29 D'!$F$27="x",K14,0)+IF('FY29 D'!$G$27="x", K18,0)+IF('FY29 D'!$H$27="x",K22,0)+IF('FY29 D'!$I$27="x",K26,0)+IF('FY29 D'!$J$27="x",K30,0)+IF('FY29 D'!$K$27="x",K34,0))</f>
        <v>0</v>
      </c>
      <c r="L43" s="453">
        <f>'FY29 D'!$L$27*(IF('FY29 D'!$E$27="x",L10,0)+IF('FY29 D'!$F$27="x",L14,0)+IF('FY29 D'!$G$27="x", L18,0)+IF('FY29 D'!$H$27="x",L22,0)+IF('FY29 D'!$I$27="x",L26,0)+IF('FY29 D'!$J$27="x",L30,0)+IF('FY29 D'!$K$27="x",L34,0))</f>
        <v>0</v>
      </c>
      <c r="M43" s="453">
        <f>'FY29 D'!$L$27*(IF('FY29 D'!$E$27="x",M10,0)+IF('FY29 D'!$F$27="x",M14,0)+IF('FY29 D'!$G$27="x", M18,0)+IF('FY29 D'!$H$27="x",M22,0)+IF('FY29 D'!$I$27="x",M26,0)+IF('FY29 D'!$J$27="x",M30,0)+IF('FY29 D'!$K$27="x",M34,0))</f>
        <v>0</v>
      </c>
      <c r="N43" s="453">
        <f>'FY29 D'!$L$27*(IF('FY29 D'!$E$27="x",N10,0)+IF('FY29 D'!$F$27="x",N14,0)+IF('FY29 D'!$G$27="x", N18,0)+IF('FY29 D'!$H$27="x",N22,0)+IF('FY29 D'!$I$27="x",N26,0)+IF('FY29 D'!$J$27="x",N30,0)+IF('FY29 D'!$K$27="x",N34,0))</f>
        <v>0</v>
      </c>
      <c r="O43" s="453">
        <f>'FY29 D'!$L$27*(IF('FY29 D'!$E$27="x",O10,0)+IF('FY29 D'!$F$27="x",O14,0)+IF('FY29 D'!$G$27="x", O18,0)+IF('FY29 D'!$H$27="x",O22,0)+IF('FY29 D'!$I$27="x",O26,0)+IF('FY29 D'!$J$27="x",O30,0)+IF('FY29 D'!$K$27="x",O34,0))</f>
        <v>0</v>
      </c>
      <c r="P43" s="453">
        <f>'FY29 D'!$L$27*(IF('FY29 D'!$E$27="x",P10,0)+IF('FY29 D'!$F$27="x",P14,0)+IF('FY29 D'!$G$27="x", P18,0)+IF('FY29 D'!$H$27="x",P22,0)+IF('FY29 D'!$I$27="x",P26,0)+IF('FY29 D'!$J$27="x",P30,0)+IF('FY29 D'!$K$27="x",P34,0))</f>
        <v>0</v>
      </c>
      <c r="Q43" s="244">
        <f>SUM(E42:P42)+SUM(E43:P43)</f>
        <v>0</v>
      </c>
      <c r="R43" s="97">
        <f>C43-SUM(Q42:Q43)</f>
        <v>0</v>
      </c>
    </row>
    <row r="44" spans="1:22" s="648" customFormat="1" ht="10.4" customHeight="1" x14ac:dyDescent="0.3">
      <c r="A44" s="267" t="str">
        <f>'FY29 D'!$B$28</f>
        <v>IV.</v>
      </c>
      <c r="B44" s="103" t="str">
        <f>'FY29 D'!$C$28</f>
        <v xml:space="preserve">Benefits IV                                                         </v>
      </c>
      <c r="C44" s="443"/>
      <c r="D44" s="454" t="s">
        <v>95</v>
      </c>
      <c r="E44" s="455">
        <f>'FY29 D'!$L$29*(IF('FY29 D'!$E$29="x",E9,0)+IF('FY29 D'!$F$29="x",E13,0)+IF('FY29 D'!$G$29="x", E17,0)+IF('FY29 D'!$H$29="x",E21,0)+IF('FY29 D'!$I$29="x",E25,0)+IF('FY29 D'!$J$29="x",E29,0)+IF('FY29 D'!$K$29="x",E33,0))</f>
        <v>0</v>
      </c>
      <c r="F44" s="455">
        <f>'FY29 D'!$L$29*(IF('FY29 D'!$E$29="x",F9,0)+IF('FY29 D'!$F$29="x",F13,0)+IF('FY29 D'!$G$29="x", F17,0)+IF('FY29 D'!$H$29="x",F21,0)+IF('FY29 D'!$I$29="x",F25,0)+IF('FY29 D'!$J$29="x",F29,0)+IF('FY29 D'!$K$29="x",F33,0))</f>
        <v>0</v>
      </c>
      <c r="G44" s="455">
        <f>'FY29 D'!$L$29*(IF('FY29 D'!$E$29="x",G9,0)+IF('FY29 D'!$F$29="x",G13,0)+IF('FY29 D'!$G$29="x", G17,0)+IF('FY29 D'!$H$29="x",G21,0)+IF('FY29 D'!$I$29="x",G25,0)+IF('FY29 D'!$J$29="x",G29,0)+IF('FY29 D'!$K$29="x",G33,0))</f>
        <v>0</v>
      </c>
      <c r="H44" s="455">
        <f>'FY29 D'!$L$29*(IF('FY29 D'!$E$29="x",H9,0)+IF('FY29 D'!$F$29="x",H13,0)+IF('FY29 D'!$G$29="x", H17,0)+IF('FY29 D'!$H$29="x",H21,0)+IF('FY29 D'!$I$29="x",H25,0)+IF('FY29 D'!$J$29="x",H29,0)+IF('FY29 D'!$K$29="x",H33,0))</f>
        <v>0</v>
      </c>
      <c r="I44" s="455">
        <f>'FY29 D'!$L$29*(IF('FY29 D'!$E$29="x",I9,0)+IF('FY29 D'!$F$29="x",I13,0)+IF('FY29 D'!$G$29="x", I17,0)+IF('FY29 D'!$H$29="x",I21,0)+IF('FY29 D'!$I$29="x",I25,0)+IF('FY29 D'!$J$29="x",I29,0)+IF('FY29 D'!$K$29="x",I33,0))</f>
        <v>0</v>
      </c>
      <c r="J44" s="455">
        <f>'FY29 D'!$L$29*(IF('FY29 D'!$E$29="x",J9,0)+IF('FY29 D'!$F$29="x",J13,0)+IF('FY29 D'!$G$29="x", J17,0)+IF('FY29 D'!$H$29="x",J21,0)+IF('FY29 D'!$I$29="x",J25,0)+IF('FY29 D'!$J$29="x",J29,0)+IF('FY29 D'!$K$29="x",J33,0))</f>
        <v>0</v>
      </c>
      <c r="K44" s="455">
        <f>'FY29 D'!$L$29*(IF('FY29 D'!$E$29="x",K9,0)+IF('FY29 D'!$F$29="x",K13,0)+IF('FY29 D'!$G$29="x", K17,0)+IF('FY29 D'!$H$29="x",K21,0)+IF('FY29 D'!$I$29="x",K25,0)+IF('FY29 D'!$J$29="x",K29,0)+IF('FY29 D'!$K$29="x",K33,0))</f>
        <v>0</v>
      </c>
      <c r="L44" s="455">
        <f>'FY29 D'!$L$29*(IF('FY29 D'!$E$29="x",L9,0)+IF('FY29 D'!$F$29="x",L13,0)+IF('FY29 D'!$G$29="x", L17,0)+IF('FY29 D'!$H$29="x",L21,0)+IF('FY29 D'!$I$29="x",L25,0)+IF('FY29 D'!$J$29="x",L29,0)+IF('FY29 D'!$K$29="x",L33,0))</f>
        <v>0</v>
      </c>
      <c r="M44" s="455">
        <f>'FY29 D'!$L$29*(IF('FY29 D'!$E$29="x",M9,0)+IF('FY29 D'!$F$29="x",M13,0)+IF('FY29 D'!$G$29="x", M17,0)+IF('FY29 D'!$H$29="x",M21,0)+IF('FY29 D'!$I$29="x",M25,0)+IF('FY29 D'!$J$29="x",M29,0)+IF('FY29 D'!$K$29="x",M33,0))</f>
        <v>0</v>
      </c>
      <c r="N44" s="455">
        <f>'FY29 D'!$L$29*(IF('FY29 D'!$E$29="x",N9,0)+IF('FY29 D'!$F$29="x",N13,0)+IF('FY29 D'!$G$29="x", N17,0)+IF('FY29 D'!$H$29="x",N21,0)+IF('FY29 D'!$I$29="x",N25,0)+IF('FY29 D'!$J$29="x",N29,0)+IF('FY29 D'!$K$29="x",N33,0))</f>
        <v>0</v>
      </c>
      <c r="O44" s="455">
        <f>'FY29 D'!$L$29*(IF('FY29 D'!$E$29="x",O9,0)+IF('FY29 D'!$F$29="x",O13,0)+IF('FY29 D'!$G$29="x", O17,0)+IF('FY29 D'!$H$29="x",O21,0)+IF('FY29 D'!$I$29="x",O25,0)+IF('FY29 D'!$J$29="x",O29,0)+IF('FY29 D'!$K$29="x",O33,0))</f>
        <v>0</v>
      </c>
      <c r="P44" s="455">
        <f>'FY29 D'!$L$29*(IF('FY29 D'!$E$29="x",P9,0)+IF('FY29 D'!$F$29="x",P13,0)+IF('FY29 D'!$G$29="x", P17,0)+IF('FY29 D'!$H$29="x",P21,0)+IF('FY29 D'!$I$29="x",P25,0)+IF('FY29 D'!$J$29="x",P29,0)+IF('FY29 D'!$K$29="x",P33,0))</f>
        <v>0</v>
      </c>
      <c r="Q44" s="99"/>
      <c r="R44" s="99"/>
    </row>
    <row r="45" spans="1:22" s="648" customFormat="1" ht="10.4" customHeight="1" thickBot="1" x14ac:dyDescent="0.35">
      <c r="A45" s="111"/>
      <c r="B45" s="117"/>
      <c r="C45" s="229">
        <f>'FY29 D'!$S$29</f>
        <v>0</v>
      </c>
      <c r="D45" s="452" t="s">
        <v>96</v>
      </c>
      <c r="E45" s="453">
        <f>'FY29 D'!$L$29*(IF('FY29 D'!$E$29="x",E10,0)+IF('FY29 D'!$F$29="x",E14,0)+IF('FY29 D'!$G$29="x", E18,0)+IF('FY29 D'!$H$29="x",E22,0)+IF('FY29 D'!$I$29="x",E26,0)+IF('FY29 D'!$J$29="x",E30,0)+IF('FY29 D'!$K$29="x",E34,0))</f>
        <v>0</v>
      </c>
      <c r="F45" s="453">
        <f>'FY29 D'!$L$29*(IF('FY29 D'!$E$29="x",F10,0)+IF('FY29 D'!$F$29="x",F14,0)+IF('FY29 D'!$G$29="x", F18,0)+IF('FY29 D'!$H$29="x",F22,0)+IF('FY29 D'!$I$29="x",F26,0)+IF('FY29 D'!$J$29="x",F30,0)+IF('FY29 D'!$K$29="x",F34,0))</f>
        <v>0</v>
      </c>
      <c r="G45" s="453">
        <f>'FY29 D'!$L$29*(IF('FY29 D'!$E$29="x",G10,0)+IF('FY29 D'!$F$29="x",G14,0)+IF('FY29 D'!$G$29="x", G18,0)+IF('FY29 D'!$H$29="x",G22,0)+IF('FY29 D'!$I$29="x",G26,0)+IF('FY29 D'!$J$29="x",G30,0)+IF('FY29 D'!$K$29="x",G34,0))</f>
        <v>0</v>
      </c>
      <c r="H45" s="453">
        <f>'FY29 D'!$L$29*(IF('FY29 D'!$E$29="x",H10,0)+IF('FY29 D'!$F$29="x",H14,0)+IF('FY29 D'!$G$29="x", H18,0)+IF('FY29 D'!$H$29="x",H22,0)+IF('FY29 D'!$I$29="x",H26,0)+IF('FY29 D'!$J$29="x",H30,0)+IF('FY29 D'!$K$29="x",H34,0))</f>
        <v>0</v>
      </c>
      <c r="I45" s="453">
        <f>'FY29 D'!$L$29*(IF('FY29 D'!$E$29="x",I10,0)+IF('FY29 D'!$F$29="x",I14,0)+IF('FY29 D'!$G$29="x", I18,0)+IF('FY29 D'!$H$29="x",I22,0)+IF('FY29 D'!$I$29="x",I26,0)+IF('FY29 D'!$J$29="x",I30,0)+IF('FY29 D'!$K$29="x",I34,0))</f>
        <v>0</v>
      </c>
      <c r="J45" s="453">
        <f>'FY29 D'!$L$29*(IF('FY29 D'!$E$29="x",J10,0)+IF('FY29 D'!$F$29="x",J14,0)+IF('FY29 D'!$G$29="x", J18,0)+IF('FY29 D'!$H$29="x",J22,0)+IF('FY29 D'!$I$29="x",J26,0)+IF('FY29 D'!$J$29="x",J30,0)+IF('FY29 D'!$K$29="x",J34,0))</f>
        <v>0</v>
      </c>
      <c r="K45" s="453">
        <f>'FY29 D'!$L$29*(IF('FY29 D'!$E$29="x",K10,0)+IF('FY29 D'!$F$29="x",K14,0)+IF('FY29 D'!$G$29="x", K18,0)+IF('FY29 D'!$H$29="x",K22,0)+IF('FY29 D'!$I$29="x",K26,0)+IF('FY29 D'!$J$29="x",K30,0)+IF('FY29 D'!$K$29="x",K34,0))</f>
        <v>0</v>
      </c>
      <c r="L45" s="453">
        <f>'FY29 D'!$L$29*(IF('FY29 D'!$E$29="x",L10,0)+IF('FY29 D'!$F$29="x",L14,0)+IF('FY29 D'!$G$29="x", L18,0)+IF('FY29 D'!$H$29="x",L22,0)+IF('FY29 D'!$I$29="x",L26,0)+IF('FY29 D'!$J$29="x",L30,0)+IF('FY29 D'!$K$29="x",L34,0))</f>
        <v>0</v>
      </c>
      <c r="M45" s="453">
        <f>'FY29 D'!$L$29*(IF('FY29 D'!$E$29="x",M10,0)+IF('FY29 D'!$F$29="x",M14,0)+IF('FY29 D'!$G$29="x", M18,0)+IF('FY29 D'!$H$29="x",M22,0)+IF('FY29 D'!$I$29="x",M26,0)+IF('FY29 D'!$J$29="x",M30,0)+IF('FY29 D'!$K$29="x",M34,0))</f>
        <v>0</v>
      </c>
      <c r="N45" s="453">
        <f>'FY29 D'!$L$29*(IF('FY29 D'!$E$29="x",N10,0)+IF('FY29 D'!$F$29="x",N14,0)+IF('FY29 D'!$G$29="x", N18,0)+IF('FY29 D'!$H$29="x",N22,0)+IF('FY29 D'!$I$29="x",N26,0)+IF('FY29 D'!$J$29="x",N30,0)+IF('FY29 D'!$K$29="x",N34,0))</f>
        <v>0</v>
      </c>
      <c r="O45" s="453">
        <f>'FY29 D'!$L$29*(IF('FY29 D'!$E$29="x",O10,0)+IF('FY29 D'!$F$29="x",O14,0)+IF('FY29 D'!$G$29="x", O18,0)+IF('FY29 D'!$H$29="x",O22,0)+IF('FY29 D'!$I$29="x",O26,0)+IF('FY29 D'!$J$29="x",O30,0)+IF('FY29 D'!$K$29="x",O34,0))</f>
        <v>0</v>
      </c>
      <c r="P45" s="453">
        <f>'FY29 D'!$L$29*(IF('FY29 D'!$E$29="x",P10,0)+IF('FY29 D'!$F$29="x",P14,0)+IF('FY29 D'!$G$29="x", P18,0)+IF('FY29 D'!$H$29="x",P22,0)+IF('FY29 D'!$I$29="x",P26,0)+IF('FY29 D'!$J$29="x",P30,0)+IF('FY29 D'!$K$29="x",P34,0))</f>
        <v>0</v>
      </c>
      <c r="Q45" s="392">
        <f>SUM(E44:P44)+SUM(E45:P45)</f>
        <v>0</v>
      </c>
      <c r="R45" s="97">
        <f>C45-SUM(Q44:Q45)</f>
        <v>0</v>
      </c>
    </row>
    <row r="46" spans="1:22" s="14" customFormat="1" ht="11.4" customHeight="1" thickBot="1" x14ac:dyDescent="0.35">
      <c r="A46" s="10"/>
      <c r="B46" s="11"/>
      <c r="C46" s="193">
        <f>ROUND(SUM(C38:C45),0)</f>
        <v>0</v>
      </c>
      <c r="D46" s="12"/>
      <c r="E46" s="13"/>
      <c r="F46" s="93" t="s">
        <v>91</v>
      </c>
      <c r="G46" s="322" cm="1">
        <f t="array" ref="G46">SUMPRODUCT(E38:G38+E39:G39+E40:G40+E41:G41+E42:G42+E43:G43+E44:G44+E45:G45)</f>
        <v>0</v>
      </c>
      <c r="H46" s="177"/>
      <c r="I46" s="226" t="s">
        <v>92</v>
      </c>
      <c r="J46" s="435" cm="1">
        <f t="array" ref="J46">SUMPRODUCT(H38:J38+H39:J39+H40:J40+H41:J41+H42:J42+H43:J43+H44:J44+H45:J45)</f>
        <v>0</v>
      </c>
      <c r="K46" s="234"/>
      <c r="L46" s="235" t="s">
        <v>93</v>
      </c>
      <c r="M46" s="435" cm="1">
        <f t="array" ref="M46">SUMPRODUCT(K38:M38+K39:M39+K40:M40+K41:M41+K42:M42+K43:M43+K44:M44+K45:M45)</f>
        <v>0</v>
      </c>
      <c r="N46" s="255"/>
      <c r="O46" s="235" t="s">
        <v>94</v>
      </c>
      <c r="P46" s="435" cm="1">
        <f t="array" ref="P46">SUMPRODUCT(N38:P38+N39:P39+N40:P40+N41:P41+N42:P42+N43:P43+N44:P44+N45:P45)</f>
        <v>0</v>
      </c>
      <c r="Q46" s="246">
        <f>SUM(Q38:Q45)</f>
        <v>0</v>
      </c>
      <c r="R46" s="192">
        <f>C46-Q46</f>
        <v>0</v>
      </c>
      <c r="S46" s="15"/>
      <c r="T46" s="15"/>
      <c r="U46" s="15"/>
      <c r="V46" s="15"/>
    </row>
    <row r="47" spans="1:22" s="8" customFormat="1" ht="11.5" customHeight="1" thickBot="1" x14ac:dyDescent="0.35">
      <c r="A47" s="852"/>
      <c r="B47" s="853"/>
      <c r="C47" s="853"/>
      <c r="D47" s="853"/>
      <c r="E47" s="853"/>
      <c r="F47" s="853"/>
      <c r="G47" s="853"/>
      <c r="H47" s="853"/>
      <c r="I47" s="853"/>
      <c r="J47" s="853"/>
      <c r="K47" s="853"/>
      <c r="L47" s="853"/>
      <c r="M47" s="853"/>
      <c r="N47" s="853"/>
      <c r="O47" s="853"/>
      <c r="P47" s="853"/>
      <c r="Q47" s="853"/>
      <c r="R47" s="854"/>
    </row>
    <row r="48" spans="1:22" s="8" customFormat="1" ht="11.5" customHeight="1" x14ac:dyDescent="0.3">
      <c r="A48" s="872"/>
      <c r="B48" s="873"/>
      <c r="C48" s="873"/>
      <c r="D48" s="873"/>
      <c r="E48" s="873"/>
      <c r="F48" s="873"/>
      <c r="G48" s="873"/>
      <c r="H48" s="873"/>
      <c r="I48" s="873"/>
      <c r="J48" s="873"/>
      <c r="K48" s="873"/>
      <c r="L48" s="873"/>
      <c r="M48" s="873"/>
      <c r="N48" s="873"/>
      <c r="O48" s="873"/>
      <c r="P48" s="873"/>
      <c r="Q48" s="873"/>
      <c r="R48" s="874"/>
    </row>
    <row r="49" spans="1:18" s="8" customFormat="1" ht="11.5" customHeight="1" x14ac:dyDescent="0.3">
      <c r="A49" s="844"/>
      <c r="B49" s="845"/>
      <c r="C49" s="845"/>
      <c r="D49" s="845"/>
      <c r="E49" s="845"/>
      <c r="F49" s="845"/>
      <c r="G49" s="845"/>
      <c r="H49" s="845"/>
      <c r="I49" s="845"/>
      <c r="J49" s="845"/>
      <c r="K49" s="845"/>
      <c r="L49" s="845"/>
      <c r="M49" s="845"/>
      <c r="N49" s="845"/>
      <c r="O49" s="845"/>
      <c r="P49" s="845"/>
      <c r="Q49" s="845"/>
      <c r="R49" s="845"/>
    </row>
    <row r="50" spans="1:18" s="8" customFormat="1" ht="11.5" customHeight="1" thickBot="1" x14ac:dyDescent="0.35">
      <c r="A50" s="844"/>
      <c r="B50" s="845"/>
      <c r="C50" s="845"/>
      <c r="D50" s="845"/>
      <c r="E50" s="845"/>
      <c r="F50" s="845"/>
      <c r="G50" s="845"/>
      <c r="H50" s="845"/>
      <c r="I50" s="845"/>
      <c r="J50" s="845"/>
      <c r="K50" s="845"/>
      <c r="L50" s="845"/>
      <c r="M50" s="845"/>
      <c r="N50" s="845"/>
      <c r="O50" s="845"/>
      <c r="P50" s="845"/>
      <c r="Q50" s="845"/>
      <c r="R50" s="845"/>
    </row>
    <row r="51" spans="1:18" s="8" customFormat="1" ht="11.5" customHeight="1" thickBot="1" x14ac:dyDescent="0.35">
      <c r="A51" s="852"/>
      <c r="B51" s="853"/>
      <c r="C51" s="853"/>
      <c r="D51" s="853"/>
      <c r="E51" s="853"/>
      <c r="F51" s="853"/>
      <c r="G51" s="853"/>
      <c r="H51" s="853"/>
      <c r="I51" s="853"/>
      <c r="J51" s="853"/>
      <c r="K51" s="853"/>
      <c r="L51" s="853"/>
      <c r="M51" s="853"/>
      <c r="N51" s="853"/>
      <c r="O51" s="853"/>
      <c r="P51" s="853"/>
      <c r="Q51" s="853"/>
      <c r="R51" s="854"/>
    </row>
    <row r="52" spans="1:18" s="648" customFormat="1" ht="11.4" customHeight="1" thickBot="1" x14ac:dyDescent="0.35">
      <c r="A52" s="876" t="s">
        <v>147</v>
      </c>
      <c r="B52" s="877"/>
      <c r="C52" s="830" t="s">
        <v>144</v>
      </c>
      <c r="D52" s="831"/>
      <c r="E52" s="417" t="s">
        <v>26</v>
      </c>
      <c r="F52" s="417" t="s">
        <v>25</v>
      </c>
      <c r="G52" s="417" t="s">
        <v>24</v>
      </c>
      <c r="H52" s="417" t="s">
        <v>23</v>
      </c>
      <c r="I52" s="417" t="s">
        <v>22</v>
      </c>
      <c r="J52" s="417" t="s">
        <v>21</v>
      </c>
      <c r="K52" s="417" t="s">
        <v>20</v>
      </c>
      <c r="L52" s="417" t="s">
        <v>19</v>
      </c>
      <c r="M52" s="418" t="s">
        <v>18</v>
      </c>
      <c r="N52" s="419" t="s">
        <v>17</v>
      </c>
      <c r="O52" s="419" t="s">
        <v>16</v>
      </c>
      <c r="P52" s="419" t="s">
        <v>15</v>
      </c>
      <c r="Q52" s="488" t="s">
        <v>14</v>
      </c>
      <c r="R52" s="240" t="s">
        <v>13</v>
      </c>
    </row>
    <row r="53" spans="1:18" s="648" customFormat="1" ht="11.4" customHeight="1" x14ac:dyDescent="0.3">
      <c r="A53" s="203" t="str">
        <f>'FY29 D'!B33</f>
        <v>A.</v>
      </c>
      <c r="B53" s="103" t="str">
        <f>'FY29 D'!C33</f>
        <v>Training or Conference Title</v>
      </c>
      <c r="C53" s="269"/>
      <c r="D53" s="104"/>
      <c r="E53" s="124"/>
      <c r="F53" s="104"/>
      <c r="G53" s="104"/>
      <c r="H53" s="230"/>
      <c r="I53" s="104"/>
      <c r="J53" s="231"/>
      <c r="K53" s="236"/>
      <c r="L53" s="105"/>
      <c r="M53" s="237"/>
      <c r="N53" s="256"/>
      <c r="O53" s="106"/>
      <c r="P53" s="248"/>
      <c r="Q53" s="248"/>
      <c r="R53" s="194"/>
    </row>
    <row r="54" spans="1:18" s="648" customFormat="1" ht="11.4" customHeight="1" x14ac:dyDescent="0.3">
      <c r="A54" s="204"/>
      <c r="B54" s="107" t="str">
        <f>'FY29 D'!C35</f>
        <v xml:space="preserve">Airfare- Roundtrip                          </v>
      </c>
      <c r="C54" s="219">
        <f>'FY29 D'!R35</f>
        <v>0</v>
      </c>
      <c r="D54" s="110"/>
      <c r="E54" s="456">
        <v>0</v>
      </c>
      <c r="F54" s="456">
        <v>0</v>
      </c>
      <c r="G54" s="456">
        <v>0</v>
      </c>
      <c r="H54" s="456">
        <v>0</v>
      </c>
      <c r="I54" s="456">
        <v>0</v>
      </c>
      <c r="J54" s="456">
        <v>0</v>
      </c>
      <c r="K54" s="456">
        <v>0</v>
      </c>
      <c r="L54" s="456">
        <v>0</v>
      </c>
      <c r="M54" s="456">
        <v>0</v>
      </c>
      <c r="N54" s="456">
        <v>0</v>
      </c>
      <c r="O54" s="456">
        <v>0</v>
      </c>
      <c r="P54" s="456">
        <v>0</v>
      </c>
      <c r="Q54" s="249">
        <f>SUM(E54:P54)</f>
        <v>0</v>
      </c>
      <c r="R54" s="195"/>
    </row>
    <row r="55" spans="1:18" s="648" customFormat="1" ht="11.4" customHeight="1" x14ac:dyDescent="0.3">
      <c r="A55" s="204"/>
      <c r="B55" s="107" t="str">
        <f>'FY29 D'!C36</f>
        <v>Lodging</v>
      </c>
      <c r="C55" s="219">
        <f>'FY29 D'!R36</f>
        <v>0</v>
      </c>
      <c r="D55" s="110"/>
      <c r="E55" s="457">
        <v>0</v>
      </c>
      <c r="F55" s="457">
        <v>0</v>
      </c>
      <c r="G55" s="457">
        <v>0</v>
      </c>
      <c r="H55" s="457">
        <v>0</v>
      </c>
      <c r="I55" s="457">
        <v>0</v>
      </c>
      <c r="J55" s="457">
        <v>0</v>
      </c>
      <c r="K55" s="457">
        <v>0</v>
      </c>
      <c r="L55" s="457">
        <v>0</v>
      </c>
      <c r="M55" s="457">
        <v>0</v>
      </c>
      <c r="N55" s="457">
        <v>0</v>
      </c>
      <c r="O55" s="457">
        <v>0</v>
      </c>
      <c r="P55" s="457">
        <v>0</v>
      </c>
      <c r="Q55" s="249">
        <f>SUM(E55:P55)</f>
        <v>0</v>
      </c>
      <c r="R55" s="195"/>
    </row>
    <row r="56" spans="1:18" s="648" customFormat="1" ht="11.4" customHeight="1" x14ac:dyDescent="0.3">
      <c r="A56" s="204"/>
      <c r="B56" s="107" t="str">
        <f>'FY29 D'!C37</f>
        <v>Meals &amp; Incidentals</v>
      </c>
      <c r="C56" s="219">
        <f>'FY29 D'!R37</f>
        <v>0</v>
      </c>
      <c r="D56" s="110"/>
      <c r="E56" s="457">
        <v>0</v>
      </c>
      <c r="F56" s="457">
        <v>0</v>
      </c>
      <c r="G56" s="457">
        <v>0</v>
      </c>
      <c r="H56" s="457">
        <v>0</v>
      </c>
      <c r="I56" s="457">
        <v>0</v>
      </c>
      <c r="J56" s="457">
        <v>0</v>
      </c>
      <c r="K56" s="457">
        <v>0</v>
      </c>
      <c r="L56" s="457">
        <v>0</v>
      </c>
      <c r="M56" s="457">
        <v>0</v>
      </c>
      <c r="N56" s="457">
        <v>0</v>
      </c>
      <c r="O56" s="457">
        <v>0</v>
      </c>
      <c r="P56" s="457">
        <v>0</v>
      </c>
      <c r="Q56" s="249">
        <f>SUM(E56:P56)</f>
        <v>0</v>
      </c>
      <c r="R56" s="195"/>
    </row>
    <row r="57" spans="1:18" s="648" customFormat="1" ht="11.4" customHeight="1" x14ac:dyDescent="0.3">
      <c r="A57" s="204"/>
      <c r="B57" s="107" t="str">
        <f>'FY29 D'!C38</f>
        <v>Taxi/Shuttle or Mileage -each way</v>
      </c>
      <c r="C57" s="220">
        <f>'FY29 D'!R38</f>
        <v>0</v>
      </c>
      <c r="D57" s="110"/>
      <c r="E57" s="458">
        <v>0</v>
      </c>
      <c r="F57" s="458">
        <v>0</v>
      </c>
      <c r="G57" s="458">
        <v>0</v>
      </c>
      <c r="H57" s="458">
        <v>0</v>
      </c>
      <c r="I57" s="458">
        <v>0</v>
      </c>
      <c r="J57" s="458">
        <v>0</v>
      </c>
      <c r="K57" s="458">
        <v>0</v>
      </c>
      <c r="L57" s="458">
        <v>0</v>
      </c>
      <c r="M57" s="458">
        <v>0</v>
      </c>
      <c r="N57" s="458">
        <v>0</v>
      </c>
      <c r="O57" s="458">
        <v>0</v>
      </c>
      <c r="P57" s="458">
        <v>0</v>
      </c>
      <c r="Q57" s="249">
        <f>SUM(E57:P57)</f>
        <v>0</v>
      </c>
      <c r="R57" s="195"/>
    </row>
    <row r="58" spans="1:18" s="648" customFormat="1" ht="11.4" customHeight="1" x14ac:dyDescent="0.3">
      <c r="A58" s="205"/>
      <c r="B58" s="112"/>
      <c r="C58" s="396">
        <f>SUM(C54:C57)</f>
        <v>0</v>
      </c>
      <c r="D58" s="113"/>
      <c r="E58" s="125"/>
      <c r="F58" s="113"/>
      <c r="G58" s="96"/>
      <c r="H58" s="232"/>
      <c r="I58" s="96"/>
      <c r="J58" s="233"/>
      <c r="K58" s="238"/>
      <c r="L58" s="113"/>
      <c r="M58" s="239"/>
      <c r="N58" s="238"/>
      <c r="O58" s="114"/>
      <c r="P58" s="257"/>
      <c r="Q58" s="250">
        <f>SUM(Q54:Q57)</f>
        <v>0</v>
      </c>
      <c r="R58" s="196">
        <f>C58-Q58</f>
        <v>0</v>
      </c>
    </row>
    <row r="59" spans="1:18" s="648" customFormat="1" ht="11.4" customHeight="1" x14ac:dyDescent="0.3">
      <c r="A59" s="203" t="str">
        <f>'FY29 D'!B39</f>
        <v>B.</v>
      </c>
      <c r="B59" s="103" t="str">
        <f>'FY29 D'!C39</f>
        <v>Training or Conference Title</v>
      </c>
      <c r="C59" s="270"/>
      <c r="D59" s="104"/>
      <c r="E59" s="124"/>
      <c r="F59" s="104"/>
      <c r="G59" s="104"/>
      <c r="H59" s="230"/>
      <c r="I59" s="104"/>
      <c r="J59" s="231"/>
      <c r="K59" s="236"/>
      <c r="L59" s="105"/>
      <c r="M59" s="237"/>
      <c r="N59" s="256"/>
      <c r="O59" s="106"/>
      <c r="P59" s="248"/>
      <c r="Q59" s="251"/>
      <c r="R59" s="197"/>
    </row>
    <row r="60" spans="1:18" s="648" customFormat="1" ht="11.4" customHeight="1" x14ac:dyDescent="0.3">
      <c r="A60" s="204"/>
      <c r="B60" s="107" t="str">
        <f>'FY29 D'!C41</f>
        <v xml:space="preserve">Airfare- Roundtrip                          </v>
      </c>
      <c r="C60" s="219">
        <f>'FY29 D'!R41</f>
        <v>0</v>
      </c>
      <c r="D60" s="110"/>
      <c r="E60" s="456">
        <v>0</v>
      </c>
      <c r="F60" s="456">
        <v>0</v>
      </c>
      <c r="G60" s="456">
        <v>0</v>
      </c>
      <c r="H60" s="456">
        <v>0</v>
      </c>
      <c r="I60" s="456">
        <v>0</v>
      </c>
      <c r="J60" s="456">
        <v>0</v>
      </c>
      <c r="K60" s="456">
        <v>0</v>
      </c>
      <c r="L60" s="456">
        <v>0</v>
      </c>
      <c r="M60" s="456">
        <v>0</v>
      </c>
      <c r="N60" s="456">
        <v>0</v>
      </c>
      <c r="O60" s="456">
        <v>0</v>
      </c>
      <c r="P60" s="456">
        <v>0</v>
      </c>
      <c r="Q60" s="249">
        <f>SUM(E60:P60)</f>
        <v>0</v>
      </c>
      <c r="R60" s="195"/>
    </row>
    <row r="61" spans="1:18" s="648" customFormat="1" ht="11.4" customHeight="1" x14ac:dyDescent="0.3">
      <c r="A61" s="204"/>
      <c r="B61" s="107" t="str">
        <f>'FY29 D'!C42</f>
        <v>Lodging</v>
      </c>
      <c r="C61" s="219">
        <f>'FY29 D'!R42</f>
        <v>0</v>
      </c>
      <c r="D61" s="110"/>
      <c r="E61" s="457">
        <v>0</v>
      </c>
      <c r="F61" s="457">
        <v>0</v>
      </c>
      <c r="G61" s="457">
        <v>0</v>
      </c>
      <c r="H61" s="457">
        <v>0</v>
      </c>
      <c r="I61" s="457">
        <v>0</v>
      </c>
      <c r="J61" s="457">
        <v>0</v>
      </c>
      <c r="K61" s="457">
        <v>0</v>
      </c>
      <c r="L61" s="457">
        <v>0</v>
      </c>
      <c r="M61" s="457">
        <v>0</v>
      </c>
      <c r="N61" s="457">
        <v>0</v>
      </c>
      <c r="O61" s="457">
        <v>0</v>
      </c>
      <c r="P61" s="457">
        <v>0</v>
      </c>
      <c r="Q61" s="249">
        <f>SUM(E61:P61)</f>
        <v>0</v>
      </c>
      <c r="R61" s="195"/>
    </row>
    <row r="62" spans="1:18" s="648" customFormat="1" ht="11.4" customHeight="1" x14ac:dyDescent="0.3">
      <c r="A62" s="204"/>
      <c r="B62" s="107" t="str">
        <f>'FY29 D'!C43</f>
        <v>Meals &amp; Incidentals</v>
      </c>
      <c r="C62" s="219">
        <f>'FY29 D'!R43</f>
        <v>0</v>
      </c>
      <c r="D62" s="110"/>
      <c r="E62" s="457">
        <v>0</v>
      </c>
      <c r="F62" s="457">
        <v>0</v>
      </c>
      <c r="G62" s="457">
        <v>0</v>
      </c>
      <c r="H62" s="457">
        <v>0</v>
      </c>
      <c r="I62" s="457">
        <v>0</v>
      </c>
      <c r="J62" s="457">
        <v>0</v>
      </c>
      <c r="K62" s="457">
        <v>0</v>
      </c>
      <c r="L62" s="457">
        <v>0</v>
      </c>
      <c r="M62" s="457">
        <v>0</v>
      </c>
      <c r="N62" s="457">
        <v>0</v>
      </c>
      <c r="O62" s="457">
        <v>0</v>
      </c>
      <c r="P62" s="457">
        <v>0</v>
      </c>
      <c r="Q62" s="249">
        <f>SUM(E62:P62)</f>
        <v>0</v>
      </c>
      <c r="R62" s="195"/>
    </row>
    <row r="63" spans="1:18" s="648" customFormat="1" ht="11.4" customHeight="1" x14ac:dyDescent="0.3">
      <c r="A63" s="204"/>
      <c r="B63" s="107" t="str">
        <f>'FY29 D'!C44</f>
        <v>Taxi/Shuttle or Mileage -each way</v>
      </c>
      <c r="C63" s="219">
        <f>'FY29 D'!R44</f>
        <v>0</v>
      </c>
      <c r="D63" s="110"/>
      <c r="E63" s="458">
        <v>0</v>
      </c>
      <c r="F63" s="458">
        <v>0</v>
      </c>
      <c r="G63" s="458">
        <v>0</v>
      </c>
      <c r="H63" s="458">
        <v>0</v>
      </c>
      <c r="I63" s="458">
        <v>0</v>
      </c>
      <c r="J63" s="458">
        <v>0</v>
      </c>
      <c r="K63" s="458">
        <v>0</v>
      </c>
      <c r="L63" s="458">
        <v>0</v>
      </c>
      <c r="M63" s="458">
        <v>0</v>
      </c>
      <c r="N63" s="458">
        <v>0</v>
      </c>
      <c r="O63" s="458">
        <v>0</v>
      </c>
      <c r="P63" s="458">
        <v>0</v>
      </c>
      <c r="Q63" s="249">
        <f>SUM(E63:P63)</f>
        <v>0</v>
      </c>
      <c r="R63" s="195"/>
    </row>
    <row r="64" spans="1:18" s="648" customFormat="1" ht="11.4" customHeight="1" x14ac:dyDescent="0.3">
      <c r="A64" s="205"/>
      <c r="B64" s="112"/>
      <c r="C64" s="396">
        <f>SUM(C60:C63)</f>
        <v>0</v>
      </c>
      <c r="D64" s="113"/>
      <c r="E64" s="274"/>
      <c r="F64" s="275"/>
      <c r="G64" s="276"/>
      <c r="H64" s="277"/>
      <c r="I64" s="276"/>
      <c r="J64" s="278"/>
      <c r="K64" s="279"/>
      <c r="L64" s="275"/>
      <c r="M64" s="280"/>
      <c r="N64" s="279"/>
      <c r="O64" s="281"/>
      <c r="P64" s="282"/>
      <c r="Q64" s="250">
        <f>SUM(Q60:Q63)</f>
        <v>0</v>
      </c>
      <c r="R64" s="196">
        <f>C64-Q64</f>
        <v>0</v>
      </c>
    </row>
    <row r="65" spans="1:18" s="648" customFormat="1" ht="11.4" customHeight="1" x14ac:dyDescent="0.3">
      <c r="A65" s="206" t="str">
        <f>'FY29 D'!B45</f>
        <v>C.</v>
      </c>
      <c r="B65" s="115" t="str">
        <f>'FY29 D'!C45</f>
        <v>Training or Conference Title</v>
      </c>
      <c r="C65" s="271"/>
      <c r="D65" s="115"/>
      <c r="E65" s="283"/>
      <c r="F65" s="284"/>
      <c r="G65" s="284"/>
      <c r="H65" s="285"/>
      <c r="I65" s="284"/>
      <c r="J65" s="286"/>
      <c r="K65" s="287"/>
      <c r="L65" s="288"/>
      <c r="M65" s="289"/>
      <c r="N65" s="290"/>
      <c r="O65" s="288"/>
      <c r="P65" s="291"/>
      <c r="Q65" s="252"/>
      <c r="R65" s="198"/>
    </row>
    <row r="66" spans="1:18" s="648" customFormat="1" ht="11.4" customHeight="1" x14ac:dyDescent="0.3">
      <c r="A66" s="207"/>
      <c r="B66" s="107" t="str">
        <f>'FY29 D'!C47</f>
        <v xml:space="preserve">Airfare- Roundtrip                          </v>
      </c>
      <c r="C66" s="219">
        <f>'FY29 D'!R47</f>
        <v>0</v>
      </c>
      <c r="D66" s="116"/>
      <c r="E66" s="456">
        <v>0</v>
      </c>
      <c r="F66" s="456">
        <v>0</v>
      </c>
      <c r="G66" s="456">
        <v>0</v>
      </c>
      <c r="H66" s="456">
        <v>0</v>
      </c>
      <c r="I66" s="456">
        <v>0</v>
      </c>
      <c r="J66" s="456">
        <v>0</v>
      </c>
      <c r="K66" s="456">
        <v>0</v>
      </c>
      <c r="L66" s="456">
        <v>0</v>
      </c>
      <c r="M66" s="456">
        <v>0</v>
      </c>
      <c r="N66" s="456">
        <v>0</v>
      </c>
      <c r="O66" s="456">
        <v>0</v>
      </c>
      <c r="P66" s="456">
        <v>0</v>
      </c>
      <c r="Q66" s="249">
        <f>SUM(E66:P66)</f>
        <v>0</v>
      </c>
      <c r="R66" s="195"/>
    </row>
    <row r="67" spans="1:18" s="648" customFormat="1" ht="11.4" customHeight="1" x14ac:dyDescent="0.3">
      <c r="A67" s="207"/>
      <c r="B67" s="107" t="str">
        <f>'FY29 D'!C48</f>
        <v>Lodging</v>
      </c>
      <c r="C67" s="219">
        <f>'FY29 D'!R48</f>
        <v>0</v>
      </c>
      <c r="D67" s="116"/>
      <c r="E67" s="457">
        <v>0</v>
      </c>
      <c r="F67" s="457">
        <v>0</v>
      </c>
      <c r="G67" s="457">
        <v>0</v>
      </c>
      <c r="H67" s="457">
        <v>0</v>
      </c>
      <c r="I67" s="457">
        <v>0</v>
      </c>
      <c r="J67" s="457">
        <v>0</v>
      </c>
      <c r="K67" s="457">
        <v>0</v>
      </c>
      <c r="L67" s="457">
        <v>0</v>
      </c>
      <c r="M67" s="457">
        <v>0</v>
      </c>
      <c r="N67" s="457">
        <v>0</v>
      </c>
      <c r="O67" s="457">
        <v>0</v>
      </c>
      <c r="P67" s="457">
        <v>0</v>
      </c>
      <c r="Q67" s="249">
        <f>SUM(E67:P67)</f>
        <v>0</v>
      </c>
      <c r="R67" s="195"/>
    </row>
    <row r="68" spans="1:18" s="648" customFormat="1" ht="11.4" customHeight="1" x14ac:dyDescent="0.3">
      <c r="A68" s="207"/>
      <c r="B68" s="107" t="str">
        <f>'FY29 D'!C49</f>
        <v>Meals &amp; Incidentals</v>
      </c>
      <c r="C68" s="219">
        <f>'FY29 D'!R49</f>
        <v>0</v>
      </c>
      <c r="D68" s="116"/>
      <c r="E68" s="457">
        <v>0</v>
      </c>
      <c r="F68" s="457">
        <v>0</v>
      </c>
      <c r="G68" s="457">
        <v>0</v>
      </c>
      <c r="H68" s="457">
        <v>0</v>
      </c>
      <c r="I68" s="457">
        <v>0</v>
      </c>
      <c r="J68" s="457">
        <v>0</v>
      </c>
      <c r="K68" s="457">
        <v>0</v>
      </c>
      <c r="L68" s="457">
        <v>0</v>
      </c>
      <c r="M68" s="457">
        <v>0</v>
      </c>
      <c r="N68" s="457">
        <v>0</v>
      </c>
      <c r="O68" s="457">
        <v>0</v>
      </c>
      <c r="P68" s="457">
        <v>0</v>
      </c>
      <c r="Q68" s="249">
        <f>SUM(E68:P68)</f>
        <v>0</v>
      </c>
      <c r="R68" s="195"/>
    </row>
    <row r="69" spans="1:18" s="648" customFormat="1" ht="11.4" customHeight="1" x14ac:dyDescent="0.3">
      <c r="A69" s="207"/>
      <c r="B69" s="107" t="str">
        <f>'FY29 D'!C50</f>
        <v>Taxi/Shuttle or Mileage -each way</v>
      </c>
      <c r="C69" s="219">
        <f>'FY29 D'!R50</f>
        <v>0</v>
      </c>
      <c r="D69" s="116"/>
      <c r="E69" s="458">
        <v>0</v>
      </c>
      <c r="F69" s="458">
        <v>0</v>
      </c>
      <c r="G69" s="458">
        <v>0</v>
      </c>
      <c r="H69" s="458">
        <v>0</v>
      </c>
      <c r="I69" s="458">
        <v>0</v>
      </c>
      <c r="J69" s="458">
        <v>0</v>
      </c>
      <c r="K69" s="458">
        <v>0</v>
      </c>
      <c r="L69" s="458">
        <v>0</v>
      </c>
      <c r="M69" s="458">
        <v>0</v>
      </c>
      <c r="N69" s="458">
        <v>0</v>
      </c>
      <c r="O69" s="458">
        <v>0</v>
      </c>
      <c r="P69" s="458">
        <v>0</v>
      </c>
      <c r="Q69" s="249">
        <f>SUM(E69:P69)</f>
        <v>0</v>
      </c>
      <c r="R69" s="195"/>
    </row>
    <row r="70" spans="1:18" s="648" customFormat="1" ht="11.4" customHeight="1" x14ac:dyDescent="0.3">
      <c r="A70" s="208"/>
      <c r="B70" s="117"/>
      <c r="C70" s="397">
        <f>SUM(C66:C69)</f>
        <v>0</v>
      </c>
      <c r="D70" s="118"/>
      <c r="E70" s="274"/>
      <c r="F70" s="275"/>
      <c r="G70" s="276"/>
      <c r="H70" s="277"/>
      <c r="I70" s="276"/>
      <c r="J70" s="278"/>
      <c r="K70" s="279"/>
      <c r="L70" s="275"/>
      <c r="M70" s="280"/>
      <c r="N70" s="279"/>
      <c r="O70" s="281"/>
      <c r="P70" s="282"/>
      <c r="Q70" s="250">
        <f>SUM(Q66:Q69)</f>
        <v>0</v>
      </c>
      <c r="R70" s="196">
        <f>C70-Q70</f>
        <v>0</v>
      </c>
    </row>
    <row r="71" spans="1:18" s="648" customFormat="1" ht="11.4" customHeight="1" x14ac:dyDescent="0.3">
      <c r="A71" s="206" t="str">
        <f>'FY29 D'!B51</f>
        <v>D.</v>
      </c>
      <c r="B71" s="115" t="str">
        <f>'FY29 D'!C51</f>
        <v>Training or Conference Title</v>
      </c>
      <c r="C71" s="271"/>
      <c r="D71" s="119"/>
      <c r="E71" s="292"/>
      <c r="F71" s="293"/>
      <c r="G71" s="293"/>
      <c r="H71" s="294"/>
      <c r="I71" s="293"/>
      <c r="J71" s="295"/>
      <c r="K71" s="296"/>
      <c r="L71" s="297"/>
      <c r="M71" s="289"/>
      <c r="N71" s="296"/>
      <c r="O71" s="297"/>
      <c r="P71" s="289"/>
      <c r="Q71" s="253"/>
      <c r="R71" s="199"/>
    </row>
    <row r="72" spans="1:18" s="648" customFormat="1" ht="11.4" customHeight="1" x14ac:dyDescent="0.3">
      <c r="A72" s="204"/>
      <c r="B72" s="140" t="str">
        <f>'FY29 D'!C53</f>
        <v xml:space="preserve">Airfare- Roundtrip                          </v>
      </c>
      <c r="C72" s="221">
        <f>'FY29 D'!R53</f>
        <v>0</v>
      </c>
      <c r="D72" s="116"/>
      <c r="E72" s="456">
        <v>0</v>
      </c>
      <c r="F72" s="456">
        <v>0</v>
      </c>
      <c r="G72" s="456">
        <v>0</v>
      </c>
      <c r="H72" s="456">
        <v>0</v>
      </c>
      <c r="I72" s="456">
        <v>0</v>
      </c>
      <c r="J72" s="456">
        <v>0</v>
      </c>
      <c r="K72" s="456">
        <v>0</v>
      </c>
      <c r="L72" s="456">
        <v>0</v>
      </c>
      <c r="M72" s="456">
        <v>0</v>
      </c>
      <c r="N72" s="456">
        <v>0</v>
      </c>
      <c r="O72" s="456">
        <v>0</v>
      </c>
      <c r="P72" s="456">
        <v>0</v>
      </c>
      <c r="Q72" s="249">
        <f>SUM(E72:P72)</f>
        <v>0</v>
      </c>
      <c r="R72" s="200"/>
    </row>
    <row r="73" spans="1:18" s="648" customFormat="1" ht="11.4" customHeight="1" x14ac:dyDescent="0.3">
      <c r="A73" s="204"/>
      <c r="B73" s="140" t="str">
        <f>'FY29 D'!C54</f>
        <v>Lodging</v>
      </c>
      <c r="C73" s="221">
        <f>'FY29 D'!R54</f>
        <v>0</v>
      </c>
      <c r="D73" s="116"/>
      <c r="E73" s="457">
        <v>0</v>
      </c>
      <c r="F73" s="457">
        <v>0</v>
      </c>
      <c r="G73" s="457">
        <v>0</v>
      </c>
      <c r="H73" s="457">
        <v>0</v>
      </c>
      <c r="I73" s="457">
        <v>0</v>
      </c>
      <c r="J73" s="457">
        <v>0</v>
      </c>
      <c r="K73" s="457">
        <v>0</v>
      </c>
      <c r="L73" s="457">
        <v>0</v>
      </c>
      <c r="M73" s="457">
        <v>0</v>
      </c>
      <c r="N73" s="457">
        <v>0</v>
      </c>
      <c r="O73" s="457">
        <v>0</v>
      </c>
      <c r="P73" s="457">
        <v>0</v>
      </c>
      <c r="Q73" s="249">
        <f>SUM(E73:P73)</f>
        <v>0</v>
      </c>
      <c r="R73" s="200"/>
    </row>
    <row r="74" spans="1:18" s="648" customFormat="1" ht="11.4" customHeight="1" x14ac:dyDescent="0.3">
      <c r="A74" s="204"/>
      <c r="B74" s="140" t="str">
        <f>'FY29 D'!C55</f>
        <v>Meals &amp; Incidentals</v>
      </c>
      <c r="C74" s="221">
        <f>'FY29 D'!R55</f>
        <v>0</v>
      </c>
      <c r="D74" s="116"/>
      <c r="E74" s="457">
        <v>0</v>
      </c>
      <c r="F74" s="457">
        <v>0</v>
      </c>
      <c r="G74" s="457">
        <v>0</v>
      </c>
      <c r="H74" s="457">
        <v>0</v>
      </c>
      <c r="I74" s="457">
        <v>0</v>
      </c>
      <c r="J74" s="457">
        <v>0</v>
      </c>
      <c r="K74" s="457">
        <v>0</v>
      </c>
      <c r="L74" s="457">
        <v>0</v>
      </c>
      <c r="M74" s="457">
        <v>0</v>
      </c>
      <c r="N74" s="457">
        <v>0</v>
      </c>
      <c r="O74" s="457">
        <v>0</v>
      </c>
      <c r="P74" s="457">
        <v>0</v>
      </c>
      <c r="Q74" s="249">
        <f>SUM(E74:P74)</f>
        <v>0</v>
      </c>
      <c r="R74" s="200"/>
    </row>
    <row r="75" spans="1:18" s="648" customFormat="1" ht="11.4" customHeight="1" x14ac:dyDescent="0.3">
      <c r="A75" s="204"/>
      <c r="B75" s="140" t="str">
        <f>'FY29 D'!C56</f>
        <v>Taxi/Shuttle or Mileage -each way</v>
      </c>
      <c r="C75" s="221">
        <f>'FY29 D'!R56</f>
        <v>0</v>
      </c>
      <c r="D75" s="116"/>
      <c r="E75" s="458">
        <v>0</v>
      </c>
      <c r="F75" s="458">
        <v>0</v>
      </c>
      <c r="G75" s="458">
        <v>0</v>
      </c>
      <c r="H75" s="458">
        <v>0</v>
      </c>
      <c r="I75" s="458">
        <v>0</v>
      </c>
      <c r="J75" s="458">
        <v>0</v>
      </c>
      <c r="K75" s="458">
        <v>0</v>
      </c>
      <c r="L75" s="458">
        <v>0</v>
      </c>
      <c r="M75" s="458">
        <v>0</v>
      </c>
      <c r="N75" s="458">
        <v>0</v>
      </c>
      <c r="O75" s="458">
        <v>0</v>
      </c>
      <c r="P75" s="458">
        <v>0</v>
      </c>
      <c r="Q75" s="249">
        <f>SUM(E75:P75)</f>
        <v>0</v>
      </c>
      <c r="R75" s="200"/>
    </row>
    <row r="76" spans="1:18" s="648" customFormat="1" ht="11.4" customHeight="1" x14ac:dyDescent="0.3">
      <c r="A76" s="205"/>
      <c r="B76" s="117"/>
      <c r="C76" s="397">
        <f>SUM(C72:C75)</f>
        <v>0</v>
      </c>
      <c r="D76" s="118"/>
      <c r="E76" s="298"/>
      <c r="F76" s="299"/>
      <c r="G76" s="300"/>
      <c r="H76" s="301"/>
      <c r="I76" s="300"/>
      <c r="J76" s="302"/>
      <c r="K76" s="303"/>
      <c r="L76" s="299"/>
      <c r="M76" s="304"/>
      <c r="N76" s="303"/>
      <c r="O76" s="299"/>
      <c r="P76" s="304"/>
      <c r="Q76" s="250">
        <f>SUM(Q72:Q75)</f>
        <v>0</v>
      </c>
      <c r="R76" s="196">
        <f>C76-Q76</f>
        <v>0</v>
      </c>
    </row>
    <row r="77" spans="1:18" s="648" customFormat="1" ht="11.4" customHeight="1" x14ac:dyDescent="0.3">
      <c r="A77" s="206" t="str">
        <f>'FY29 D'!B57</f>
        <v>E.</v>
      </c>
      <c r="B77" s="115" t="str">
        <f>'FY29 D'!C57</f>
        <v>Training or Conference Title</v>
      </c>
      <c r="C77" s="271"/>
      <c r="D77" s="119"/>
      <c r="E77" s="292"/>
      <c r="F77" s="293"/>
      <c r="G77" s="293"/>
      <c r="H77" s="294"/>
      <c r="I77" s="293"/>
      <c r="J77" s="295"/>
      <c r="K77" s="296"/>
      <c r="L77" s="297"/>
      <c r="M77" s="289"/>
      <c r="N77" s="296"/>
      <c r="O77" s="297"/>
      <c r="P77" s="289"/>
      <c r="Q77" s="253"/>
      <c r="R77" s="199"/>
    </row>
    <row r="78" spans="1:18" s="648" customFormat="1" ht="11.4" customHeight="1" x14ac:dyDescent="0.3">
      <c r="A78" s="207"/>
      <c r="B78" s="140" t="str">
        <f>'FY29 D'!C59</f>
        <v xml:space="preserve">Airfare- Roundtrip                          </v>
      </c>
      <c r="C78" s="221">
        <f>'FY29 D'!R59</f>
        <v>0</v>
      </c>
      <c r="D78" s="116"/>
      <c r="E78" s="456">
        <v>0</v>
      </c>
      <c r="F78" s="456">
        <v>0</v>
      </c>
      <c r="G78" s="456">
        <v>0</v>
      </c>
      <c r="H78" s="456">
        <v>0</v>
      </c>
      <c r="I78" s="456">
        <v>0</v>
      </c>
      <c r="J78" s="456">
        <v>0</v>
      </c>
      <c r="K78" s="456">
        <v>0</v>
      </c>
      <c r="L78" s="456">
        <v>0</v>
      </c>
      <c r="M78" s="456">
        <v>0</v>
      </c>
      <c r="N78" s="456">
        <v>0</v>
      </c>
      <c r="O78" s="456">
        <v>0</v>
      </c>
      <c r="P78" s="456">
        <v>0</v>
      </c>
      <c r="Q78" s="249">
        <f>SUM(E78:P78)</f>
        <v>0</v>
      </c>
      <c r="R78" s="200"/>
    </row>
    <row r="79" spans="1:18" s="648" customFormat="1" ht="11.4" customHeight="1" x14ac:dyDescent="0.3">
      <c r="A79" s="207"/>
      <c r="B79" s="140" t="str">
        <f>'FY29 D'!C60</f>
        <v>Lodging</v>
      </c>
      <c r="C79" s="221">
        <f>'FY29 D'!R60</f>
        <v>0</v>
      </c>
      <c r="D79" s="116"/>
      <c r="E79" s="457">
        <v>0</v>
      </c>
      <c r="F79" s="457">
        <v>0</v>
      </c>
      <c r="G79" s="457">
        <v>0</v>
      </c>
      <c r="H79" s="457">
        <v>0</v>
      </c>
      <c r="I79" s="457">
        <v>0</v>
      </c>
      <c r="J79" s="457">
        <v>0</v>
      </c>
      <c r="K79" s="457">
        <v>0</v>
      </c>
      <c r="L79" s="457">
        <v>0</v>
      </c>
      <c r="M79" s="457">
        <v>0</v>
      </c>
      <c r="N79" s="457">
        <v>0</v>
      </c>
      <c r="O79" s="457">
        <v>0</v>
      </c>
      <c r="P79" s="457">
        <v>0</v>
      </c>
      <c r="Q79" s="249">
        <f>SUM(E79:P79)</f>
        <v>0</v>
      </c>
      <c r="R79" s="200"/>
    </row>
    <row r="80" spans="1:18" s="648" customFormat="1" ht="11.4" customHeight="1" x14ac:dyDescent="0.3">
      <c r="A80" s="207"/>
      <c r="B80" s="140" t="str">
        <f>'FY29 D'!C61</f>
        <v>Meals &amp; Incidentals</v>
      </c>
      <c r="C80" s="221">
        <f>'FY29 D'!R61</f>
        <v>0</v>
      </c>
      <c r="D80" s="116"/>
      <c r="E80" s="457">
        <v>0</v>
      </c>
      <c r="F80" s="457">
        <v>0</v>
      </c>
      <c r="G80" s="457">
        <v>0</v>
      </c>
      <c r="H80" s="457">
        <v>0</v>
      </c>
      <c r="I80" s="457">
        <v>0</v>
      </c>
      <c r="J80" s="457">
        <v>0</v>
      </c>
      <c r="K80" s="457">
        <v>0</v>
      </c>
      <c r="L80" s="457">
        <v>0</v>
      </c>
      <c r="M80" s="457">
        <v>0</v>
      </c>
      <c r="N80" s="457">
        <v>0</v>
      </c>
      <c r="O80" s="457">
        <v>0</v>
      </c>
      <c r="P80" s="457">
        <v>0</v>
      </c>
      <c r="Q80" s="249">
        <f>SUM(E80:P80)</f>
        <v>0</v>
      </c>
      <c r="R80" s="200"/>
    </row>
    <row r="81" spans="1:22" s="648" customFormat="1" ht="11.4" customHeight="1" x14ac:dyDescent="0.3">
      <c r="A81" s="207"/>
      <c r="B81" s="140" t="str">
        <f>'FY29 D'!C62</f>
        <v>Taxi/Shuttle or Mileage -each way</v>
      </c>
      <c r="C81" s="221">
        <f>'FY29 D'!R62</f>
        <v>0</v>
      </c>
      <c r="D81" s="116"/>
      <c r="E81" s="458">
        <v>0</v>
      </c>
      <c r="F81" s="458">
        <v>0</v>
      </c>
      <c r="G81" s="458">
        <v>0</v>
      </c>
      <c r="H81" s="458">
        <v>0</v>
      </c>
      <c r="I81" s="458">
        <v>0</v>
      </c>
      <c r="J81" s="458">
        <v>0</v>
      </c>
      <c r="K81" s="458">
        <v>0</v>
      </c>
      <c r="L81" s="458">
        <v>0</v>
      </c>
      <c r="M81" s="458">
        <v>0</v>
      </c>
      <c r="N81" s="458">
        <v>0</v>
      </c>
      <c r="O81" s="458">
        <v>0</v>
      </c>
      <c r="P81" s="458">
        <v>0</v>
      </c>
      <c r="Q81" s="249">
        <f>SUM(E81:P81)</f>
        <v>0</v>
      </c>
      <c r="R81" s="200"/>
    </row>
    <row r="82" spans="1:22" s="648" customFormat="1" ht="11.4" customHeight="1" thickBot="1" x14ac:dyDescent="0.35">
      <c r="A82" s="208"/>
      <c r="B82" s="121"/>
      <c r="C82" s="397">
        <f>SUM(C78:C81)</f>
        <v>0</v>
      </c>
      <c r="D82" s="118"/>
      <c r="E82" s="298"/>
      <c r="F82" s="299"/>
      <c r="G82" s="300"/>
      <c r="H82" s="301"/>
      <c r="I82" s="300"/>
      <c r="J82" s="302"/>
      <c r="K82" s="303"/>
      <c r="L82" s="299"/>
      <c r="M82" s="304"/>
      <c r="N82" s="303"/>
      <c r="O82" s="299"/>
      <c r="P82" s="304"/>
      <c r="Q82" s="250">
        <f>SUM(Q78:Q81)</f>
        <v>0</v>
      </c>
      <c r="R82" s="196">
        <f>C82-Q82</f>
        <v>0</v>
      </c>
    </row>
    <row r="83" spans="1:22" s="648" customFormat="1" ht="11.4" hidden="1" customHeight="1" x14ac:dyDescent="0.3">
      <c r="A83" s="206" t="str">
        <f>'FY29 D'!B63</f>
        <v>F.</v>
      </c>
      <c r="B83" s="115" t="str">
        <f>'FY29 D'!C63</f>
        <v>Training or Conference Title</v>
      </c>
      <c r="C83" s="271"/>
      <c r="D83" s="119"/>
      <c r="E83" s="292"/>
      <c r="F83" s="293"/>
      <c r="G83" s="293"/>
      <c r="H83" s="294"/>
      <c r="I83" s="293"/>
      <c r="J83" s="295"/>
      <c r="K83" s="296"/>
      <c r="L83" s="297"/>
      <c r="M83" s="289"/>
      <c r="N83" s="296"/>
      <c r="O83" s="297"/>
      <c r="P83" s="289"/>
      <c r="Q83" s="253"/>
      <c r="R83" s="199"/>
    </row>
    <row r="84" spans="1:22" s="648" customFormat="1" ht="11.4" hidden="1" customHeight="1" x14ac:dyDescent="0.3">
      <c r="A84" s="207"/>
      <c r="B84" s="140" t="str">
        <f>'FY29 D'!C65</f>
        <v xml:space="preserve">Airfare- Roundtrip                          </v>
      </c>
      <c r="C84" s="221">
        <f>'FY29 D'!R65</f>
        <v>0</v>
      </c>
      <c r="D84" s="116"/>
      <c r="E84" s="456">
        <v>0</v>
      </c>
      <c r="F84" s="456">
        <v>0</v>
      </c>
      <c r="G84" s="456">
        <v>0</v>
      </c>
      <c r="H84" s="456">
        <v>0</v>
      </c>
      <c r="I84" s="456">
        <v>0</v>
      </c>
      <c r="J84" s="456">
        <v>0</v>
      </c>
      <c r="K84" s="456">
        <v>0</v>
      </c>
      <c r="L84" s="456">
        <v>0</v>
      </c>
      <c r="M84" s="456">
        <v>0</v>
      </c>
      <c r="N84" s="456">
        <v>0</v>
      </c>
      <c r="O84" s="456">
        <v>0</v>
      </c>
      <c r="P84" s="456">
        <v>0</v>
      </c>
      <c r="Q84" s="249">
        <f>SUM(E84:P84)</f>
        <v>0</v>
      </c>
      <c r="R84" s="200"/>
    </row>
    <row r="85" spans="1:22" s="648" customFormat="1" ht="11.4" hidden="1" customHeight="1" x14ac:dyDescent="0.3">
      <c r="A85" s="207"/>
      <c r="B85" s="140" t="str">
        <f>'FY29 D'!C66</f>
        <v>Lodging</v>
      </c>
      <c r="C85" s="221">
        <f>'FY29 D'!R66</f>
        <v>0</v>
      </c>
      <c r="D85" s="116"/>
      <c r="E85" s="457">
        <v>0</v>
      </c>
      <c r="F85" s="457">
        <v>0</v>
      </c>
      <c r="G85" s="457">
        <v>0</v>
      </c>
      <c r="H85" s="457">
        <v>0</v>
      </c>
      <c r="I85" s="457">
        <v>0</v>
      </c>
      <c r="J85" s="457">
        <v>0</v>
      </c>
      <c r="K85" s="457">
        <v>0</v>
      </c>
      <c r="L85" s="457">
        <v>0</v>
      </c>
      <c r="M85" s="457">
        <v>0</v>
      </c>
      <c r="N85" s="457">
        <v>0</v>
      </c>
      <c r="O85" s="457">
        <v>0</v>
      </c>
      <c r="P85" s="457">
        <v>0</v>
      </c>
      <c r="Q85" s="249">
        <f>SUM(E85:P85)</f>
        <v>0</v>
      </c>
      <c r="R85" s="200"/>
    </row>
    <row r="86" spans="1:22" s="648" customFormat="1" ht="11.4" hidden="1" customHeight="1" x14ac:dyDescent="0.3">
      <c r="A86" s="207"/>
      <c r="B86" s="140" t="str">
        <f>'FY29 D'!C67</f>
        <v>Meals &amp; Incidentals</v>
      </c>
      <c r="C86" s="221">
        <f>'FY29 D'!R67</f>
        <v>0</v>
      </c>
      <c r="D86" s="116"/>
      <c r="E86" s="457">
        <v>0</v>
      </c>
      <c r="F86" s="457">
        <v>0</v>
      </c>
      <c r="G86" s="457">
        <v>0</v>
      </c>
      <c r="H86" s="457">
        <v>0</v>
      </c>
      <c r="I86" s="457">
        <v>0</v>
      </c>
      <c r="J86" s="457">
        <v>0</v>
      </c>
      <c r="K86" s="457">
        <v>0</v>
      </c>
      <c r="L86" s="457">
        <v>0</v>
      </c>
      <c r="M86" s="457">
        <v>0</v>
      </c>
      <c r="N86" s="457">
        <v>0</v>
      </c>
      <c r="O86" s="457">
        <v>0</v>
      </c>
      <c r="P86" s="457">
        <v>0</v>
      </c>
      <c r="Q86" s="249">
        <f>SUM(E86:P86)</f>
        <v>0</v>
      </c>
      <c r="R86" s="200"/>
    </row>
    <row r="87" spans="1:22" s="648" customFormat="1" ht="11.4" hidden="1" customHeight="1" x14ac:dyDescent="0.3">
      <c r="A87" s="207"/>
      <c r="B87" s="140" t="str">
        <f>'FY29 D'!C68</f>
        <v>Taxi/Shuttle or Mileage -each way</v>
      </c>
      <c r="C87" s="221">
        <f>'FY29 D'!R68</f>
        <v>0</v>
      </c>
      <c r="D87" s="116"/>
      <c r="E87" s="458">
        <v>0</v>
      </c>
      <c r="F87" s="458">
        <v>0</v>
      </c>
      <c r="G87" s="458">
        <v>0</v>
      </c>
      <c r="H87" s="458">
        <v>0</v>
      </c>
      <c r="I87" s="458">
        <v>0</v>
      </c>
      <c r="J87" s="458">
        <v>0</v>
      </c>
      <c r="K87" s="458">
        <v>0</v>
      </c>
      <c r="L87" s="458">
        <v>0</v>
      </c>
      <c r="M87" s="458">
        <v>0</v>
      </c>
      <c r="N87" s="458">
        <v>0</v>
      </c>
      <c r="O87" s="458">
        <v>0</v>
      </c>
      <c r="P87" s="458">
        <v>0</v>
      </c>
      <c r="Q87" s="249">
        <f>SUM(E87:P87)</f>
        <v>0</v>
      </c>
      <c r="R87" s="200"/>
    </row>
    <row r="88" spans="1:22" s="14" customFormat="1" ht="11.4" hidden="1" customHeight="1" thickBot="1" x14ac:dyDescent="0.35">
      <c r="A88" s="208"/>
      <c r="B88" s="121"/>
      <c r="C88" s="397">
        <f>SUM(C84:C87)</f>
        <v>0</v>
      </c>
      <c r="D88" s="118"/>
      <c r="E88" s="298"/>
      <c r="F88" s="299"/>
      <c r="G88" s="300"/>
      <c r="H88" s="301"/>
      <c r="I88" s="300"/>
      <c r="J88" s="302"/>
      <c r="K88" s="303"/>
      <c r="L88" s="299"/>
      <c r="M88" s="304"/>
      <c r="N88" s="303"/>
      <c r="O88" s="299"/>
      <c r="P88" s="304"/>
      <c r="Q88" s="250">
        <f>SUM(Q84:Q87)</f>
        <v>0</v>
      </c>
      <c r="R88" s="196">
        <f>C88-Q88</f>
        <v>0</v>
      </c>
      <c r="S88" s="15"/>
      <c r="T88" s="15"/>
      <c r="U88" s="15"/>
      <c r="V88" s="15"/>
    </row>
    <row r="89" spans="1:22" s="14" customFormat="1" ht="11.4" hidden="1" customHeight="1" x14ac:dyDescent="0.3">
      <c r="A89" s="206" t="str">
        <f>'FY29 D'!B69</f>
        <v>G.</v>
      </c>
      <c r="B89" s="115" t="str">
        <f>'FY29 D'!C69</f>
        <v>Training or Conference Title</v>
      </c>
      <c r="C89" s="271"/>
      <c r="D89" s="119"/>
      <c r="E89" s="292"/>
      <c r="F89" s="293"/>
      <c r="G89" s="293"/>
      <c r="H89" s="294"/>
      <c r="I89" s="293"/>
      <c r="J89" s="295"/>
      <c r="K89" s="296"/>
      <c r="L89" s="297"/>
      <c r="M89" s="289"/>
      <c r="N89" s="296"/>
      <c r="O89" s="297"/>
      <c r="P89" s="289"/>
      <c r="Q89" s="253"/>
      <c r="R89" s="199"/>
      <c r="S89" s="15"/>
      <c r="T89" s="15"/>
      <c r="U89" s="15"/>
      <c r="V89" s="15"/>
    </row>
    <row r="90" spans="1:22" s="14" customFormat="1" ht="11.4" hidden="1" customHeight="1" x14ac:dyDescent="0.3">
      <c r="A90" s="207"/>
      <c r="B90" s="140" t="str">
        <f>'FY29 D'!C71</f>
        <v xml:space="preserve">Airfare- Roundtrip                          </v>
      </c>
      <c r="C90" s="221">
        <f>'FY29 D'!R71</f>
        <v>0</v>
      </c>
      <c r="D90" s="116"/>
      <c r="E90" s="456">
        <v>0</v>
      </c>
      <c r="F90" s="456">
        <v>0</v>
      </c>
      <c r="G90" s="456">
        <v>0</v>
      </c>
      <c r="H90" s="456">
        <v>0</v>
      </c>
      <c r="I90" s="456">
        <v>0</v>
      </c>
      <c r="J90" s="456">
        <v>0</v>
      </c>
      <c r="K90" s="456">
        <v>0</v>
      </c>
      <c r="L90" s="456">
        <v>0</v>
      </c>
      <c r="M90" s="456">
        <v>0</v>
      </c>
      <c r="N90" s="456">
        <v>0</v>
      </c>
      <c r="O90" s="456">
        <v>0</v>
      </c>
      <c r="P90" s="456">
        <v>0</v>
      </c>
      <c r="Q90" s="249">
        <f>SUM(E90:P90)</f>
        <v>0</v>
      </c>
      <c r="R90" s="200"/>
      <c r="S90" s="15"/>
      <c r="T90" s="15"/>
      <c r="U90" s="15"/>
      <c r="V90" s="15"/>
    </row>
    <row r="91" spans="1:22" s="14" customFormat="1" ht="11.4" hidden="1" customHeight="1" x14ac:dyDescent="0.3">
      <c r="A91" s="207"/>
      <c r="B91" s="140" t="str">
        <f>'FY29 D'!C72</f>
        <v>Lodging</v>
      </c>
      <c r="C91" s="221">
        <f>'FY29 D'!R72</f>
        <v>0</v>
      </c>
      <c r="D91" s="116"/>
      <c r="E91" s="457">
        <v>0</v>
      </c>
      <c r="F91" s="457">
        <v>0</v>
      </c>
      <c r="G91" s="457">
        <v>0</v>
      </c>
      <c r="H91" s="457">
        <v>0</v>
      </c>
      <c r="I91" s="457">
        <v>0</v>
      </c>
      <c r="J91" s="457">
        <v>0</v>
      </c>
      <c r="K91" s="457">
        <v>0</v>
      </c>
      <c r="L91" s="457">
        <v>0</v>
      </c>
      <c r="M91" s="457">
        <v>0</v>
      </c>
      <c r="N91" s="457">
        <v>0</v>
      </c>
      <c r="O91" s="457">
        <v>0</v>
      </c>
      <c r="P91" s="457">
        <v>0</v>
      </c>
      <c r="Q91" s="249">
        <f>SUM(E91:P91)</f>
        <v>0</v>
      </c>
      <c r="R91" s="200"/>
      <c r="S91" s="15"/>
      <c r="T91" s="15"/>
      <c r="U91" s="15"/>
      <c r="V91" s="15"/>
    </row>
    <row r="92" spans="1:22" s="14" customFormat="1" ht="11.4" hidden="1" customHeight="1" x14ac:dyDescent="0.3">
      <c r="A92" s="207"/>
      <c r="B92" s="140" t="str">
        <f>'FY29 D'!C73</f>
        <v>Meals &amp; Incidentals</v>
      </c>
      <c r="C92" s="221">
        <f>'FY29 D'!R73</f>
        <v>0</v>
      </c>
      <c r="D92" s="116"/>
      <c r="E92" s="457">
        <v>0</v>
      </c>
      <c r="F92" s="457">
        <v>0</v>
      </c>
      <c r="G92" s="457">
        <v>0</v>
      </c>
      <c r="H92" s="457">
        <v>0</v>
      </c>
      <c r="I92" s="457">
        <v>0</v>
      </c>
      <c r="J92" s="457">
        <v>0</v>
      </c>
      <c r="K92" s="457">
        <v>0</v>
      </c>
      <c r="L92" s="457">
        <v>0</v>
      </c>
      <c r="M92" s="457">
        <v>0</v>
      </c>
      <c r="N92" s="457">
        <v>0</v>
      </c>
      <c r="O92" s="457">
        <v>0</v>
      </c>
      <c r="P92" s="457">
        <v>0</v>
      </c>
      <c r="Q92" s="249">
        <f>SUM(E92:P92)</f>
        <v>0</v>
      </c>
      <c r="R92" s="200"/>
      <c r="S92" s="15"/>
      <c r="T92" s="15"/>
      <c r="U92" s="15"/>
      <c r="V92" s="15"/>
    </row>
    <row r="93" spans="1:22" s="14" customFormat="1" ht="11.4" hidden="1" customHeight="1" x14ac:dyDescent="0.3">
      <c r="A93" s="207"/>
      <c r="B93" s="140" t="str">
        <f>'FY29 D'!C74</f>
        <v>Taxi/Shuttle or Mileage -each way</v>
      </c>
      <c r="C93" s="221">
        <f>'FY29 D'!R74</f>
        <v>0</v>
      </c>
      <c r="D93" s="116"/>
      <c r="E93" s="458">
        <v>0</v>
      </c>
      <c r="F93" s="458">
        <v>0</v>
      </c>
      <c r="G93" s="458">
        <v>0</v>
      </c>
      <c r="H93" s="458">
        <v>0</v>
      </c>
      <c r="I93" s="458">
        <v>0</v>
      </c>
      <c r="J93" s="458">
        <v>0</v>
      </c>
      <c r="K93" s="458">
        <v>0</v>
      </c>
      <c r="L93" s="458">
        <v>0</v>
      </c>
      <c r="M93" s="458">
        <v>0</v>
      </c>
      <c r="N93" s="458">
        <v>0</v>
      </c>
      <c r="O93" s="458">
        <v>0</v>
      </c>
      <c r="P93" s="458">
        <v>0</v>
      </c>
      <c r="Q93" s="249">
        <f>SUM(E93:P93)</f>
        <v>0</v>
      </c>
      <c r="R93" s="200"/>
      <c r="S93" s="15"/>
      <c r="T93" s="15"/>
      <c r="U93" s="15"/>
      <c r="V93" s="15"/>
    </row>
    <row r="94" spans="1:22" s="14" customFormat="1" ht="11.4" hidden="1" customHeight="1" thickBot="1" x14ac:dyDescent="0.35">
      <c r="A94" s="208"/>
      <c r="B94" s="121"/>
      <c r="C94" s="397">
        <f>SUM(C90:C93)</f>
        <v>0</v>
      </c>
      <c r="D94" s="118"/>
      <c r="E94" s="298"/>
      <c r="F94" s="299"/>
      <c r="G94" s="300"/>
      <c r="H94" s="301"/>
      <c r="I94" s="300"/>
      <c r="J94" s="302"/>
      <c r="K94" s="303"/>
      <c r="L94" s="299"/>
      <c r="M94" s="304"/>
      <c r="N94" s="303"/>
      <c r="O94" s="299"/>
      <c r="P94" s="304"/>
      <c r="Q94" s="250">
        <f>SUM(Q90:Q93)</f>
        <v>0</v>
      </c>
      <c r="R94" s="196">
        <f>C94-Q94</f>
        <v>0</v>
      </c>
      <c r="S94" s="15"/>
      <c r="T94" s="15"/>
      <c r="U94" s="15"/>
      <c r="V94" s="15"/>
    </row>
    <row r="95" spans="1:22" s="8" customFormat="1" ht="11.5" customHeight="1" thickBot="1" x14ac:dyDescent="0.35">
      <c r="A95" s="209"/>
      <c r="B95" s="210"/>
      <c r="C95" s="193">
        <f>ROUND(SUM(C58+C64+C70+C76+C82+C88+C94),0)</f>
        <v>0</v>
      </c>
      <c r="D95" s="12"/>
      <c r="E95" s="13"/>
      <c r="F95" s="93" t="s">
        <v>91</v>
      </c>
      <c r="G95" s="305" cm="1">
        <f t="array" ref="G95">SUMPRODUCT(E54:E93+F54:F93+G54:G93)</f>
        <v>0</v>
      </c>
      <c r="H95" s="177"/>
      <c r="I95" s="226" t="s">
        <v>92</v>
      </c>
      <c r="J95" s="306" cm="1">
        <f t="array" ref="J95">SUMPRODUCT(H54:H93+I54:I93+J54:J93)</f>
        <v>0</v>
      </c>
      <c r="K95" s="234"/>
      <c r="L95" s="235" t="s">
        <v>93</v>
      </c>
      <c r="M95" s="306" cm="1">
        <f t="array" ref="M95">SUMPRODUCT(K54:K93+L54:L93+M54:M93)</f>
        <v>0</v>
      </c>
      <c r="N95" s="255"/>
      <c r="O95" s="235" t="s">
        <v>94</v>
      </c>
      <c r="P95" s="306" cm="1">
        <f t="array" ref="P95">SUMPRODUCT(N54:N93+O54:O93+P54:P93)</f>
        <v>0</v>
      </c>
      <c r="Q95" s="254">
        <f>SUM(Q58+Q64+Q70+Q76+Q82+Q88+Q94)</f>
        <v>0</v>
      </c>
      <c r="R95" s="201">
        <f>C95-Q95</f>
        <v>0</v>
      </c>
    </row>
    <row r="96" spans="1:22" s="8" customFormat="1" ht="11.5" customHeight="1" thickBot="1" x14ac:dyDescent="0.35">
      <c r="A96" s="852"/>
      <c r="B96" s="853"/>
      <c r="C96" s="853"/>
      <c r="D96" s="853"/>
      <c r="E96" s="853"/>
      <c r="F96" s="853"/>
      <c r="G96" s="853"/>
      <c r="H96" s="853"/>
      <c r="I96" s="853"/>
      <c r="J96" s="853"/>
      <c r="K96" s="853"/>
      <c r="L96" s="853"/>
      <c r="M96" s="853"/>
      <c r="N96" s="853"/>
      <c r="O96" s="853"/>
      <c r="P96" s="853"/>
      <c r="Q96" s="853"/>
      <c r="R96" s="854"/>
    </row>
    <row r="97" spans="1:18" s="8" customFormat="1" ht="11.5" customHeight="1" thickBot="1" x14ac:dyDescent="0.35">
      <c r="A97" s="844"/>
      <c r="B97" s="845"/>
      <c r="C97" s="845"/>
      <c r="D97" s="845"/>
      <c r="E97" s="845"/>
      <c r="F97" s="845"/>
      <c r="G97" s="845"/>
      <c r="H97" s="845"/>
      <c r="I97" s="845"/>
      <c r="J97" s="845"/>
      <c r="K97" s="845"/>
      <c r="L97" s="845"/>
      <c r="M97" s="845"/>
      <c r="N97" s="845"/>
      <c r="O97" s="845"/>
      <c r="P97" s="845"/>
      <c r="Q97" s="845"/>
      <c r="R97" s="845"/>
    </row>
    <row r="98" spans="1:18" s="8" customFormat="1" ht="11.5" customHeight="1" thickBot="1" x14ac:dyDescent="0.35">
      <c r="A98" s="852"/>
      <c r="B98" s="853"/>
      <c r="C98" s="853"/>
      <c r="D98" s="853"/>
      <c r="E98" s="853"/>
      <c r="F98" s="853"/>
      <c r="G98" s="853"/>
      <c r="H98" s="853"/>
      <c r="I98" s="853"/>
      <c r="J98" s="853"/>
      <c r="K98" s="853"/>
      <c r="L98" s="853"/>
      <c r="M98" s="853"/>
      <c r="N98" s="853"/>
      <c r="O98" s="853"/>
      <c r="P98" s="853"/>
      <c r="Q98" s="853"/>
      <c r="R98" s="854"/>
    </row>
    <row r="99" spans="1:18" s="648" customFormat="1" ht="11.4" customHeight="1" thickBot="1" x14ac:dyDescent="0.35">
      <c r="A99" s="850" t="s">
        <v>148</v>
      </c>
      <c r="B99" s="851"/>
      <c r="C99" s="830" t="s">
        <v>144</v>
      </c>
      <c r="D99" s="831"/>
      <c r="E99" s="417" t="s">
        <v>26</v>
      </c>
      <c r="F99" s="417" t="s">
        <v>25</v>
      </c>
      <c r="G99" s="417" t="s">
        <v>24</v>
      </c>
      <c r="H99" s="417" t="s">
        <v>23</v>
      </c>
      <c r="I99" s="417" t="s">
        <v>22</v>
      </c>
      <c r="J99" s="417" t="s">
        <v>21</v>
      </c>
      <c r="K99" s="417" t="s">
        <v>20</v>
      </c>
      <c r="L99" s="417" t="s">
        <v>19</v>
      </c>
      <c r="M99" s="418" t="s">
        <v>18</v>
      </c>
      <c r="N99" s="419" t="s">
        <v>17</v>
      </c>
      <c r="O99" s="419" t="s">
        <v>16</v>
      </c>
      <c r="P99" s="419" t="s">
        <v>15</v>
      </c>
      <c r="Q99" s="488" t="s">
        <v>14</v>
      </c>
      <c r="R99" s="240" t="s">
        <v>13</v>
      </c>
    </row>
    <row r="100" spans="1:18" s="648" customFormat="1" ht="11.4" customHeight="1" x14ac:dyDescent="0.3">
      <c r="A100" s="651" t="str">
        <f>'FY29 D'!B78</f>
        <v>I.</v>
      </c>
      <c r="B100" s="645" t="str">
        <f>'FY29 D'!C78</f>
        <v xml:space="preserve">Item </v>
      </c>
      <c r="C100" s="219">
        <f>'FY29 D'!S78</f>
        <v>0</v>
      </c>
      <c r="D100" s="16"/>
      <c r="E100" s="459">
        <v>0</v>
      </c>
      <c r="F100" s="459">
        <v>0</v>
      </c>
      <c r="G100" s="459">
        <v>0</v>
      </c>
      <c r="H100" s="459">
        <v>0</v>
      </c>
      <c r="I100" s="459">
        <v>0</v>
      </c>
      <c r="J100" s="459">
        <v>0</v>
      </c>
      <c r="K100" s="459">
        <v>0</v>
      </c>
      <c r="L100" s="459">
        <v>0</v>
      </c>
      <c r="M100" s="459">
        <v>0</v>
      </c>
      <c r="N100" s="459">
        <v>0</v>
      </c>
      <c r="O100" s="459">
        <v>0</v>
      </c>
      <c r="P100" s="459">
        <v>0</v>
      </c>
      <c r="Q100" s="249">
        <f t="shared" ref="Q100:Q101" si="0">SUM(E100:P100)</f>
        <v>0</v>
      </c>
      <c r="R100" s="195">
        <f>C100-Q100</f>
        <v>0</v>
      </c>
    </row>
    <row r="101" spans="1:18" s="648" customFormat="1" ht="11.4" customHeight="1" thickBot="1" x14ac:dyDescent="0.35">
      <c r="A101" s="394" t="str">
        <f>'FY29 D'!B79</f>
        <v>II.</v>
      </c>
      <c r="B101" s="627" t="str">
        <f>'FY29 D'!C79</f>
        <v>Item</v>
      </c>
      <c r="C101" s="221">
        <f>'FY29 D'!S79</f>
        <v>0</v>
      </c>
      <c r="D101" s="20"/>
      <c r="E101" s="460">
        <v>0</v>
      </c>
      <c r="F101" s="460">
        <v>0</v>
      </c>
      <c r="G101" s="460">
        <v>0</v>
      </c>
      <c r="H101" s="460">
        <v>0</v>
      </c>
      <c r="I101" s="460">
        <v>0</v>
      </c>
      <c r="J101" s="460">
        <v>0</v>
      </c>
      <c r="K101" s="460">
        <v>0</v>
      </c>
      <c r="L101" s="460">
        <v>0</v>
      </c>
      <c r="M101" s="460">
        <v>0</v>
      </c>
      <c r="N101" s="460">
        <v>0</v>
      </c>
      <c r="O101" s="460">
        <v>0</v>
      </c>
      <c r="P101" s="460">
        <v>0</v>
      </c>
      <c r="Q101" s="249">
        <f t="shared" si="0"/>
        <v>0</v>
      </c>
      <c r="R101" s="195">
        <f t="shared" ref="R101" si="1">C101-Q101</f>
        <v>0</v>
      </c>
    </row>
    <row r="102" spans="1:18" s="8" customFormat="1" ht="11.5" customHeight="1" thickBot="1" x14ac:dyDescent="0.35">
      <c r="A102" s="204"/>
      <c r="B102" s="108"/>
      <c r="C102" s="193">
        <f>ROUND(SUM(C100:C101),0)</f>
        <v>0</v>
      </c>
      <c r="D102" s="12"/>
      <c r="E102" s="13"/>
      <c r="F102" s="93" t="s">
        <v>91</v>
      </c>
      <c r="G102" s="322" cm="1">
        <f t="array" ref="G102">SUMPRODUCT(E100:E101+F100:F101+G100:G101)</f>
        <v>0</v>
      </c>
      <c r="H102" s="177"/>
      <c r="I102" s="226" t="s">
        <v>92</v>
      </c>
      <c r="J102" s="435">
        <f>SUMPRODUCT(H100:H101+I100:I101+J100:J101)</f>
        <v>0</v>
      </c>
      <c r="K102" s="234"/>
      <c r="L102" s="235" t="s">
        <v>93</v>
      </c>
      <c r="M102" s="435">
        <f>SUMPRODUCT(K100:K101+L100:L101+M100:M101)</f>
        <v>0</v>
      </c>
      <c r="N102" s="255"/>
      <c r="O102" s="235" t="s">
        <v>94</v>
      </c>
      <c r="P102" s="435" cm="1">
        <f t="array" ref="P102">SUMPRODUCT(N100:N101+O100:O101+P100:P101)</f>
        <v>0</v>
      </c>
      <c r="Q102" s="254">
        <f>SUM(Q100:Q101)</f>
        <v>0</v>
      </c>
      <c r="R102" s="201">
        <f>C102-Q102</f>
        <v>0</v>
      </c>
    </row>
    <row r="103" spans="1:18" s="8" customFormat="1" ht="11.5" customHeight="1" thickBot="1" x14ac:dyDescent="0.35">
      <c r="A103" s="852"/>
      <c r="B103" s="853"/>
      <c r="C103" s="853"/>
      <c r="D103" s="853"/>
      <c r="E103" s="853"/>
      <c r="F103" s="853"/>
      <c r="G103" s="853"/>
      <c r="H103" s="853"/>
      <c r="I103" s="853"/>
      <c r="J103" s="853"/>
      <c r="K103" s="853"/>
      <c r="L103" s="853"/>
      <c r="M103" s="853"/>
      <c r="N103" s="853"/>
      <c r="O103" s="853"/>
      <c r="P103" s="853"/>
      <c r="Q103" s="853"/>
      <c r="R103" s="854"/>
    </row>
    <row r="104" spans="1:18" s="8" customFormat="1" ht="11.5" customHeight="1" thickBot="1" x14ac:dyDescent="0.35">
      <c r="A104" s="852"/>
      <c r="B104" s="853"/>
      <c r="C104" s="853"/>
      <c r="D104" s="853"/>
      <c r="E104" s="853"/>
      <c r="F104" s="853"/>
      <c r="G104" s="853"/>
      <c r="H104" s="853"/>
      <c r="I104" s="853"/>
      <c r="J104" s="853"/>
      <c r="K104" s="853"/>
      <c r="L104" s="853"/>
      <c r="M104" s="853"/>
      <c r="N104" s="853"/>
      <c r="O104" s="853"/>
      <c r="P104" s="853"/>
      <c r="Q104" s="853"/>
      <c r="R104" s="854"/>
    </row>
    <row r="105" spans="1:18" s="648" customFormat="1" ht="11.4" customHeight="1" thickBot="1" x14ac:dyDescent="0.35">
      <c r="A105" s="850" t="s">
        <v>149</v>
      </c>
      <c r="B105" s="851"/>
      <c r="C105" s="830" t="s">
        <v>144</v>
      </c>
      <c r="D105" s="831"/>
      <c r="E105" s="417" t="s">
        <v>26</v>
      </c>
      <c r="F105" s="417" t="s">
        <v>25</v>
      </c>
      <c r="G105" s="417" t="s">
        <v>24</v>
      </c>
      <c r="H105" s="417" t="s">
        <v>23</v>
      </c>
      <c r="I105" s="417" t="s">
        <v>22</v>
      </c>
      <c r="J105" s="417" t="s">
        <v>21</v>
      </c>
      <c r="K105" s="417" t="s">
        <v>20</v>
      </c>
      <c r="L105" s="417" t="s">
        <v>19</v>
      </c>
      <c r="M105" s="418" t="s">
        <v>18</v>
      </c>
      <c r="N105" s="419" t="s">
        <v>17</v>
      </c>
      <c r="O105" s="419" t="s">
        <v>16</v>
      </c>
      <c r="P105" s="419" t="s">
        <v>15</v>
      </c>
      <c r="Q105" s="488" t="s">
        <v>14</v>
      </c>
      <c r="R105" s="240" t="s">
        <v>13</v>
      </c>
    </row>
    <row r="106" spans="1:18" s="648" customFormat="1" ht="11.4" customHeight="1" x14ac:dyDescent="0.3">
      <c r="A106" s="651" t="str">
        <f>'FY29 D'!B84</f>
        <v>1.</v>
      </c>
      <c r="B106" s="211" t="str">
        <f>'FY29 D'!C84</f>
        <v xml:space="preserve">Item </v>
      </c>
      <c r="C106" s="219">
        <f>'FY29 D'!S84</f>
        <v>0</v>
      </c>
      <c r="D106" s="16"/>
      <c r="E106" s="459">
        <v>0</v>
      </c>
      <c r="F106" s="459">
        <v>0</v>
      </c>
      <c r="G106" s="459">
        <v>0</v>
      </c>
      <c r="H106" s="459">
        <v>0</v>
      </c>
      <c r="I106" s="459">
        <v>0</v>
      </c>
      <c r="J106" s="459">
        <v>0</v>
      </c>
      <c r="K106" s="459">
        <v>0</v>
      </c>
      <c r="L106" s="459">
        <v>0</v>
      </c>
      <c r="M106" s="459">
        <v>0</v>
      </c>
      <c r="N106" s="459">
        <v>0</v>
      </c>
      <c r="O106" s="459">
        <v>0</v>
      </c>
      <c r="P106" s="459">
        <v>0</v>
      </c>
      <c r="Q106" s="249">
        <f t="shared" ref="Q106:Q115" si="2">SUM(E106:P106)</f>
        <v>0</v>
      </c>
      <c r="R106" s="195">
        <f t="shared" ref="R106:R115" si="3">C106-Q106</f>
        <v>0</v>
      </c>
    </row>
    <row r="107" spans="1:18" s="648" customFormat="1" ht="11.4" customHeight="1" x14ac:dyDescent="0.3">
      <c r="A107" s="651" t="str">
        <f>'FY29 D'!B85</f>
        <v>2.</v>
      </c>
      <c r="B107" s="211" t="str">
        <f>'FY29 D'!C85</f>
        <v xml:space="preserve">Item </v>
      </c>
      <c r="C107" s="219">
        <f>'FY29 D'!S85</f>
        <v>0</v>
      </c>
      <c r="D107" s="19"/>
      <c r="E107" s="461">
        <v>0</v>
      </c>
      <c r="F107" s="461">
        <v>0</v>
      </c>
      <c r="G107" s="461">
        <v>0</v>
      </c>
      <c r="H107" s="461">
        <v>0</v>
      </c>
      <c r="I107" s="461">
        <v>0</v>
      </c>
      <c r="J107" s="461">
        <v>0</v>
      </c>
      <c r="K107" s="461">
        <v>0</v>
      </c>
      <c r="L107" s="461">
        <v>0</v>
      </c>
      <c r="M107" s="461">
        <v>0</v>
      </c>
      <c r="N107" s="461">
        <v>0</v>
      </c>
      <c r="O107" s="461">
        <v>0</v>
      </c>
      <c r="P107" s="461">
        <v>0</v>
      </c>
      <c r="Q107" s="249">
        <f t="shared" si="2"/>
        <v>0</v>
      </c>
      <c r="R107" s="195">
        <f t="shared" si="3"/>
        <v>0</v>
      </c>
    </row>
    <row r="108" spans="1:18" s="21" customFormat="1" ht="11.4" customHeight="1" x14ac:dyDescent="0.3">
      <c r="A108" s="651" t="str">
        <f>'FY29 D'!B86</f>
        <v>3.</v>
      </c>
      <c r="B108" s="211" t="str">
        <f>'FY29 D'!C86</f>
        <v xml:space="preserve">Item </v>
      </c>
      <c r="C108" s="219">
        <f>'FY29 D'!S86</f>
        <v>0</v>
      </c>
      <c r="D108" s="16"/>
      <c r="E108" s="461">
        <v>0</v>
      </c>
      <c r="F108" s="461">
        <v>0</v>
      </c>
      <c r="G108" s="461">
        <v>0</v>
      </c>
      <c r="H108" s="461">
        <v>0</v>
      </c>
      <c r="I108" s="461">
        <v>0</v>
      </c>
      <c r="J108" s="461">
        <v>0</v>
      </c>
      <c r="K108" s="461">
        <v>0</v>
      </c>
      <c r="L108" s="461">
        <v>0</v>
      </c>
      <c r="M108" s="461">
        <v>0</v>
      </c>
      <c r="N108" s="461">
        <v>0</v>
      </c>
      <c r="O108" s="461">
        <v>0</v>
      </c>
      <c r="P108" s="461">
        <v>0</v>
      </c>
      <c r="Q108" s="249">
        <f t="shared" si="2"/>
        <v>0</v>
      </c>
      <c r="R108" s="195">
        <f t="shared" si="3"/>
        <v>0</v>
      </c>
    </row>
    <row r="109" spans="1:18" s="21" customFormat="1" ht="11.4" customHeight="1" x14ac:dyDescent="0.3">
      <c r="A109" s="651" t="str">
        <f>'FY29 D'!B87</f>
        <v>4.</v>
      </c>
      <c r="B109" s="74" t="str">
        <f>'FY29 D'!C87</f>
        <v xml:space="preserve">Item </v>
      </c>
      <c r="C109" s="221">
        <f>'FY29 D'!S87</f>
        <v>0</v>
      </c>
      <c r="D109" s="20"/>
      <c r="E109" s="461">
        <v>0</v>
      </c>
      <c r="F109" s="461">
        <v>0</v>
      </c>
      <c r="G109" s="461">
        <v>0</v>
      </c>
      <c r="H109" s="461">
        <v>0</v>
      </c>
      <c r="I109" s="461">
        <v>0</v>
      </c>
      <c r="J109" s="461">
        <v>0</v>
      </c>
      <c r="K109" s="461">
        <v>0</v>
      </c>
      <c r="L109" s="461">
        <v>0</v>
      </c>
      <c r="M109" s="461">
        <v>0</v>
      </c>
      <c r="N109" s="461">
        <v>0</v>
      </c>
      <c r="O109" s="461">
        <v>0</v>
      </c>
      <c r="P109" s="461">
        <v>0</v>
      </c>
      <c r="Q109" s="249">
        <f t="shared" si="2"/>
        <v>0</v>
      </c>
      <c r="R109" s="195">
        <f>C109-Q109</f>
        <v>0</v>
      </c>
    </row>
    <row r="110" spans="1:18" s="648" customFormat="1" ht="11.4" customHeight="1" x14ac:dyDescent="0.3">
      <c r="A110" s="651" t="str">
        <f>'FY29 D'!B88</f>
        <v>5.</v>
      </c>
      <c r="B110" s="74" t="str">
        <f>'FY29 D'!C88</f>
        <v xml:space="preserve">Item </v>
      </c>
      <c r="C110" s="221">
        <f>'FY29 D'!S88</f>
        <v>0</v>
      </c>
      <c r="D110" s="20"/>
      <c r="E110" s="461">
        <v>0</v>
      </c>
      <c r="F110" s="461">
        <v>0</v>
      </c>
      <c r="G110" s="461">
        <v>0</v>
      </c>
      <c r="H110" s="461">
        <v>0</v>
      </c>
      <c r="I110" s="461">
        <v>0</v>
      </c>
      <c r="J110" s="461">
        <v>0</v>
      </c>
      <c r="K110" s="461">
        <v>0</v>
      </c>
      <c r="L110" s="461">
        <v>0</v>
      </c>
      <c r="M110" s="461">
        <v>0</v>
      </c>
      <c r="N110" s="461">
        <v>0</v>
      </c>
      <c r="O110" s="461">
        <v>0</v>
      </c>
      <c r="P110" s="461">
        <v>0</v>
      </c>
      <c r="Q110" s="249">
        <f t="shared" si="2"/>
        <v>0</v>
      </c>
      <c r="R110" s="195">
        <f t="shared" si="3"/>
        <v>0</v>
      </c>
    </row>
    <row r="111" spans="1:18" s="648" customFormat="1" ht="11.4" customHeight="1" x14ac:dyDescent="0.3">
      <c r="A111" s="651" t="str">
        <f>'FY29 D'!B89</f>
        <v>6.</v>
      </c>
      <c r="B111" s="74" t="str">
        <f>'FY29 D'!C89</f>
        <v xml:space="preserve">Item </v>
      </c>
      <c r="C111" s="221">
        <f>'FY29 D'!S89</f>
        <v>0</v>
      </c>
      <c r="D111" s="18"/>
      <c r="E111" s="461">
        <v>0</v>
      </c>
      <c r="F111" s="461">
        <v>0</v>
      </c>
      <c r="G111" s="461">
        <v>0</v>
      </c>
      <c r="H111" s="461">
        <v>0</v>
      </c>
      <c r="I111" s="461">
        <v>0</v>
      </c>
      <c r="J111" s="461">
        <v>0</v>
      </c>
      <c r="K111" s="461">
        <v>0</v>
      </c>
      <c r="L111" s="461">
        <v>0</v>
      </c>
      <c r="M111" s="461">
        <v>0</v>
      </c>
      <c r="N111" s="461">
        <v>0</v>
      </c>
      <c r="O111" s="461">
        <v>0</v>
      </c>
      <c r="P111" s="461">
        <v>0</v>
      </c>
      <c r="Q111" s="249">
        <f t="shared" si="2"/>
        <v>0</v>
      </c>
      <c r="R111" s="195">
        <f t="shared" si="3"/>
        <v>0</v>
      </c>
    </row>
    <row r="112" spans="1:18" s="648" customFormat="1" ht="11.4" customHeight="1" x14ac:dyDescent="0.3">
      <c r="A112" s="651" t="str">
        <f>'FY29 D'!B90</f>
        <v>7.</v>
      </c>
      <c r="B112" s="74" t="str">
        <f>'FY29 D'!C90</f>
        <v xml:space="preserve">Item </v>
      </c>
      <c r="C112" s="221">
        <f>'FY29 D'!S90</f>
        <v>0</v>
      </c>
      <c r="D112" s="18"/>
      <c r="E112" s="461">
        <v>0</v>
      </c>
      <c r="F112" s="461">
        <v>0</v>
      </c>
      <c r="G112" s="461">
        <v>0</v>
      </c>
      <c r="H112" s="461">
        <v>0</v>
      </c>
      <c r="I112" s="461">
        <v>0</v>
      </c>
      <c r="J112" s="461">
        <v>0</v>
      </c>
      <c r="K112" s="461">
        <v>0</v>
      </c>
      <c r="L112" s="461">
        <v>0</v>
      </c>
      <c r="M112" s="461">
        <v>0</v>
      </c>
      <c r="N112" s="461">
        <v>0</v>
      </c>
      <c r="O112" s="461">
        <v>0</v>
      </c>
      <c r="P112" s="461">
        <v>0</v>
      </c>
      <c r="Q112" s="249">
        <f t="shared" si="2"/>
        <v>0</v>
      </c>
      <c r="R112" s="195">
        <f t="shared" si="3"/>
        <v>0</v>
      </c>
    </row>
    <row r="113" spans="1:18" s="648" customFormat="1" ht="11.4" customHeight="1" x14ac:dyDescent="0.3">
      <c r="A113" s="651" t="str">
        <f>'FY29 D'!B91</f>
        <v>8.</v>
      </c>
      <c r="B113" s="74" t="str">
        <f>'FY29 D'!C91</f>
        <v xml:space="preserve">Item </v>
      </c>
      <c r="C113" s="221">
        <f>'FY29 D'!S91</f>
        <v>0</v>
      </c>
      <c r="D113" s="18"/>
      <c r="E113" s="461">
        <v>0</v>
      </c>
      <c r="F113" s="461">
        <v>0</v>
      </c>
      <c r="G113" s="461">
        <v>0</v>
      </c>
      <c r="H113" s="461">
        <v>0</v>
      </c>
      <c r="I113" s="461">
        <v>0</v>
      </c>
      <c r="J113" s="461">
        <v>0</v>
      </c>
      <c r="K113" s="461">
        <v>0</v>
      </c>
      <c r="L113" s="461">
        <v>0</v>
      </c>
      <c r="M113" s="461">
        <v>0</v>
      </c>
      <c r="N113" s="461">
        <v>0</v>
      </c>
      <c r="O113" s="461">
        <v>0</v>
      </c>
      <c r="P113" s="461">
        <v>0</v>
      </c>
      <c r="Q113" s="249">
        <f t="shared" si="2"/>
        <v>0</v>
      </c>
      <c r="R113" s="195">
        <f t="shared" si="3"/>
        <v>0</v>
      </c>
    </row>
    <row r="114" spans="1:18" s="648" customFormat="1" ht="11.4" customHeight="1" x14ac:dyDescent="0.3">
      <c r="A114" s="651" t="str">
        <f>'FY29 D'!B92</f>
        <v>9.</v>
      </c>
      <c r="B114" s="74" t="str">
        <f>'FY29 D'!C92</f>
        <v>Item</v>
      </c>
      <c r="C114" s="221">
        <f>'FY29 D'!S92</f>
        <v>0</v>
      </c>
      <c r="D114" s="18"/>
      <c r="E114" s="461">
        <v>0</v>
      </c>
      <c r="F114" s="461">
        <v>0</v>
      </c>
      <c r="G114" s="461">
        <v>0</v>
      </c>
      <c r="H114" s="461">
        <v>0</v>
      </c>
      <c r="I114" s="461">
        <v>0</v>
      </c>
      <c r="J114" s="461">
        <v>0</v>
      </c>
      <c r="K114" s="461">
        <v>0</v>
      </c>
      <c r="L114" s="461">
        <v>0</v>
      </c>
      <c r="M114" s="461">
        <v>0</v>
      </c>
      <c r="N114" s="461">
        <v>0</v>
      </c>
      <c r="O114" s="461">
        <v>0</v>
      </c>
      <c r="P114" s="461">
        <v>0</v>
      </c>
      <c r="Q114" s="249">
        <f t="shared" si="2"/>
        <v>0</v>
      </c>
      <c r="R114" s="195">
        <f t="shared" si="3"/>
        <v>0</v>
      </c>
    </row>
    <row r="115" spans="1:18" s="648" customFormat="1" ht="11.4" customHeight="1" thickBot="1" x14ac:dyDescent="0.35">
      <c r="A115" s="651" t="str">
        <f>'FY29 D'!B93</f>
        <v>10.</v>
      </c>
      <c r="B115" s="74" t="str">
        <f>'FY29 D'!C93</f>
        <v>Item</v>
      </c>
      <c r="C115" s="221">
        <f>'FY29 D'!S93</f>
        <v>0</v>
      </c>
      <c r="D115" s="18"/>
      <c r="E115" s="460">
        <v>0</v>
      </c>
      <c r="F115" s="460">
        <v>0</v>
      </c>
      <c r="G115" s="462">
        <v>0</v>
      </c>
      <c r="H115" s="460">
        <v>0</v>
      </c>
      <c r="I115" s="460">
        <v>0</v>
      </c>
      <c r="J115" s="460">
        <v>0</v>
      </c>
      <c r="K115" s="460">
        <v>0</v>
      </c>
      <c r="L115" s="460">
        <v>0</v>
      </c>
      <c r="M115" s="460">
        <v>0</v>
      </c>
      <c r="N115" s="460">
        <v>0</v>
      </c>
      <c r="O115" s="460">
        <v>0</v>
      </c>
      <c r="P115" s="460">
        <v>0</v>
      </c>
      <c r="Q115" s="249">
        <f t="shared" si="2"/>
        <v>0</v>
      </c>
      <c r="R115" s="195">
        <f t="shared" si="3"/>
        <v>0</v>
      </c>
    </row>
    <row r="116" spans="1:18" s="8" customFormat="1" ht="11.5" customHeight="1" thickBot="1" x14ac:dyDescent="0.35">
      <c r="A116" s="204"/>
      <c r="B116" s="108"/>
      <c r="C116" s="193">
        <f>ROUND(SUM(C106:C115),0)</f>
        <v>0</v>
      </c>
      <c r="D116" s="12"/>
      <c r="E116" s="225"/>
      <c r="F116" s="226" t="s">
        <v>91</v>
      </c>
      <c r="G116" s="305" cm="1">
        <f t="array" ref="G116">SUMPRODUCT(E106:E115+F106:F115+G106:G115)</f>
        <v>0</v>
      </c>
      <c r="H116" s="177"/>
      <c r="I116" s="226" t="s">
        <v>92</v>
      </c>
      <c r="J116" s="435">
        <f>SUMPRODUCT(H106:H115+I106:I115+J106:J115)</f>
        <v>0</v>
      </c>
      <c r="K116" s="234"/>
      <c r="L116" s="235" t="s">
        <v>93</v>
      </c>
      <c r="M116" s="435" cm="1">
        <f t="array" ref="M116">SUMPRODUCT(K106:K115+L106:L115+M106:M115)</f>
        <v>0</v>
      </c>
      <c r="N116" s="255"/>
      <c r="O116" s="307" t="s">
        <v>94</v>
      </c>
      <c r="P116" s="435" cm="1">
        <f t="array" ref="P116">SUMPRODUCT(N106:N115+O106:O115+P106:P115)</f>
        <v>0</v>
      </c>
      <c r="Q116" s="254">
        <f>SUM(Q106:Q115)</f>
        <v>0</v>
      </c>
      <c r="R116" s="201">
        <f>C116-Q116</f>
        <v>0</v>
      </c>
    </row>
    <row r="117" spans="1:18" s="8" customFormat="1" ht="11.5" customHeight="1" thickBot="1" x14ac:dyDescent="0.35">
      <c r="A117" s="852"/>
      <c r="B117" s="853"/>
      <c r="C117" s="853"/>
      <c r="D117" s="853"/>
      <c r="E117" s="853"/>
      <c r="F117" s="853"/>
      <c r="G117" s="853"/>
      <c r="H117" s="853"/>
      <c r="I117" s="853"/>
      <c r="J117" s="853"/>
      <c r="K117" s="853"/>
      <c r="L117" s="853"/>
      <c r="M117" s="853"/>
      <c r="N117" s="853"/>
      <c r="O117" s="853"/>
      <c r="P117" s="853"/>
      <c r="Q117" s="853"/>
      <c r="R117" s="854"/>
    </row>
    <row r="118" spans="1:18" s="8" customFormat="1" ht="11.5" customHeight="1" thickBot="1" x14ac:dyDescent="0.35">
      <c r="A118" s="852"/>
      <c r="B118" s="853"/>
      <c r="C118" s="853"/>
      <c r="D118" s="853"/>
      <c r="E118" s="853"/>
      <c r="F118" s="853"/>
      <c r="G118" s="853"/>
      <c r="H118" s="853"/>
      <c r="I118" s="853"/>
      <c r="J118" s="853"/>
      <c r="K118" s="853"/>
      <c r="L118" s="853"/>
      <c r="M118" s="853"/>
      <c r="N118" s="853"/>
      <c r="O118" s="853"/>
      <c r="P118" s="853"/>
      <c r="Q118" s="853"/>
      <c r="R118" s="854"/>
    </row>
    <row r="119" spans="1:18" s="648" customFormat="1" ht="11.4" customHeight="1" thickBot="1" x14ac:dyDescent="0.35">
      <c r="A119" s="850" t="s">
        <v>150</v>
      </c>
      <c r="B119" s="863"/>
      <c r="C119" s="830" t="s">
        <v>144</v>
      </c>
      <c r="D119" s="831"/>
      <c r="E119" s="465" t="s">
        <v>26</v>
      </c>
      <c r="F119" s="465" t="s">
        <v>25</v>
      </c>
      <c r="G119" s="465" t="s">
        <v>24</v>
      </c>
      <c r="H119" s="465" t="s">
        <v>23</v>
      </c>
      <c r="I119" s="465" t="s">
        <v>22</v>
      </c>
      <c r="J119" s="465" t="s">
        <v>21</v>
      </c>
      <c r="K119" s="465" t="s">
        <v>20</v>
      </c>
      <c r="L119" s="465" t="s">
        <v>19</v>
      </c>
      <c r="M119" s="466" t="s">
        <v>18</v>
      </c>
      <c r="N119" s="467" t="s">
        <v>17</v>
      </c>
      <c r="O119" s="467" t="s">
        <v>16</v>
      </c>
      <c r="P119" s="467" t="s">
        <v>15</v>
      </c>
      <c r="Q119" s="488" t="s">
        <v>14</v>
      </c>
      <c r="R119" s="240" t="s">
        <v>13</v>
      </c>
    </row>
    <row r="120" spans="1:18" s="648" customFormat="1" ht="11.4" customHeight="1" x14ac:dyDescent="0.3">
      <c r="A120" s="273" t="str">
        <f>'FY29 D'!B97</f>
        <v>A.</v>
      </c>
      <c r="B120" s="629" t="str">
        <f>'FY29 D'!C97</f>
        <v>Service</v>
      </c>
      <c r="C120" s="221">
        <f>'FY29 D'!S97</f>
        <v>0</v>
      </c>
      <c r="D120" s="16"/>
      <c r="E120" s="459">
        <v>0</v>
      </c>
      <c r="F120" s="459">
        <v>0</v>
      </c>
      <c r="G120" s="459">
        <v>0</v>
      </c>
      <c r="H120" s="459">
        <v>0</v>
      </c>
      <c r="I120" s="459">
        <v>0</v>
      </c>
      <c r="J120" s="459">
        <v>0</v>
      </c>
      <c r="K120" s="459">
        <v>0</v>
      </c>
      <c r="L120" s="459">
        <v>0</v>
      </c>
      <c r="M120" s="459">
        <v>0</v>
      </c>
      <c r="N120" s="459">
        <v>0</v>
      </c>
      <c r="O120" s="459">
        <v>0</v>
      </c>
      <c r="P120" s="459">
        <v>0</v>
      </c>
      <c r="Q120" s="249">
        <f>SUM(E120:P120)</f>
        <v>0</v>
      </c>
      <c r="R120" s="202">
        <f>C120-Q120</f>
        <v>0</v>
      </c>
    </row>
    <row r="121" spans="1:18" s="648" customFormat="1" ht="11.4" customHeight="1" x14ac:dyDescent="0.3">
      <c r="A121" s="273" t="str">
        <f>'FY29 D'!B98</f>
        <v>B.</v>
      </c>
      <c r="B121" s="629" t="str">
        <f>'FY29 D'!C98</f>
        <v>Service</v>
      </c>
      <c r="C121" s="221">
        <f>'FY29 D'!S98</f>
        <v>0</v>
      </c>
      <c r="D121" s="19"/>
      <c r="E121" s="461">
        <v>0</v>
      </c>
      <c r="F121" s="461">
        <v>0</v>
      </c>
      <c r="G121" s="461">
        <v>0</v>
      </c>
      <c r="H121" s="461">
        <v>0</v>
      </c>
      <c r="I121" s="461">
        <v>0</v>
      </c>
      <c r="J121" s="461">
        <v>0</v>
      </c>
      <c r="K121" s="461">
        <v>0</v>
      </c>
      <c r="L121" s="461">
        <v>0</v>
      </c>
      <c r="M121" s="461">
        <v>0</v>
      </c>
      <c r="N121" s="461">
        <v>0</v>
      </c>
      <c r="O121" s="461">
        <v>0</v>
      </c>
      <c r="P121" s="461">
        <v>0</v>
      </c>
      <c r="Q121" s="249">
        <f>SUM(E121:P121)</f>
        <v>0</v>
      </c>
      <c r="R121" s="202">
        <f t="shared" ref="R121:R122" si="4">C121-Q121</f>
        <v>0</v>
      </c>
    </row>
    <row r="122" spans="1:18" s="648" customFormat="1" ht="11.4" customHeight="1" thickBot="1" x14ac:dyDescent="0.35">
      <c r="A122" s="273" t="str">
        <f>'FY29 D'!B99</f>
        <v>C.</v>
      </c>
      <c r="B122" s="629" t="str">
        <f>'FY29 D'!C99</f>
        <v>Service</v>
      </c>
      <c r="C122" s="221">
        <f>'FY29 D'!S99</f>
        <v>0</v>
      </c>
      <c r="D122" s="20"/>
      <c r="E122" s="461">
        <v>0</v>
      </c>
      <c r="F122" s="461">
        <v>0</v>
      </c>
      <c r="G122" s="461">
        <v>0</v>
      </c>
      <c r="H122" s="461">
        <v>0</v>
      </c>
      <c r="I122" s="461">
        <v>0</v>
      </c>
      <c r="J122" s="461">
        <v>0</v>
      </c>
      <c r="K122" s="461">
        <v>0</v>
      </c>
      <c r="L122" s="461">
        <v>0</v>
      </c>
      <c r="M122" s="461">
        <v>0</v>
      </c>
      <c r="N122" s="461">
        <v>0</v>
      </c>
      <c r="O122" s="461">
        <v>0</v>
      </c>
      <c r="P122" s="461">
        <v>0</v>
      </c>
      <c r="Q122" s="249">
        <f>SUM(E122:P122)</f>
        <v>0</v>
      </c>
      <c r="R122" s="202">
        <f t="shared" si="4"/>
        <v>0</v>
      </c>
    </row>
    <row r="123" spans="1:18" s="648" customFormat="1" ht="11.4" hidden="1" customHeight="1" thickBot="1" x14ac:dyDescent="0.35">
      <c r="A123" s="273" t="str">
        <f>'FY29 D'!B100</f>
        <v>D.</v>
      </c>
      <c r="B123" s="629" t="str">
        <f>'FY29 D'!C100</f>
        <v>Service</v>
      </c>
      <c r="C123" s="221">
        <f>'FY29 D'!S100</f>
        <v>0</v>
      </c>
      <c r="D123" s="20"/>
      <c r="E123" s="460">
        <v>0</v>
      </c>
      <c r="F123" s="460">
        <v>0</v>
      </c>
      <c r="G123" s="460">
        <v>0</v>
      </c>
      <c r="H123" s="460">
        <v>0</v>
      </c>
      <c r="I123" s="460">
        <v>0</v>
      </c>
      <c r="J123" s="460">
        <v>0</v>
      </c>
      <c r="K123" s="460">
        <v>0</v>
      </c>
      <c r="L123" s="460">
        <v>0</v>
      </c>
      <c r="M123" s="460">
        <v>0</v>
      </c>
      <c r="N123" s="460">
        <v>0</v>
      </c>
      <c r="O123" s="460">
        <v>0</v>
      </c>
      <c r="P123" s="460">
        <v>0</v>
      </c>
      <c r="Q123" s="249">
        <f>SUM(E123:P123)</f>
        <v>0</v>
      </c>
      <c r="R123" s="202">
        <f>C123-Q123</f>
        <v>0</v>
      </c>
    </row>
    <row r="124" spans="1:18" s="8" customFormat="1" ht="11.5" customHeight="1" thickBot="1" x14ac:dyDescent="0.35">
      <c r="A124" s="204"/>
      <c r="B124" s="212"/>
      <c r="C124" s="193">
        <f>ROUND(SUM(C120:C123),0)</f>
        <v>0</v>
      </c>
      <c r="D124" s="12"/>
      <c r="E124" s="225"/>
      <c r="F124" s="226" t="s">
        <v>91</v>
      </c>
      <c r="G124" s="322" cm="1">
        <f t="array" ref="G124">SUMPRODUCT(E120:E123+F120:F123+G120:G123)</f>
        <v>0</v>
      </c>
      <c r="H124" s="177"/>
      <c r="I124" s="226" t="s">
        <v>92</v>
      </c>
      <c r="J124" s="435" cm="1">
        <f t="array" ref="J124">SUMPRODUCT(H120:H123+I120:I123+J120:J123)</f>
        <v>0</v>
      </c>
      <c r="K124" s="234"/>
      <c r="L124" s="235" t="s">
        <v>93</v>
      </c>
      <c r="M124" s="435">
        <f>SUMPRODUCT(K120:K123+L120:L123+M120:M123)</f>
        <v>0</v>
      </c>
      <c r="N124" s="255"/>
      <c r="O124" s="235" t="s">
        <v>94</v>
      </c>
      <c r="P124" s="435" cm="1">
        <f t="array" ref="P124">SUMPRODUCT(N120:N123+O120:O123+P120:P123)</f>
        <v>0</v>
      </c>
      <c r="Q124" s="254">
        <f>SUM(Q120:Q123)</f>
        <v>0</v>
      </c>
      <c r="R124" s="201">
        <f>C124-Q124</f>
        <v>0</v>
      </c>
    </row>
    <row r="125" spans="1:18" s="8" customFormat="1" ht="11.5" customHeight="1" thickBot="1" x14ac:dyDescent="0.35">
      <c r="A125" s="852"/>
      <c r="B125" s="853"/>
      <c r="C125" s="853"/>
      <c r="D125" s="853"/>
      <c r="E125" s="853"/>
      <c r="F125" s="853"/>
      <c r="G125" s="853"/>
      <c r="H125" s="853"/>
      <c r="I125" s="853"/>
      <c r="J125" s="853"/>
      <c r="K125" s="853"/>
      <c r="L125" s="853"/>
      <c r="M125" s="853"/>
      <c r="N125" s="853"/>
      <c r="O125" s="853"/>
      <c r="P125" s="853"/>
      <c r="Q125" s="853"/>
      <c r="R125" s="854"/>
    </row>
    <row r="126" spans="1:18" s="8" customFormat="1" ht="11.5" customHeight="1" thickBot="1" x14ac:dyDescent="0.35">
      <c r="A126" s="852"/>
      <c r="B126" s="853"/>
      <c r="C126" s="853"/>
      <c r="D126" s="853"/>
      <c r="E126" s="853"/>
      <c r="F126" s="853"/>
      <c r="G126" s="853"/>
      <c r="H126" s="853"/>
      <c r="I126" s="853"/>
      <c r="J126" s="853"/>
      <c r="K126" s="853"/>
      <c r="L126" s="853"/>
      <c r="M126" s="853"/>
      <c r="N126" s="853"/>
      <c r="O126" s="853"/>
      <c r="P126" s="853"/>
      <c r="Q126" s="853"/>
      <c r="R126" s="854"/>
    </row>
    <row r="127" spans="1:18" s="648" customFormat="1" ht="11.4" customHeight="1" thickBot="1" x14ac:dyDescent="0.35">
      <c r="A127" s="850" t="s">
        <v>151</v>
      </c>
      <c r="B127" s="863"/>
      <c r="C127" s="830" t="s">
        <v>144</v>
      </c>
      <c r="D127" s="831"/>
      <c r="E127" s="465" t="s">
        <v>26</v>
      </c>
      <c r="F127" s="465" t="s">
        <v>25</v>
      </c>
      <c r="G127" s="465" t="s">
        <v>24</v>
      </c>
      <c r="H127" s="465" t="s">
        <v>23</v>
      </c>
      <c r="I127" s="465" t="s">
        <v>22</v>
      </c>
      <c r="J127" s="465" t="s">
        <v>21</v>
      </c>
      <c r="K127" s="465" t="s">
        <v>20</v>
      </c>
      <c r="L127" s="465" t="s">
        <v>19</v>
      </c>
      <c r="M127" s="466" t="s">
        <v>18</v>
      </c>
      <c r="N127" s="467" t="s">
        <v>17</v>
      </c>
      <c r="O127" s="467" t="s">
        <v>16</v>
      </c>
      <c r="P127" s="467" t="s">
        <v>15</v>
      </c>
      <c r="Q127" s="488" t="s">
        <v>14</v>
      </c>
      <c r="R127" s="240" t="s">
        <v>13</v>
      </c>
    </row>
    <row r="128" spans="1:18" s="648" customFormat="1" ht="11.4" customHeight="1" x14ac:dyDescent="0.3">
      <c r="A128" s="881" t="str">
        <f>'FY29 D'!$B$103</f>
        <v>General Other</v>
      </c>
      <c r="B128" s="882"/>
      <c r="C128" s="356"/>
      <c r="D128" s="357"/>
      <c r="E128" s="358"/>
      <c r="F128" s="359"/>
      <c r="G128" s="359"/>
      <c r="H128" s="358"/>
      <c r="I128" s="359"/>
      <c r="J128" s="360"/>
      <c r="K128" s="358"/>
      <c r="L128" s="359"/>
      <c r="M128" s="361"/>
      <c r="N128" s="362"/>
      <c r="O128" s="363"/>
      <c r="P128" s="364"/>
      <c r="Q128" s="365"/>
      <c r="R128" s="356"/>
    </row>
    <row r="129" spans="1:18" s="648" customFormat="1" ht="11.4" customHeight="1" x14ac:dyDescent="0.3">
      <c r="A129" s="651" t="str">
        <f>'FY29 D'!B104</f>
        <v>1.</v>
      </c>
      <c r="B129" s="122" t="str">
        <f>'FY29 D'!C104</f>
        <v>Cost</v>
      </c>
      <c r="C129" s="219">
        <f>'FY29 D'!S104</f>
        <v>0</v>
      </c>
      <c r="D129" s="16"/>
      <c r="E129" s="464">
        <v>0</v>
      </c>
      <c r="F129" s="464">
        <v>0</v>
      </c>
      <c r="G129" s="464">
        <v>0</v>
      </c>
      <c r="H129" s="464">
        <v>0</v>
      </c>
      <c r="I129" s="464">
        <v>0</v>
      </c>
      <c r="J129" s="464">
        <v>0</v>
      </c>
      <c r="K129" s="464">
        <v>0</v>
      </c>
      <c r="L129" s="464">
        <v>0</v>
      </c>
      <c r="M129" s="464">
        <v>0</v>
      </c>
      <c r="N129" s="464">
        <v>0</v>
      </c>
      <c r="O129" s="464">
        <v>0</v>
      </c>
      <c r="P129" s="464">
        <v>0</v>
      </c>
      <c r="Q129" s="249">
        <f t="shared" ref="Q129:Q138" si="5">SUM(E129:P129)</f>
        <v>0</v>
      </c>
      <c r="R129" s="195">
        <f t="shared" ref="R129:R138" si="6">C129-Q129</f>
        <v>0</v>
      </c>
    </row>
    <row r="130" spans="1:18" s="648" customFormat="1" ht="11.4" customHeight="1" x14ac:dyDescent="0.3">
      <c r="A130" s="651" t="str">
        <f>'FY29 D'!B105</f>
        <v>2.</v>
      </c>
      <c r="B130" s="122" t="str">
        <f>'FY29 D'!C105</f>
        <v>Cost</v>
      </c>
      <c r="C130" s="219">
        <f>'FY29 D'!S105</f>
        <v>0</v>
      </c>
      <c r="D130" s="16"/>
      <c r="E130" s="461">
        <v>0</v>
      </c>
      <c r="F130" s="461">
        <v>0</v>
      </c>
      <c r="G130" s="461">
        <v>0</v>
      </c>
      <c r="H130" s="461">
        <v>0</v>
      </c>
      <c r="I130" s="461">
        <v>0</v>
      </c>
      <c r="J130" s="461">
        <v>0</v>
      </c>
      <c r="K130" s="461">
        <v>0</v>
      </c>
      <c r="L130" s="461">
        <v>0</v>
      </c>
      <c r="M130" s="461">
        <v>0</v>
      </c>
      <c r="N130" s="461">
        <v>0</v>
      </c>
      <c r="O130" s="461">
        <v>0</v>
      </c>
      <c r="P130" s="461">
        <v>0</v>
      </c>
      <c r="Q130" s="249">
        <f t="shared" si="5"/>
        <v>0</v>
      </c>
      <c r="R130" s="195">
        <f t="shared" si="6"/>
        <v>0</v>
      </c>
    </row>
    <row r="131" spans="1:18" s="648" customFormat="1" ht="11.4" customHeight="1" x14ac:dyDescent="0.3">
      <c r="A131" s="651" t="str">
        <f>'FY29 D'!B106</f>
        <v>3.</v>
      </c>
      <c r="B131" s="122" t="str">
        <f>'FY29 D'!C106</f>
        <v>Cost</v>
      </c>
      <c r="C131" s="219">
        <f>'FY29 D'!S106</f>
        <v>0</v>
      </c>
      <c r="D131" s="16"/>
      <c r="E131" s="461">
        <v>0</v>
      </c>
      <c r="F131" s="461">
        <v>0</v>
      </c>
      <c r="G131" s="461">
        <v>0</v>
      </c>
      <c r="H131" s="461">
        <v>0</v>
      </c>
      <c r="I131" s="461">
        <v>0</v>
      </c>
      <c r="J131" s="461">
        <v>0</v>
      </c>
      <c r="K131" s="461">
        <v>0</v>
      </c>
      <c r="L131" s="461">
        <v>0</v>
      </c>
      <c r="M131" s="461">
        <v>0</v>
      </c>
      <c r="N131" s="461">
        <v>0</v>
      </c>
      <c r="O131" s="461">
        <v>0</v>
      </c>
      <c r="P131" s="461">
        <v>0</v>
      </c>
      <c r="Q131" s="249">
        <f t="shared" si="5"/>
        <v>0</v>
      </c>
      <c r="R131" s="195">
        <f>C131-Q131</f>
        <v>0</v>
      </c>
    </row>
    <row r="132" spans="1:18" s="648" customFormat="1" ht="11.4" customHeight="1" x14ac:dyDescent="0.3">
      <c r="A132" s="651" t="str">
        <f>'FY29 D'!B107</f>
        <v>4.</v>
      </c>
      <c r="B132" s="122" t="str">
        <f>'FY29 D'!C107</f>
        <v>Cost</v>
      </c>
      <c r="C132" s="219">
        <f>'FY29 D'!S107</f>
        <v>0</v>
      </c>
      <c r="D132" s="16"/>
      <c r="E132" s="461">
        <v>0</v>
      </c>
      <c r="F132" s="461">
        <v>0</v>
      </c>
      <c r="G132" s="461">
        <v>0</v>
      </c>
      <c r="H132" s="461">
        <v>0</v>
      </c>
      <c r="I132" s="461">
        <v>0</v>
      </c>
      <c r="J132" s="461">
        <v>0</v>
      </c>
      <c r="K132" s="461">
        <v>0</v>
      </c>
      <c r="L132" s="461">
        <v>0</v>
      </c>
      <c r="M132" s="461">
        <v>0</v>
      </c>
      <c r="N132" s="461">
        <v>0</v>
      </c>
      <c r="O132" s="461">
        <v>0</v>
      </c>
      <c r="P132" s="461">
        <v>0</v>
      </c>
      <c r="Q132" s="249">
        <f t="shared" si="5"/>
        <v>0</v>
      </c>
      <c r="R132" s="195">
        <f t="shared" si="6"/>
        <v>0</v>
      </c>
    </row>
    <row r="133" spans="1:18" s="648" customFormat="1" ht="11.4" customHeight="1" x14ac:dyDescent="0.3">
      <c r="A133" s="651" t="str">
        <f>'FY29 D'!B108</f>
        <v>5.</v>
      </c>
      <c r="B133" s="122" t="str">
        <f>'FY29 D'!C108</f>
        <v>Cost</v>
      </c>
      <c r="C133" s="219">
        <f>'FY29 D'!S108</f>
        <v>0</v>
      </c>
      <c r="D133" s="16"/>
      <c r="E133" s="461">
        <v>0</v>
      </c>
      <c r="F133" s="461">
        <v>0</v>
      </c>
      <c r="G133" s="461">
        <v>0</v>
      </c>
      <c r="H133" s="461">
        <v>0</v>
      </c>
      <c r="I133" s="461">
        <v>0</v>
      </c>
      <c r="J133" s="461">
        <v>0</v>
      </c>
      <c r="K133" s="461">
        <v>0</v>
      </c>
      <c r="L133" s="461">
        <v>0</v>
      </c>
      <c r="M133" s="461">
        <v>0</v>
      </c>
      <c r="N133" s="461">
        <v>0</v>
      </c>
      <c r="O133" s="461">
        <v>0</v>
      </c>
      <c r="P133" s="461">
        <v>0</v>
      </c>
      <c r="Q133" s="249">
        <f t="shared" si="5"/>
        <v>0</v>
      </c>
      <c r="R133" s="195">
        <f t="shared" si="6"/>
        <v>0</v>
      </c>
    </row>
    <row r="134" spans="1:18" s="21" customFormat="1" ht="11.4" customHeight="1" x14ac:dyDescent="0.3">
      <c r="A134" s="651" t="str">
        <f>'FY29 D'!B109</f>
        <v>6.</v>
      </c>
      <c r="B134" s="123" t="str">
        <f>'FY29 D'!C109</f>
        <v>Cost</v>
      </c>
      <c r="C134" s="221">
        <f>'FY29 D'!S109</f>
        <v>0</v>
      </c>
      <c r="D134" s="18"/>
      <c r="E134" s="461">
        <v>0</v>
      </c>
      <c r="F134" s="461">
        <v>0</v>
      </c>
      <c r="G134" s="461">
        <v>0</v>
      </c>
      <c r="H134" s="461">
        <v>0</v>
      </c>
      <c r="I134" s="461">
        <v>0</v>
      </c>
      <c r="J134" s="461">
        <v>0</v>
      </c>
      <c r="K134" s="461">
        <v>0</v>
      </c>
      <c r="L134" s="461">
        <v>0</v>
      </c>
      <c r="M134" s="461">
        <v>0</v>
      </c>
      <c r="N134" s="461">
        <v>0</v>
      </c>
      <c r="O134" s="461">
        <v>0</v>
      </c>
      <c r="P134" s="461">
        <v>0</v>
      </c>
      <c r="Q134" s="249">
        <f t="shared" si="5"/>
        <v>0</v>
      </c>
      <c r="R134" s="195">
        <f t="shared" si="6"/>
        <v>0</v>
      </c>
    </row>
    <row r="135" spans="1:18" s="21" customFormat="1" ht="11.4" customHeight="1" x14ac:dyDescent="0.3">
      <c r="A135" s="651" t="str">
        <f>'FY29 D'!B110</f>
        <v>7.</v>
      </c>
      <c r="B135" s="123" t="str">
        <f>'FY29 D'!C110</f>
        <v>Cost</v>
      </c>
      <c r="C135" s="221">
        <f>'FY29 D'!S110</f>
        <v>0</v>
      </c>
      <c r="D135" s="18"/>
      <c r="E135" s="461">
        <v>0</v>
      </c>
      <c r="F135" s="461">
        <v>0</v>
      </c>
      <c r="G135" s="461">
        <v>0</v>
      </c>
      <c r="H135" s="461">
        <v>0</v>
      </c>
      <c r="I135" s="461">
        <v>0</v>
      </c>
      <c r="J135" s="461">
        <v>0</v>
      </c>
      <c r="K135" s="461">
        <v>0</v>
      </c>
      <c r="L135" s="461">
        <v>0</v>
      </c>
      <c r="M135" s="461">
        <v>0</v>
      </c>
      <c r="N135" s="461">
        <v>0</v>
      </c>
      <c r="O135" s="461">
        <v>0</v>
      </c>
      <c r="P135" s="461">
        <v>0</v>
      </c>
      <c r="Q135" s="249">
        <f t="shared" si="5"/>
        <v>0</v>
      </c>
      <c r="R135" s="195">
        <f t="shared" si="6"/>
        <v>0</v>
      </c>
    </row>
    <row r="136" spans="1:18" s="21" customFormat="1" ht="11.4" customHeight="1" x14ac:dyDescent="0.3">
      <c r="A136" s="651" t="str">
        <f>'FY29 D'!B111</f>
        <v>8.</v>
      </c>
      <c r="B136" s="123" t="str">
        <f>'FY29 D'!C111</f>
        <v>Cost</v>
      </c>
      <c r="C136" s="221">
        <f>'FY29 D'!S111</f>
        <v>0</v>
      </c>
      <c r="D136" s="18"/>
      <c r="E136" s="461">
        <v>0</v>
      </c>
      <c r="F136" s="461">
        <v>0</v>
      </c>
      <c r="G136" s="461">
        <v>0</v>
      </c>
      <c r="H136" s="461">
        <v>0</v>
      </c>
      <c r="I136" s="461">
        <v>0</v>
      </c>
      <c r="J136" s="461">
        <v>0</v>
      </c>
      <c r="K136" s="461">
        <v>0</v>
      </c>
      <c r="L136" s="461">
        <v>0</v>
      </c>
      <c r="M136" s="461">
        <v>0</v>
      </c>
      <c r="N136" s="461">
        <v>0</v>
      </c>
      <c r="O136" s="461">
        <v>0</v>
      </c>
      <c r="P136" s="461">
        <v>0</v>
      </c>
      <c r="Q136" s="249">
        <f t="shared" si="5"/>
        <v>0</v>
      </c>
      <c r="R136" s="195">
        <f>C136-Q136</f>
        <v>0</v>
      </c>
    </row>
    <row r="137" spans="1:18" s="21" customFormat="1" ht="11.4" customHeight="1" x14ac:dyDescent="0.3">
      <c r="A137" s="651" t="str">
        <f>'FY29 D'!B112</f>
        <v>9.</v>
      </c>
      <c r="B137" s="123" t="str">
        <f>'FY29 D'!C112</f>
        <v>Cost</v>
      </c>
      <c r="C137" s="221">
        <f>'FY29 D'!S112</f>
        <v>0</v>
      </c>
      <c r="D137" s="18"/>
      <c r="E137" s="461">
        <v>0</v>
      </c>
      <c r="F137" s="461">
        <v>0</v>
      </c>
      <c r="G137" s="461">
        <v>0</v>
      </c>
      <c r="H137" s="461">
        <v>0</v>
      </c>
      <c r="I137" s="461">
        <v>0</v>
      </c>
      <c r="J137" s="461">
        <v>0</v>
      </c>
      <c r="K137" s="461">
        <v>0</v>
      </c>
      <c r="L137" s="461">
        <v>0</v>
      </c>
      <c r="M137" s="461">
        <v>0</v>
      </c>
      <c r="N137" s="461">
        <v>0</v>
      </c>
      <c r="O137" s="461">
        <v>0</v>
      </c>
      <c r="P137" s="461">
        <v>0</v>
      </c>
      <c r="Q137" s="249">
        <f t="shared" si="5"/>
        <v>0</v>
      </c>
      <c r="R137" s="195">
        <f t="shared" si="6"/>
        <v>0</v>
      </c>
    </row>
    <row r="138" spans="1:18" s="21" customFormat="1" ht="11.4" customHeight="1" thickBot="1" x14ac:dyDescent="0.35">
      <c r="A138" s="651" t="str">
        <f>'FY29 D'!B113</f>
        <v>10.</v>
      </c>
      <c r="B138" s="123" t="str">
        <f>'FY29 D'!C113</f>
        <v>Cost</v>
      </c>
      <c r="C138" s="221">
        <f>'FY29 D'!S113</f>
        <v>0</v>
      </c>
      <c r="D138" s="18"/>
      <c r="E138" s="460">
        <v>0</v>
      </c>
      <c r="F138" s="460">
        <v>0</v>
      </c>
      <c r="G138" s="460">
        <v>0</v>
      </c>
      <c r="H138" s="460">
        <v>0</v>
      </c>
      <c r="I138" s="460">
        <v>0</v>
      </c>
      <c r="J138" s="460">
        <v>0</v>
      </c>
      <c r="K138" s="460">
        <v>0</v>
      </c>
      <c r="L138" s="460">
        <v>0</v>
      </c>
      <c r="M138" s="460">
        <v>0</v>
      </c>
      <c r="N138" s="460">
        <v>0</v>
      </c>
      <c r="O138" s="460">
        <v>0</v>
      </c>
      <c r="P138" s="460">
        <v>0</v>
      </c>
      <c r="Q138" s="249">
        <f t="shared" si="5"/>
        <v>0</v>
      </c>
      <c r="R138" s="195">
        <f t="shared" si="6"/>
        <v>0</v>
      </c>
    </row>
    <row r="139" spans="1:18" s="8" customFormat="1" ht="11.5" customHeight="1" thickBot="1" x14ac:dyDescent="0.35">
      <c r="A139" s="204"/>
      <c r="B139" s="212"/>
      <c r="C139" s="398">
        <f>SUM(C129:C138)</f>
        <v>0</v>
      </c>
      <c r="D139" s="12"/>
      <c r="E139" s="225"/>
      <c r="F139" s="226" t="s">
        <v>91</v>
      </c>
      <c r="G139" s="463" cm="1">
        <f t="array" ref="G139">SUMPRODUCT(E129:E138+F129:F138+G129:G138)</f>
        <v>0</v>
      </c>
      <c r="H139" s="177"/>
      <c r="I139" s="226" t="s">
        <v>92</v>
      </c>
      <c r="J139" s="463" cm="1">
        <f t="array" ref="J139">SUMPRODUCT(H129:H138+I129:I138+J129:J138)</f>
        <v>0</v>
      </c>
      <c r="K139" s="234"/>
      <c r="L139" s="235" t="s">
        <v>93</v>
      </c>
      <c r="M139" s="463" cm="1">
        <f t="array" ref="M139">SUMPRODUCT(K129:K138+L129:L138+M129:M138)</f>
        <v>0</v>
      </c>
      <c r="N139" s="255"/>
      <c r="O139" s="235" t="s">
        <v>94</v>
      </c>
      <c r="P139" s="463" cm="1">
        <f t="array" ref="P139">SUMPRODUCT(N129:N138+O129:O138+P129:P138)</f>
        <v>0</v>
      </c>
      <c r="Q139" s="400">
        <f>SUM(Q129:Q138)</f>
        <v>0</v>
      </c>
      <c r="R139" s="401">
        <f>C139-Q139</f>
        <v>0</v>
      </c>
    </row>
    <row r="140" spans="1:18" s="8" customFormat="1" ht="11.5" customHeight="1" thickBot="1" x14ac:dyDescent="0.35">
      <c r="A140" s="852"/>
      <c r="B140" s="853"/>
      <c r="C140" s="853"/>
      <c r="D140" s="853"/>
      <c r="E140" s="853"/>
      <c r="F140" s="853"/>
      <c r="G140" s="853"/>
      <c r="H140" s="853"/>
      <c r="I140" s="853"/>
      <c r="J140" s="853"/>
      <c r="K140" s="853"/>
      <c r="L140" s="853"/>
      <c r="M140" s="853"/>
      <c r="N140" s="853"/>
      <c r="O140" s="853"/>
      <c r="P140" s="853"/>
      <c r="Q140" s="853"/>
      <c r="R140" s="854"/>
    </row>
    <row r="141" spans="1:18" s="21" customFormat="1" ht="11.4" customHeight="1" x14ac:dyDescent="0.3">
      <c r="A141" s="870" t="str">
        <f>'FY29 D'!$B$115</f>
        <v>Registration Fees</v>
      </c>
      <c r="B141" s="871"/>
      <c r="C141" s="222"/>
      <c r="D141" s="18"/>
      <c r="E141" s="223"/>
      <c r="F141" s="120"/>
      <c r="G141" s="120"/>
      <c r="H141" s="223"/>
      <c r="I141" s="120"/>
      <c r="J141" s="224"/>
      <c r="K141" s="223"/>
      <c r="L141" s="120"/>
      <c r="M141" s="224"/>
      <c r="N141" s="223"/>
      <c r="O141" s="120"/>
      <c r="P141" s="224"/>
      <c r="Q141" s="228"/>
      <c r="R141" s="200"/>
    </row>
    <row r="142" spans="1:18" s="21" customFormat="1" ht="11.4" customHeight="1" x14ac:dyDescent="0.3">
      <c r="A142" s="652" t="str">
        <f>'FY29 D'!B116</f>
        <v>A.</v>
      </c>
      <c r="B142" s="214" t="str">
        <f>'FY29 D'!C116</f>
        <v>Training or Conference Title</v>
      </c>
      <c r="C142" s="219">
        <f>'FY29 D'!S116</f>
        <v>0</v>
      </c>
      <c r="D142" s="16"/>
      <c r="E142" s="464">
        <v>0</v>
      </c>
      <c r="F142" s="464">
        <v>0</v>
      </c>
      <c r="G142" s="464">
        <v>0</v>
      </c>
      <c r="H142" s="464">
        <v>0</v>
      </c>
      <c r="I142" s="464">
        <v>0</v>
      </c>
      <c r="J142" s="464">
        <v>0</v>
      </c>
      <c r="K142" s="464">
        <v>0</v>
      </c>
      <c r="L142" s="464">
        <v>0</v>
      </c>
      <c r="M142" s="464">
        <v>0</v>
      </c>
      <c r="N142" s="464">
        <v>0</v>
      </c>
      <c r="O142" s="464">
        <v>0</v>
      </c>
      <c r="P142" s="464">
        <v>0</v>
      </c>
      <c r="Q142" s="249">
        <f t="shared" ref="Q142:Q148" si="7">SUM(E142:P142)</f>
        <v>0</v>
      </c>
      <c r="R142" s="195">
        <f t="shared" ref="R142:R148" si="8">C142-Q142</f>
        <v>0</v>
      </c>
    </row>
    <row r="143" spans="1:18" s="21" customFormat="1" ht="11.4" customHeight="1" x14ac:dyDescent="0.3">
      <c r="A143" s="652" t="str">
        <f>'FY29 D'!B117</f>
        <v>B.</v>
      </c>
      <c r="B143" s="214" t="str">
        <f>'FY29 D'!C117</f>
        <v>Training or Conference Title</v>
      </c>
      <c r="C143" s="219">
        <f>'FY29 D'!S117</f>
        <v>0</v>
      </c>
      <c r="D143" s="16"/>
      <c r="E143" s="461">
        <v>0</v>
      </c>
      <c r="F143" s="461">
        <v>0</v>
      </c>
      <c r="G143" s="461">
        <v>0</v>
      </c>
      <c r="H143" s="461">
        <v>0</v>
      </c>
      <c r="I143" s="461">
        <v>0</v>
      </c>
      <c r="J143" s="461">
        <v>0</v>
      </c>
      <c r="K143" s="461">
        <v>0</v>
      </c>
      <c r="L143" s="461">
        <v>0</v>
      </c>
      <c r="M143" s="461">
        <v>0</v>
      </c>
      <c r="N143" s="461">
        <v>0</v>
      </c>
      <c r="O143" s="461">
        <v>0</v>
      </c>
      <c r="P143" s="461">
        <v>0</v>
      </c>
      <c r="Q143" s="249">
        <f t="shared" si="7"/>
        <v>0</v>
      </c>
      <c r="R143" s="195">
        <f t="shared" si="8"/>
        <v>0</v>
      </c>
    </row>
    <row r="144" spans="1:18" s="21" customFormat="1" ht="11.4" customHeight="1" x14ac:dyDescent="0.3">
      <c r="A144" s="652" t="str">
        <f>'FY29 D'!B118</f>
        <v>C.</v>
      </c>
      <c r="B144" s="214" t="str">
        <f>'FY29 D'!C118</f>
        <v>Training or Conference Title</v>
      </c>
      <c r="C144" s="219">
        <f>'FY29 D'!S118</f>
        <v>0</v>
      </c>
      <c r="D144" s="16"/>
      <c r="E144" s="461">
        <v>0</v>
      </c>
      <c r="F144" s="461">
        <v>0</v>
      </c>
      <c r="G144" s="461">
        <v>0</v>
      </c>
      <c r="H144" s="461">
        <v>0</v>
      </c>
      <c r="I144" s="461">
        <v>0</v>
      </c>
      <c r="J144" s="461">
        <v>0</v>
      </c>
      <c r="K144" s="461">
        <v>0</v>
      </c>
      <c r="L144" s="461">
        <v>0</v>
      </c>
      <c r="M144" s="461">
        <v>0</v>
      </c>
      <c r="N144" s="461">
        <v>0</v>
      </c>
      <c r="O144" s="461">
        <v>0</v>
      </c>
      <c r="P144" s="461">
        <v>0</v>
      </c>
      <c r="Q144" s="249">
        <f t="shared" si="7"/>
        <v>0</v>
      </c>
      <c r="R144" s="195">
        <f t="shared" si="8"/>
        <v>0</v>
      </c>
    </row>
    <row r="145" spans="1:19" s="21" customFormat="1" ht="11.4" customHeight="1" x14ac:dyDescent="0.3">
      <c r="A145" s="652" t="str">
        <f>'FY29 D'!B119</f>
        <v>D.</v>
      </c>
      <c r="B145" s="214" t="str">
        <f>'FY29 D'!C119</f>
        <v>Training or Conference Title</v>
      </c>
      <c r="C145" s="221">
        <f>'FY29 D'!S119</f>
        <v>0</v>
      </c>
      <c r="D145" s="18"/>
      <c r="E145" s="461">
        <v>0</v>
      </c>
      <c r="F145" s="461">
        <v>0</v>
      </c>
      <c r="G145" s="461">
        <v>0</v>
      </c>
      <c r="H145" s="461">
        <v>0</v>
      </c>
      <c r="I145" s="461">
        <v>0</v>
      </c>
      <c r="J145" s="461">
        <v>0</v>
      </c>
      <c r="K145" s="461">
        <v>0</v>
      </c>
      <c r="L145" s="461">
        <v>0</v>
      </c>
      <c r="M145" s="461">
        <v>0</v>
      </c>
      <c r="N145" s="461">
        <v>0</v>
      </c>
      <c r="O145" s="461">
        <v>0</v>
      </c>
      <c r="P145" s="461">
        <v>0</v>
      </c>
      <c r="Q145" s="249">
        <f t="shared" si="7"/>
        <v>0</v>
      </c>
      <c r="R145" s="195">
        <f>C145-Q145</f>
        <v>0</v>
      </c>
    </row>
    <row r="146" spans="1:19" s="21" customFormat="1" ht="11.4" customHeight="1" thickBot="1" x14ac:dyDescent="0.35">
      <c r="A146" s="652" t="str">
        <f>'FY29 D'!B120</f>
        <v>E.</v>
      </c>
      <c r="B146" s="214" t="str">
        <f>'FY29 D'!C120</f>
        <v>Training or Conference Title</v>
      </c>
      <c r="C146" s="221">
        <f>'FY29 D'!S120</f>
        <v>0</v>
      </c>
      <c r="D146" s="18"/>
      <c r="E146" s="461">
        <v>0</v>
      </c>
      <c r="F146" s="461">
        <v>0</v>
      </c>
      <c r="G146" s="461">
        <v>0</v>
      </c>
      <c r="H146" s="461">
        <v>0</v>
      </c>
      <c r="I146" s="461">
        <v>0</v>
      </c>
      <c r="J146" s="461">
        <v>0</v>
      </c>
      <c r="K146" s="461">
        <v>0</v>
      </c>
      <c r="L146" s="461">
        <v>0</v>
      </c>
      <c r="M146" s="461">
        <v>0</v>
      </c>
      <c r="N146" s="461">
        <v>0</v>
      </c>
      <c r="O146" s="461">
        <v>0</v>
      </c>
      <c r="P146" s="461">
        <v>0</v>
      </c>
      <c r="Q146" s="249">
        <f t="shared" si="7"/>
        <v>0</v>
      </c>
      <c r="R146" s="195">
        <f t="shared" si="8"/>
        <v>0</v>
      </c>
    </row>
    <row r="147" spans="1:19" s="648" customFormat="1" ht="11.4" hidden="1" customHeight="1" thickBot="1" x14ac:dyDescent="0.35">
      <c r="A147" s="652" t="str">
        <f>'FY29 D'!B121</f>
        <v>F.</v>
      </c>
      <c r="B147" s="214" t="str">
        <f>'FY29 D'!C121</f>
        <v>Training or Conference Title</v>
      </c>
      <c r="C147" s="221">
        <f>'FY29 D'!S121</f>
        <v>0</v>
      </c>
      <c r="D147" s="18"/>
      <c r="E147" s="460">
        <v>0</v>
      </c>
      <c r="F147" s="460">
        <v>0</v>
      </c>
      <c r="G147" s="460">
        <v>0</v>
      </c>
      <c r="H147" s="460">
        <v>0</v>
      </c>
      <c r="I147" s="460">
        <v>0</v>
      </c>
      <c r="J147" s="460">
        <v>0</v>
      </c>
      <c r="K147" s="460">
        <v>0</v>
      </c>
      <c r="L147" s="460">
        <v>0</v>
      </c>
      <c r="M147" s="460">
        <v>0</v>
      </c>
      <c r="N147" s="460">
        <v>0</v>
      </c>
      <c r="O147" s="460">
        <v>0</v>
      </c>
      <c r="P147" s="460">
        <v>0</v>
      </c>
      <c r="Q147" s="249">
        <f t="shared" si="7"/>
        <v>0</v>
      </c>
      <c r="R147" s="195">
        <f t="shared" si="8"/>
        <v>0</v>
      </c>
    </row>
    <row r="148" spans="1:19" s="648" customFormat="1" ht="11.4" hidden="1" customHeight="1" thickBot="1" x14ac:dyDescent="0.35">
      <c r="A148" s="652" t="str">
        <f>'FY29 D'!B122</f>
        <v>G.</v>
      </c>
      <c r="B148" s="214" t="str">
        <f>'FY29 D'!C122</f>
        <v>Training or Conference Title</v>
      </c>
      <c r="C148" s="221">
        <f>'FY29 D'!S122</f>
        <v>0</v>
      </c>
      <c r="D148" s="18"/>
      <c r="E148" s="460">
        <v>0</v>
      </c>
      <c r="F148" s="460">
        <v>0</v>
      </c>
      <c r="G148" s="460">
        <v>0</v>
      </c>
      <c r="H148" s="460">
        <v>0</v>
      </c>
      <c r="I148" s="460">
        <v>0</v>
      </c>
      <c r="J148" s="460">
        <v>0</v>
      </c>
      <c r="K148" s="460">
        <v>0</v>
      </c>
      <c r="L148" s="460">
        <v>0</v>
      </c>
      <c r="M148" s="460">
        <v>0</v>
      </c>
      <c r="N148" s="460">
        <v>0</v>
      </c>
      <c r="O148" s="460">
        <v>0</v>
      </c>
      <c r="P148" s="460">
        <v>0</v>
      </c>
      <c r="Q148" s="249">
        <f t="shared" si="7"/>
        <v>0</v>
      </c>
      <c r="R148" s="195">
        <f t="shared" si="8"/>
        <v>0</v>
      </c>
    </row>
    <row r="149" spans="1:19" s="8" customFormat="1" ht="11.5" customHeight="1" thickBot="1" x14ac:dyDescent="0.35">
      <c r="A149" s="204"/>
      <c r="B149" s="212"/>
      <c r="C149" s="398">
        <f>SUM(C142:C148)</f>
        <v>0</v>
      </c>
      <c r="D149" s="12"/>
      <c r="E149" s="225"/>
      <c r="F149" s="226" t="s">
        <v>91</v>
      </c>
      <c r="G149" s="463" cm="1">
        <f t="array" ref="G149">SUMPRODUCT(E142:E148+F142:F148+G142:G148)</f>
        <v>0</v>
      </c>
      <c r="H149" s="177"/>
      <c r="I149" s="226" t="s">
        <v>92</v>
      </c>
      <c r="J149" s="463" cm="1">
        <f t="array" ref="J149">SUMPRODUCT(H142:H148+I142:I148+J142:J148)</f>
        <v>0</v>
      </c>
      <c r="K149" s="234"/>
      <c r="L149" s="235" t="s">
        <v>93</v>
      </c>
      <c r="M149" s="463" cm="1">
        <f t="array" ref="M149">SUMPRODUCT(K142:K148+L142:L148+M142:M148)</f>
        <v>0</v>
      </c>
      <c r="N149" s="255"/>
      <c r="O149" s="235" t="s">
        <v>94</v>
      </c>
      <c r="P149" s="463" cm="1">
        <f t="array" ref="P149">SUMPRODUCT(N142:N148+O142:O148+P142:P148)</f>
        <v>0</v>
      </c>
      <c r="Q149" s="400">
        <f>SUM(Q142:Q148)</f>
        <v>0</v>
      </c>
      <c r="R149" s="401">
        <f>C149-Q149</f>
        <v>0</v>
      </c>
    </row>
    <row r="150" spans="1:19" s="8" customFormat="1" ht="11.5" customHeight="1" thickBot="1" x14ac:dyDescent="0.35">
      <c r="A150" s="852"/>
      <c r="B150" s="853"/>
      <c r="C150" s="853"/>
      <c r="D150" s="853"/>
      <c r="E150" s="853"/>
      <c r="F150" s="853"/>
      <c r="G150" s="853"/>
      <c r="H150" s="853"/>
      <c r="I150" s="853"/>
      <c r="J150" s="853"/>
      <c r="K150" s="853"/>
      <c r="L150" s="853"/>
      <c r="M150" s="853"/>
      <c r="N150" s="853"/>
      <c r="O150" s="853"/>
      <c r="P150" s="853"/>
      <c r="Q150" s="853"/>
      <c r="R150" s="854"/>
    </row>
    <row r="151" spans="1:19" s="8" customFormat="1" ht="11.5" customHeight="1" thickBot="1" x14ac:dyDescent="0.35">
      <c r="A151" s="852"/>
      <c r="B151" s="853"/>
      <c r="C151" s="853"/>
      <c r="D151" s="853"/>
      <c r="E151" s="853"/>
      <c r="F151" s="853"/>
      <c r="G151" s="853"/>
      <c r="H151" s="853"/>
      <c r="I151" s="853"/>
      <c r="J151" s="853"/>
      <c r="K151" s="853"/>
      <c r="L151" s="853"/>
      <c r="M151" s="853"/>
      <c r="N151" s="853"/>
      <c r="O151" s="853"/>
      <c r="P151" s="853"/>
      <c r="Q151" s="853"/>
      <c r="R151" s="854"/>
    </row>
    <row r="152" spans="1:19" s="648" customFormat="1" ht="11.4" customHeight="1" thickBot="1" x14ac:dyDescent="0.35">
      <c r="A152" s="850" t="s">
        <v>151</v>
      </c>
      <c r="B152" s="863"/>
      <c r="C152" s="830" t="s">
        <v>144</v>
      </c>
      <c r="D152" s="831"/>
      <c r="E152" s="465" t="s">
        <v>26</v>
      </c>
      <c r="F152" s="465" t="s">
        <v>25</v>
      </c>
      <c r="G152" s="465" t="s">
        <v>24</v>
      </c>
      <c r="H152" s="465" t="s">
        <v>23</v>
      </c>
      <c r="I152" s="465" t="s">
        <v>22</v>
      </c>
      <c r="J152" s="465" t="s">
        <v>21</v>
      </c>
      <c r="K152" s="465" t="s">
        <v>20</v>
      </c>
      <c r="L152" s="465" t="s">
        <v>19</v>
      </c>
      <c r="M152" s="466" t="s">
        <v>18</v>
      </c>
      <c r="N152" s="467" t="s">
        <v>17</v>
      </c>
      <c r="O152" s="467" t="s">
        <v>16</v>
      </c>
      <c r="P152" s="467" t="s">
        <v>15</v>
      </c>
      <c r="Q152" s="488" t="s">
        <v>14</v>
      </c>
      <c r="R152" s="240" t="s">
        <v>13</v>
      </c>
      <c r="S152" s="411"/>
    </row>
    <row r="153" spans="1:19" s="648" customFormat="1" ht="11.4" customHeight="1" x14ac:dyDescent="0.3">
      <c r="A153" s="883" t="str">
        <f>'FY29 D'!$B$124</f>
        <v>Participant Support</v>
      </c>
      <c r="B153" s="871"/>
      <c r="C153" s="222"/>
      <c r="D153" s="18"/>
      <c r="E153" s="223"/>
      <c r="F153" s="120"/>
      <c r="G153" s="120"/>
      <c r="H153" s="223"/>
      <c r="I153" s="120"/>
      <c r="J153" s="224"/>
      <c r="K153" s="223"/>
      <c r="L153" s="120"/>
      <c r="M153" s="224"/>
      <c r="N153" s="223"/>
      <c r="O153" s="120"/>
      <c r="P153" s="224"/>
      <c r="Q153" s="228"/>
      <c r="R153" s="200"/>
    </row>
    <row r="154" spans="1:19" s="648" customFormat="1" ht="11.4" customHeight="1" x14ac:dyDescent="0.3">
      <c r="A154" s="651" t="str">
        <f>'FY29 D'!B125</f>
        <v>I.</v>
      </c>
      <c r="B154" s="123" t="str">
        <f>'FY29 D'!C125</f>
        <v>Cost</v>
      </c>
      <c r="C154" s="221">
        <f>'FY29 D'!$S$125</f>
        <v>0</v>
      </c>
      <c r="D154" s="18"/>
      <c r="E154" s="464">
        <v>0</v>
      </c>
      <c r="F154" s="464">
        <v>0</v>
      </c>
      <c r="G154" s="464">
        <v>0</v>
      </c>
      <c r="H154" s="464">
        <v>0</v>
      </c>
      <c r="I154" s="464">
        <v>0</v>
      </c>
      <c r="J154" s="464">
        <v>0</v>
      </c>
      <c r="K154" s="464">
        <v>0</v>
      </c>
      <c r="L154" s="464">
        <v>0</v>
      </c>
      <c r="M154" s="464">
        <v>0</v>
      </c>
      <c r="N154" s="464">
        <v>0</v>
      </c>
      <c r="O154" s="464">
        <v>0</v>
      </c>
      <c r="P154" s="464">
        <v>0</v>
      </c>
      <c r="Q154" s="249">
        <f t="shared" ref="Q154:Q156" si="9">SUM(E154:P154)</f>
        <v>0</v>
      </c>
      <c r="R154" s="195">
        <f t="shared" ref="R154" si="10">C154-Q154</f>
        <v>0</v>
      </c>
    </row>
    <row r="155" spans="1:19" s="648" customFormat="1" ht="11.4" customHeight="1" x14ac:dyDescent="0.3">
      <c r="A155" s="651" t="str">
        <f>'FY29 D'!B126</f>
        <v>II.</v>
      </c>
      <c r="B155" s="123" t="str">
        <f>'FY29 D'!C126</f>
        <v>Cost</v>
      </c>
      <c r="C155" s="221">
        <f>'FY29 D'!$S$126</f>
        <v>0</v>
      </c>
      <c r="D155" s="18"/>
      <c r="E155" s="460">
        <v>0</v>
      </c>
      <c r="F155" s="460">
        <v>0</v>
      </c>
      <c r="G155" s="460">
        <v>0</v>
      </c>
      <c r="H155" s="460">
        <v>0</v>
      </c>
      <c r="I155" s="460">
        <v>0</v>
      </c>
      <c r="J155" s="460">
        <v>0</v>
      </c>
      <c r="K155" s="460">
        <v>0</v>
      </c>
      <c r="L155" s="460">
        <v>0</v>
      </c>
      <c r="M155" s="460">
        <v>0</v>
      </c>
      <c r="N155" s="460">
        <v>0</v>
      </c>
      <c r="O155" s="460">
        <v>0</v>
      </c>
      <c r="P155" s="460">
        <v>0</v>
      </c>
      <c r="Q155" s="249">
        <f t="shared" si="9"/>
        <v>0</v>
      </c>
      <c r="R155" s="195">
        <f>C155-Q155</f>
        <v>0</v>
      </c>
    </row>
    <row r="156" spans="1:19" s="648" customFormat="1" ht="11.4" customHeight="1" thickBot="1" x14ac:dyDescent="0.35">
      <c r="A156" s="651" t="str">
        <f>'FY29 D'!B127</f>
        <v>III.</v>
      </c>
      <c r="B156" s="123" t="str">
        <f>'FY29 D'!C127</f>
        <v>Cost</v>
      </c>
      <c r="C156" s="221">
        <f>'FY29 D'!$S$127</f>
        <v>0</v>
      </c>
      <c r="D156" s="18"/>
      <c r="E156" s="460">
        <v>0</v>
      </c>
      <c r="F156" s="460">
        <v>0</v>
      </c>
      <c r="G156" s="460">
        <v>0</v>
      </c>
      <c r="H156" s="460">
        <v>0</v>
      </c>
      <c r="I156" s="460">
        <v>0</v>
      </c>
      <c r="J156" s="460">
        <v>0</v>
      </c>
      <c r="K156" s="460">
        <v>0</v>
      </c>
      <c r="L156" s="460">
        <v>0</v>
      </c>
      <c r="M156" s="460">
        <v>0</v>
      </c>
      <c r="N156" s="460">
        <v>0</v>
      </c>
      <c r="O156" s="460">
        <v>0</v>
      </c>
      <c r="P156" s="460">
        <v>0</v>
      </c>
      <c r="Q156" s="249">
        <f t="shared" si="9"/>
        <v>0</v>
      </c>
      <c r="R156" s="195">
        <f>C156-Q156</f>
        <v>0</v>
      </c>
    </row>
    <row r="157" spans="1:19" s="8" customFormat="1" ht="11.5" customHeight="1" thickBot="1" x14ac:dyDescent="0.35">
      <c r="A157" s="204"/>
      <c r="B157" s="212"/>
      <c r="C157" s="398">
        <f>SUM(C154:C156)</f>
        <v>0</v>
      </c>
      <c r="D157" s="12"/>
      <c r="E157" s="225"/>
      <c r="F157" s="226" t="s">
        <v>91</v>
      </c>
      <c r="G157" s="463" cm="1">
        <f t="array" ref="G157">SUMPRODUCT(E154:E156+F154:F156+G154:G156)</f>
        <v>0</v>
      </c>
      <c r="H157" s="177"/>
      <c r="I157" s="226" t="s">
        <v>92</v>
      </c>
      <c r="J157" s="463" cm="1">
        <f t="array" ref="J157">SUMPRODUCT(H154:H156+I154:I156+J154:J156)</f>
        <v>0</v>
      </c>
      <c r="K157" s="234"/>
      <c r="L157" s="235" t="s">
        <v>93</v>
      </c>
      <c r="M157" s="463" cm="1">
        <f t="array" ref="M157">SUMPRODUCT(K154:K156+L154:L156+M154:M156)</f>
        <v>0</v>
      </c>
      <c r="N157" s="255"/>
      <c r="O157" s="235" t="s">
        <v>94</v>
      </c>
      <c r="P157" s="463" cm="1">
        <f t="array" ref="P157">SUMPRODUCT(N154:N156+O154:O156+P154:P156)</f>
        <v>0</v>
      </c>
      <c r="Q157" s="400">
        <f>SUM(Q154:Q156)</f>
        <v>0</v>
      </c>
      <c r="R157" s="401">
        <f>C157-Q157</f>
        <v>0</v>
      </c>
    </row>
    <row r="158" spans="1:19" s="648" customFormat="1" ht="11.4" customHeight="1" x14ac:dyDescent="0.3">
      <c r="A158" s="884" t="str">
        <f>'FY29 D'!$B$128</f>
        <v>Participant Support Travel</v>
      </c>
      <c r="B158" s="885"/>
      <c r="C158" s="222"/>
      <c r="D158" s="18"/>
      <c r="E158" s="223"/>
      <c r="F158" s="120"/>
      <c r="G158" s="120"/>
      <c r="H158" s="223"/>
      <c r="I158" s="120"/>
      <c r="J158" s="224"/>
      <c r="K158" s="223"/>
      <c r="L158" s="120"/>
      <c r="M158" s="224"/>
      <c r="N158" s="223"/>
      <c r="O158" s="120"/>
      <c r="P158" s="224"/>
      <c r="Q158" s="228"/>
      <c r="R158" s="200"/>
    </row>
    <row r="159" spans="1:19" s="648" customFormat="1" ht="11.4" customHeight="1" x14ac:dyDescent="0.3">
      <c r="A159" s="206" t="str">
        <f>'FY29 D'!$B$129</f>
        <v>a.</v>
      </c>
      <c r="B159" s="115" t="str">
        <f>'FY29 D'!$C$129</f>
        <v>Training or Conference Title</v>
      </c>
      <c r="C159" s="271"/>
      <c r="D159" s="115"/>
      <c r="E159" s="283"/>
      <c r="F159" s="284"/>
      <c r="G159" s="284"/>
      <c r="H159" s="285"/>
      <c r="I159" s="284"/>
      <c r="J159" s="286"/>
      <c r="K159" s="287"/>
      <c r="L159" s="288"/>
      <c r="M159" s="289"/>
      <c r="N159" s="290"/>
      <c r="O159" s="288"/>
      <c r="P159" s="291"/>
      <c r="Q159" s="252"/>
      <c r="R159" s="198"/>
    </row>
    <row r="160" spans="1:19" s="648" customFormat="1" ht="11.4" customHeight="1" x14ac:dyDescent="0.3">
      <c r="A160" s="207"/>
      <c r="B160" s="107" t="str">
        <f>'FY29 D'!$C$131</f>
        <v xml:space="preserve">Airfare- Roundtrip                                         </v>
      </c>
      <c r="C160" s="219">
        <f>'FY29 D'!R131</f>
        <v>0</v>
      </c>
      <c r="D160" s="116"/>
      <c r="E160" s="456">
        <v>0</v>
      </c>
      <c r="F160" s="456">
        <v>0</v>
      </c>
      <c r="G160" s="456">
        <v>0</v>
      </c>
      <c r="H160" s="456">
        <v>0</v>
      </c>
      <c r="I160" s="456">
        <v>0</v>
      </c>
      <c r="J160" s="456">
        <v>0</v>
      </c>
      <c r="K160" s="456">
        <v>0</v>
      </c>
      <c r="L160" s="456">
        <v>0</v>
      </c>
      <c r="M160" s="456">
        <v>0</v>
      </c>
      <c r="N160" s="456">
        <v>0</v>
      </c>
      <c r="O160" s="456">
        <v>0</v>
      </c>
      <c r="P160" s="456">
        <v>0</v>
      </c>
      <c r="Q160" s="249">
        <f>SUM(E160:P160)</f>
        <v>0</v>
      </c>
      <c r="R160" s="195"/>
    </row>
    <row r="161" spans="1:22" s="648" customFormat="1" ht="11.4" customHeight="1" x14ac:dyDescent="0.3">
      <c r="A161" s="207"/>
      <c r="B161" s="107" t="str">
        <f>'FY29 D'!$C$132</f>
        <v>Lodging</v>
      </c>
      <c r="C161" s="219">
        <f>'FY29 D'!R132</f>
        <v>0</v>
      </c>
      <c r="D161" s="116"/>
      <c r="E161" s="457">
        <v>0</v>
      </c>
      <c r="F161" s="457">
        <v>0</v>
      </c>
      <c r="G161" s="457">
        <v>0</v>
      </c>
      <c r="H161" s="457">
        <v>0</v>
      </c>
      <c r="I161" s="457">
        <v>0</v>
      </c>
      <c r="J161" s="457">
        <v>0</v>
      </c>
      <c r="K161" s="457">
        <v>0</v>
      </c>
      <c r="L161" s="457">
        <v>0</v>
      </c>
      <c r="M161" s="457">
        <v>0</v>
      </c>
      <c r="N161" s="457">
        <v>0</v>
      </c>
      <c r="O161" s="457">
        <v>0</v>
      </c>
      <c r="P161" s="457">
        <v>0</v>
      </c>
      <c r="Q161" s="249">
        <f>SUM(E161:P161)</f>
        <v>0</v>
      </c>
      <c r="R161" s="195"/>
    </row>
    <row r="162" spans="1:22" s="648" customFormat="1" ht="11.4" customHeight="1" x14ac:dyDescent="0.3">
      <c r="A162" s="207"/>
      <c r="B162" s="107" t="str">
        <f>'FY29 D'!$C$133</f>
        <v>Meals &amp; Incidentals</v>
      </c>
      <c r="C162" s="219">
        <f>'FY29 D'!R133</f>
        <v>0</v>
      </c>
      <c r="D162" s="116"/>
      <c r="E162" s="457">
        <v>0</v>
      </c>
      <c r="F162" s="457">
        <v>0</v>
      </c>
      <c r="G162" s="457">
        <v>0</v>
      </c>
      <c r="H162" s="457">
        <v>0</v>
      </c>
      <c r="I162" s="457">
        <v>0</v>
      </c>
      <c r="J162" s="457">
        <v>0</v>
      </c>
      <c r="K162" s="457">
        <v>0</v>
      </c>
      <c r="L162" s="457">
        <v>0</v>
      </c>
      <c r="M162" s="457">
        <v>0</v>
      </c>
      <c r="N162" s="457">
        <v>0</v>
      </c>
      <c r="O162" s="457">
        <v>0</v>
      </c>
      <c r="P162" s="457">
        <v>0</v>
      </c>
      <c r="Q162" s="249">
        <f>SUM(E162:P162)</f>
        <v>0</v>
      </c>
      <c r="R162" s="195"/>
    </row>
    <row r="163" spans="1:22" s="648" customFormat="1" ht="11.4" customHeight="1" x14ac:dyDescent="0.3">
      <c r="A163" s="207"/>
      <c r="B163" s="107" t="str">
        <f>'FY29 D'!$C$134</f>
        <v>Taxi/Shuttle or Mileage -each way</v>
      </c>
      <c r="C163" s="219">
        <f>'FY29 D'!R134</f>
        <v>0</v>
      </c>
      <c r="D163" s="116"/>
      <c r="E163" s="458">
        <v>0</v>
      </c>
      <c r="F163" s="458">
        <v>0</v>
      </c>
      <c r="G163" s="458">
        <v>0</v>
      </c>
      <c r="H163" s="458">
        <v>0</v>
      </c>
      <c r="I163" s="458">
        <v>0</v>
      </c>
      <c r="J163" s="458">
        <v>0</v>
      </c>
      <c r="K163" s="458">
        <v>0</v>
      </c>
      <c r="L163" s="458">
        <v>0</v>
      </c>
      <c r="M163" s="458">
        <v>0</v>
      </c>
      <c r="N163" s="458">
        <v>0</v>
      </c>
      <c r="O163" s="458">
        <v>0</v>
      </c>
      <c r="P163" s="458">
        <v>0</v>
      </c>
      <c r="Q163" s="249">
        <f>SUM(E163:P163)</f>
        <v>0</v>
      </c>
      <c r="R163" s="195"/>
    </row>
    <row r="164" spans="1:22" s="648" customFormat="1" ht="11.4" customHeight="1" x14ac:dyDescent="0.3">
      <c r="A164" s="208"/>
      <c r="B164" s="117"/>
      <c r="C164" s="397">
        <f>SUM(C160:C163)</f>
        <v>0</v>
      </c>
      <c r="D164" s="118"/>
      <c r="E164" s="274"/>
      <c r="F164" s="275"/>
      <c r="G164" s="276"/>
      <c r="H164" s="277"/>
      <c r="I164" s="276"/>
      <c r="J164" s="278"/>
      <c r="K164" s="279"/>
      <c r="L164" s="275"/>
      <c r="M164" s="280"/>
      <c r="N164" s="279"/>
      <c r="O164" s="281"/>
      <c r="P164" s="282"/>
      <c r="Q164" s="250">
        <f>SUM(Q160:Q163)</f>
        <v>0</v>
      </c>
      <c r="R164" s="196">
        <f>C164-Q164</f>
        <v>0</v>
      </c>
    </row>
    <row r="165" spans="1:22" s="648" customFormat="1" ht="11.4" customHeight="1" x14ac:dyDescent="0.3">
      <c r="A165" s="206" t="str">
        <f>'FY29 D'!$B$135</f>
        <v>b.</v>
      </c>
      <c r="B165" s="115" t="str">
        <f>'FY29 D'!$C$135</f>
        <v>Training or Conference Title</v>
      </c>
      <c r="C165" s="271"/>
      <c r="D165" s="115"/>
      <c r="E165" s="283"/>
      <c r="F165" s="284"/>
      <c r="G165" s="284"/>
      <c r="H165" s="285"/>
      <c r="I165" s="284"/>
      <c r="J165" s="286"/>
      <c r="K165" s="287"/>
      <c r="L165" s="288"/>
      <c r="M165" s="289"/>
      <c r="N165" s="290"/>
      <c r="O165" s="288"/>
      <c r="P165" s="291"/>
      <c r="Q165" s="252"/>
      <c r="R165" s="198"/>
    </row>
    <row r="166" spans="1:22" s="648" customFormat="1" ht="11.4" customHeight="1" x14ac:dyDescent="0.3">
      <c r="A166" s="207"/>
      <c r="B166" s="107" t="str">
        <f>'FY29 D'!$C$137</f>
        <v xml:space="preserve">Airfare- Roundtrip                                         </v>
      </c>
      <c r="C166" s="219">
        <f>'FY29 D'!R137</f>
        <v>0</v>
      </c>
      <c r="D166" s="116"/>
      <c r="E166" s="456">
        <v>0</v>
      </c>
      <c r="F166" s="456">
        <v>0</v>
      </c>
      <c r="G166" s="456">
        <v>0</v>
      </c>
      <c r="H166" s="456">
        <v>0</v>
      </c>
      <c r="I166" s="456">
        <v>0</v>
      </c>
      <c r="J166" s="456">
        <v>0</v>
      </c>
      <c r="K166" s="456">
        <v>0</v>
      </c>
      <c r="L166" s="456">
        <v>0</v>
      </c>
      <c r="M166" s="456">
        <v>0</v>
      </c>
      <c r="N166" s="456">
        <v>0</v>
      </c>
      <c r="O166" s="456">
        <v>0</v>
      </c>
      <c r="P166" s="456">
        <v>0</v>
      </c>
      <c r="Q166" s="249">
        <f>SUM(E166:P166)</f>
        <v>0</v>
      </c>
      <c r="R166" s="195"/>
    </row>
    <row r="167" spans="1:22" s="648" customFormat="1" ht="11.4" customHeight="1" x14ac:dyDescent="0.3">
      <c r="A167" s="207"/>
      <c r="B167" s="107" t="str">
        <f>'FY29 D'!$C$138</f>
        <v>Lodging</v>
      </c>
      <c r="C167" s="219">
        <f>'FY29 D'!R138</f>
        <v>0</v>
      </c>
      <c r="D167" s="116"/>
      <c r="E167" s="457">
        <v>0</v>
      </c>
      <c r="F167" s="457">
        <v>0</v>
      </c>
      <c r="G167" s="457">
        <v>0</v>
      </c>
      <c r="H167" s="457">
        <v>0</v>
      </c>
      <c r="I167" s="457">
        <v>0</v>
      </c>
      <c r="J167" s="457">
        <v>0</v>
      </c>
      <c r="K167" s="457">
        <v>0</v>
      </c>
      <c r="L167" s="457">
        <v>0</v>
      </c>
      <c r="M167" s="457">
        <v>0</v>
      </c>
      <c r="N167" s="457">
        <v>0</v>
      </c>
      <c r="O167" s="457">
        <v>0</v>
      </c>
      <c r="P167" s="457">
        <v>0</v>
      </c>
      <c r="Q167" s="249">
        <f>SUM(E167:P167)</f>
        <v>0</v>
      </c>
      <c r="R167" s="195"/>
    </row>
    <row r="168" spans="1:22" s="648" customFormat="1" ht="11.4" customHeight="1" x14ac:dyDescent="0.3">
      <c r="A168" s="207"/>
      <c r="B168" s="107" t="str">
        <f>'FY29 D'!$C$139</f>
        <v>Meals &amp; Incidentals</v>
      </c>
      <c r="C168" s="219">
        <f>'FY29 D'!R139</f>
        <v>0</v>
      </c>
      <c r="D168" s="116"/>
      <c r="E168" s="457">
        <v>0</v>
      </c>
      <c r="F168" s="457">
        <v>0</v>
      </c>
      <c r="G168" s="457">
        <v>0</v>
      </c>
      <c r="H168" s="457">
        <v>0</v>
      </c>
      <c r="I168" s="457">
        <v>0</v>
      </c>
      <c r="J168" s="457">
        <v>0</v>
      </c>
      <c r="K168" s="457">
        <v>0</v>
      </c>
      <c r="L168" s="457">
        <v>0</v>
      </c>
      <c r="M168" s="457">
        <v>0</v>
      </c>
      <c r="N168" s="457">
        <v>0</v>
      </c>
      <c r="O168" s="457">
        <v>0</v>
      </c>
      <c r="P168" s="457">
        <v>0</v>
      </c>
      <c r="Q168" s="249">
        <f>SUM(E168:P168)</f>
        <v>0</v>
      </c>
      <c r="R168" s="195"/>
    </row>
    <row r="169" spans="1:22" s="648" customFormat="1" ht="11.4" customHeight="1" x14ac:dyDescent="0.3">
      <c r="A169" s="207"/>
      <c r="B169" s="107" t="str">
        <f>'FY29 D'!$C$140</f>
        <v>Taxi/Shuttle or Mileage -each way</v>
      </c>
      <c r="C169" s="219">
        <f>'FY29 D'!R140</f>
        <v>0</v>
      </c>
      <c r="D169" s="116"/>
      <c r="E169" s="458">
        <v>0</v>
      </c>
      <c r="F169" s="458">
        <v>0</v>
      </c>
      <c r="G169" s="458">
        <v>0</v>
      </c>
      <c r="H169" s="458">
        <v>0</v>
      </c>
      <c r="I169" s="458">
        <v>0</v>
      </c>
      <c r="J169" s="458">
        <v>0</v>
      </c>
      <c r="K169" s="458">
        <v>0</v>
      </c>
      <c r="L169" s="458">
        <v>0</v>
      </c>
      <c r="M169" s="458">
        <v>0</v>
      </c>
      <c r="N169" s="458">
        <v>0</v>
      </c>
      <c r="O169" s="458">
        <v>0</v>
      </c>
      <c r="P169" s="458">
        <v>0</v>
      </c>
      <c r="Q169" s="249">
        <f>SUM(E169:P169)</f>
        <v>0</v>
      </c>
      <c r="R169" s="195"/>
    </row>
    <row r="170" spans="1:22" s="648" customFormat="1" ht="11.5" customHeight="1" thickBot="1" x14ac:dyDescent="0.35">
      <c r="A170" s="208"/>
      <c r="B170" s="117"/>
      <c r="C170" s="397">
        <f>SUM(C166:C169)</f>
        <v>0</v>
      </c>
      <c r="D170" s="118"/>
      <c r="E170" s="274"/>
      <c r="F170" s="275"/>
      <c r="G170" s="276"/>
      <c r="H170" s="277"/>
      <c r="I170" s="276"/>
      <c r="J170" s="278"/>
      <c r="K170" s="279"/>
      <c r="L170" s="275"/>
      <c r="M170" s="280"/>
      <c r="N170" s="279"/>
      <c r="O170" s="281"/>
      <c r="P170" s="282"/>
      <c r="Q170" s="250">
        <f>SUM(Q166:Q169)</f>
        <v>0</v>
      </c>
      <c r="R170" s="196">
        <f>C170-Q170</f>
        <v>0</v>
      </c>
    </row>
    <row r="171" spans="1:22" s="8" customFormat="1" ht="11.5" customHeight="1" thickBot="1" x14ac:dyDescent="0.35">
      <c r="A171" s="204"/>
      <c r="B171" s="212"/>
      <c r="C171" s="398">
        <f>SUM(C164+C170)</f>
        <v>0</v>
      </c>
      <c r="D171" s="12"/>
      <c r="E171" s="225"/>
      <c r="F171" s="226" t="s">
        <v>91</v>
      </c>
      <c r="G171" s="399" cm="1">
        <f t="array" ref="G171">SUMPRODUCT(E160:E169+F160:F169+G160:G169)</f>
        <v>0</v>
      </c>
      <c r="H171" s="177"/>
      <c r="I171" s="226" t="s">
        <v>92</v>
      </c>
      <c r="J171" s="399" cm="1">
        <f t="array" ref="J171">SUMPRODUCT(H160:H169+I160:I169+J160:J169)</f>
        <v>0</v>
      </c>
      <c r="K171" s="234"/>
      <c r="L171" s="235" t="s">
        <v>93</v>
      </c>
      <c r="M171" s="399" cm="1">
        <f t="array" ref="M171">SUMPRODUCT(K160:K169+L160:L169+M160:M169)</f>
        <v>0</v>
      </c>
      <c r="N171" s="255"/>
      <c r="O171" s="235" t="s">
        <v>94</v>
      </c>
      <c r="P171" s="399" cm="1">
        <f t="array" ref="P171">SUMPRODUCT(N160:N169+O160:O169+P160:P169)</f>
        <v>0</v>
      </c>
      <c r="Q171" s="400">
        <f>SUM(Q164+Q170)</f>
        <v>0</v>
      </c>
      <c r="R171" s="401">
        <f>C171-Q171</f>
        <v>0</v>
      </c>
    </row>
    <row r="172" spans="1:22" s="2" customFormat="1" ht="11.5" customHeight="1" thickBot="1" x14ac:dyDescent="0.4">
      <c r="A172" s="848" t="s">
        <v>126</v>
      </c>
      <c r="B172" s="849"/>
      <c r="C172" s="193">
        <f>ROUND(SUM(C139+C149+C157+C171),0)</f>
        <v>0</v>
      </c>
      <c r="D172" s="12"/>
      <c r="E172" s="225"/>
      <c r="F172" s="226" t="s">
        <v>91</v>
      </c>
      <c r="G172" s="366">
        <f>SUM(G139+G149+G157+G171)</f>
        <v>0</v>
      </c>
      <c r="H172" s="177"/>
      <c r="I172" s="226" t="s">
        <v>92</v>
      </c>
      <c r="J172" s="366">
        <f>SUM(J139+J149+J157+J171)</f>
        <v>0</v>
      </c>
      <c r="K172" s="234"/>
      <c r="L172" s="235" t="s">
        <v>93</v>
      </c>
      <c r="M172" s="366">
        <f>SUM(M139+M149+M157+M171)</f>
        <v>0</v>
      </c>
      <c r="N172" s="255"/>
      <c r="O172" s="235" t="s">
        <v>94</v>
      </c>
      <c r="P172" s="366">
        <f>SUM(P139+P149+P157+P171)</f>
        <v>0</v>
      </c>
      <c r="Q172" s="366">
        <f>SUM(Q139+Q149+Q157+Q171)</f>
        <v>0</v>
      </c>
      <c r="R172" s="201">
        <f>C172-Q172</f>
        <v>0</v>
      </c>
      <c r="S172" s="5"/>
      <c r="T172" s="5"/>
      <c r="U172" s="5"/>
      <c r="V172" s="5"/>
    </row>
    <row r="173" spans="1:22" s="8" customFormat="1" ht="11.5" customHeight="1" thickBot="1" x14ac:dyDescent="0.35">
      <c r="A173" s="852"/>
      <c r="B173" s="853"/>
      <c r="C173" s="853"/>
      <c r="D173" s="853"/>
      <c r="E173" s="853"/>
      <c r="F173" s="853"/>
      <c r="G173" s="853"/>
      <c r="H173" s="853"/>
      <c r="I173" s="853"/>
      <c r="J173" s="853"/>
      <c r="K173" s="853"/>
      <c r="L173" s="853"/>
      <c r="M173" s="853"/>
      <c r="N173" s="853"/>
      <c r="O173" s="853"/>
      <c r="P173" s="853"/>
      <c r="Q173" s="853"/>
      <c r="R173" s="854"/>
    </row>
    <row r="174" spans="1:22" ht="11.5" customHeight="1" thickBot="1" x14ac:dyDescent="0.4">
      <c r="A174" s="846" t="s">
        <v>154</v>
      </c>
      <c r="B174" s="847"/>
      <c r="C174" s="846" t="s">
        <v>144</v>
      </c>
      <c r="D174" s="878"/>
      <c r="E174" s="468" t="s">
        <v>26</v>
      </c>
      <c r="F174" s="468" t="s">
        <v>25</v>
      </c>
      <c r="G174" s="468" t="s">
        <v>24</v>
      </c>
      <c r="H174" s="468" t="s">
        <v>23</v>
      </c>
      <c r="I174" s="468" t="s">
        <v>22</v>
      </c>
      <c r="J174" s="468" t="s">
        <v>21</v>
      </c>
      <c r="K174" s="468" t="s">
        <v>20</v>
      </c>
      <c r="L174" s="468" t="s">
        <v>19</v>
      </c>
      <c r="M174" s="469" t="s">
        <v>18</v>
      </c>
      <c r="N174" s="468" t="s">
        <v>17</v>
      </c>
      <c r="O174" s="468" t="s">
        <v>16</v>
      </c>
      <c r="P174" s="468" t="s">
        <v>15</v>
      </c>
      <c r="Q174" s="324" t="s">
        <v>14</v>
      </c>
      <c r="R174" s="323" t="s">
        <v>13</v>
      </c>
    </row>
    <row r="175" spans="1:22" ht="11.5" customHeight="1" thickBot="1" x14ac:dyDescent="0.4">
      <c r="A175" s="325"/>
      <c r="B175" s="326" t="s">
        <v>109</v>
      </c>
      <c r="C175" s="327"/>
      <c r="D175" s="328"/>
      <c r="E175" s="329">
        <f t="shared" ref="E175:P175" si="11">SUM(E9:E10)+SUM(E13:E14)+SUM(E17:E18)+SUM(E21:E22)+SUM(E25:E26)+SUM(E29:E30)+SUM(E33:E34)+SUM(E38:E45)+SUM(E54:E93)+SUM(E100:E101)+SUM(E106:E115)+SUM(E120:E123)+SUM(E129:E138)+SUM(E142:E148)+SUM(E154:E156)+SUM(E160:E169)</f>
        <v>0</v>
      </c>
      <c r="F175" s="329">
        <f t="shared" si="11"/>
        <v>0</v>
      </c>
      <c r="G175" s="329">
        <f t="shared" si="11"/>
        <v>0</v>
      </c>
      <c r="H175" s="329">
        <f t="shared" si="11"/>
        <v>0</v>
      </c>
      <c r="I175" s="329">
        <f t="shared" si="11"/>
        <v>0</v>
      </c>
      <c r="J175" s="329">
        <f t="shared" si="11"/>
        <v>0</v>
      </c>
      <c r="K175" s="329">
        <f t="shared" si="11"/>
        <v>0</v>
      </c>
      <c r="L175" s="329">
        <f t="shared" si="11"/>
        <v>0</v>
      </c>
      <c r="M175" s="329">
        <f t="shared" si="11"/>
        <v>0</v>
      </c>
      <c r="N175" s="329">
        <f t="shared" si="11"/>
        <v>0</v>
      </c>
      <c r="O175" s="329">
        <f t="shared" si="11"/>
        <v>0</v>
      </c>
      <c r="P175" s="329">
        <f t="shared" si="11"/>
        <v>0</v>
      </c>
      <c r="Q175" s="330"/>
      <c r="R175" s="327"/>
    </row>
    <row r="176" spans="1:22" ht="11.5" customHeight="1" thickBot="1" x14ac:dyDescent="0.4">
      <c r="A176" s="331"/>
      <c r="B176" s="332"/>
      <c r="C176" s="333">
        <f>(C35+C46+C95+C102+C116+C124+C172)</f>
        <v>0</v>
      </c>
      <c r="D176" s="21"/>
      <c r="E176" s="334"/>
      <c r="F176" s="335" t="s">
        <v>91</v>
      </c>
      <c r="G176" s="336">
        <f>SUMPRODUCT(E175+F175+G175)</f>
        <v>0</v>
      </c>
      <c r="H176" s="337"/>
      <c r="I176" s="335" t="s">
        <v>92</v>
      </c>
      <c r="J176" s="336">
        <f>SUMPRODUCT(H175+I175+J175)</f>
        <v>0</v>
      </c>
      <c r="K176" s="338"/>
      <c r="L176" s="339" t="s">
        <v>93</v>
      </c>
      <c r="M176" s="336">
        <f>SUMPRODUCT(K175+L175+M175)</f>
        <v>0</v>
      </c>
      <c r="N176" s="340"/>
      <c r="O176" s="339" t="s">
        <v>94</v>
      </c>
      <c r="P176" s="336">
        <f>SUMPRODUCT(N175+O175+P175)</f>
        <v>0</v>
      </c>
      <c r="Q176" s="333">
        <f>(Q35+Q46+Q95+Q102+Q116+Q124+Q172)</f>
        <v>0</v>
      </c>
      <c r="R176" s="333">
        <f>C176-Q176</f>
        <v>0</v>
      </c>
    </row>
    <row r="177" spans="1:18" ht="11.5" customHeight="1" thickBot="1" x14ac:dyDescent="0.4">
      <c r="A177" s="331"/>
      <c r="B177" s="332"/>
      <c r="C177" s="470"/>
      <c r="D177" s="471"/>
      <c r="E177" s="472"/>
      <c r="F177" s="473"/>
      <c r="G177" s="474"/>
      <c r="H177" s="475"/>
      <c r="I177" s="473"/>
      <c r="J177" s="474"/>
      <c r="K177" s="476"/>
      <c r="L177" s="477"/>
      <c r="M177" s="474"/>
      <c r="N177" s="478"/>
      <c r="O177" s="477"/>
      <c r="P177" s="474"/>
      <c r="Q177" s="479"/>
      <c r="R177" s="470"/>
    </row>
    <row r="178" spans="1:18" ht="11.5" customHeight="1" thickBot="1" x14ac:dyDescent="0.4">
      <c r="A178" s="850" t="s">
        <v>152</v>
      </c>
      <c r="B178" s="863"/>
      <c r="C178" s="830" t="s">
        <v>144</v>
      </c>
      <c r="D178" s="831"/>
      <c r="E178" s="663" t="s">
        <v>26</v>
      </c>
      <c r="F178" s="663" t="s">
        <v>25</v>
      </c>
      <c r="G178" s="663" t="s">
        <v>24</v>
      </c>
      <c r="H178" s="663" t="s">
        <v>23</v>
      </c>
      <c r="I178" s="663" t="s">
        <v>22</v>
      </c>
      <c r="J178" s="663" t="s">
        <v>21</v>
      </c>
      <c r="K178" s="663" t="s">
        <v>20</v>
      </c>
      <c r="L178" s="663" t="s">
        <v>19</v>
      </c>
      <c r="M178" s="664" t="s">
        <v>18</v>
      </c>
      <c r="N178" s="665" t="s">
        <v>17</v>
      </c>
      <c r="O178" s="665" t="s">
        <v>16</v>
      </c>
      <c r="P178" s="665" t="s">
        <v>15</v>
      </c>
      <c r="Q178" s="488" t="s">
        <v>14</v>
      </c>
      <c r="R178" s="240" t="s">
        <v>13</v>
      </c>
    </row>
    <row r="179" spans="1:18" ht="11.5" customHeight="1" x14ac:dyDescent="0.35">
      <c r="A179" s="215" t="str">
        <f>'FY29 D'!$B$145</f>
        <v>I</v>
      </c>
      <c r="B179" s="216" t="str">
        <f>'FY29 D'!$C$145</f>
        <v xml:space="preserve">Indirect </v>
      </c>
      <c r="C179" s="219">
        <f>'FY29 D'!$S$145</f>
        <v>0</v>
      </c>
      <c r="D179" s="9"/>
      <c r="E179" s="666">
        <f>'FY29 D'!$D$145*(SUM(E9:E10)+SUM(E13:E14)+SUM(E17:E18)+SUM(E21:E22)+SUM(E25:E26)+SUM(E29:E30)+SUM(E33:E34)+SUM(E38:E45)+SUM(E54:E93)+SUM(E106:E115)+SUM(E129:E148))</f>
        <v>0</v>
      </c>
      <c r="F179" s="666">
        <f>'FY29 D'!$D$145*(SUM(F9:F10)+SUM(F13:F14)+SUM(F17:F18)+SUM(F21:F22)+SUM(F25:F26)+SUM(F29:F30)+SUM(F33:F34)+SUM(F38:F45)+SUM(F54:F93)+SUM(F106:F115)+SUM(F129:F148))</f>
        <v>0</v>
      </c>
      <c r="G179" s="666">
        <f>'FY29 D'!$D$145*(SUM(G9:G10)+SUM(G13:G14)+SUM(G17:G18)+SUM(G21:G22)+SUM(G25:G26)+SUM(G29:G30)+SUM(G33:G34)+SUM(G38:G45)+SUM(G54:G93)+SUM(G106:G115)+SUM(G129:G148))</f>
        <v>0</v>
      </c>
      <c r="H179" s="666">
        <f>'FY29 D'!$D$145*(SUM(H9:H10)+SUM(H13:H14)+SUM(H17:H18)+SUM(H21:H22)+SUM(H25:H26)+SUM(H29:H30)+SUM(H33:H34)+SUM(H38:H45)+SUM(H54:H93)+SUM(H106:H115)+SUM(H129:H148))</f>
        <v>0</v>
      </c>
      <c r="I179" s="666">
        <f>'FY29 D'!$D$145*(SUM(I9:I10)+SUM(I13:I14)+SUM(I17:I18)+SUM(I21:I22)+SUM(I25:I26)+SUM(I29:I30)+SUM(I33:I34)+SUM(I38:I45)+SUM(I54:I93)+SUM(I106:I115)+SUM(I129:I148))</f>
        <v>0</v>
      </c>
      <c r="J179" s="666">
        <f>'FY29 D'!$D$145*(SUM(J9:J10)+SUM(J13:J14)+SUM(J17:J18)+SUM(J21:J22)+SUM(J25:J26)+SUM(J29:J30)+SUM(J33:J34)+SUM(J38:J45)+SUM(J54:J93)+SUM(J106:J115)+SUM(J129:J148))</f>
        <v>0</v>
      </c>
      <c r="K179" s="666">
        <f>'FY29 D'!$D$145*(SUM(K9:K10)+SUM(K13:K14)+SUM(K17:K18)+SUM(K21:K22)+SUM(K25:K26)+SUM(K29:K30)+SUM(K33:K34)+SUM(K38:K45)+SUM(K54:K93)+SUM(K106:K115)+SUM(K129:K148))</f>
        <v>0</v>
      </c>
      <c r="L179" s="666">
        <f>'FY29 D'!$D$145*(SUM(L9:L10)+SUM(L13:L14)+SUM(L17:L18)+SUM(L21:L22)+SUM(L25:L26)+SUM(L29:L30)+SUM(L33:L34)+SUM(L38:L45)+SUM(L54:L93)+SUM(L106:L115)+SUM(L129:L148))</f>
        <v>0</v>
      </c>
      <c r="M179" s="666">
        <f>'FY29 D'!$D$145*(SUM(M9:M10)+SUM(M13:M14)+SUM(M17:M18)+SUM(M21:M22)+SUM(M25:M26)+SUM(M29:M30)+SUM(M33:M34)+SUM(M38:M45)+SUM(M54:M93)+SUM(M106:M115)+SUM(M129:M148))</f>
        <v>0</v>
      </c>
      <c r="N179" s="666">
        <f>'FY29 D'!$D$145*(SUM(N9:N10)+SUM(N13:N14)+SUM(N17:N18)+SUM(N21:N22)+SUM(N25:N26)+SUM(N29:N30)+SUM(N33:N34)+SUM(N38:N45)+SUM(N54:N93)+SUM(N106:N115)+SUM(N129:N148))</f>
        <v>0</v>
      </c>
      <c r="O179" s="666">
        <f>'FY29 D'!$D$145*(SUM(O9:O10)+SUM(O13:O14)+SUM(O17:O18)+SUM(O21:O22)+SUM(O25:O26)+SUM(O29:O30)+SUM(O33:O34)+SUM(O38:O45)+SUM(O54:O93)+SUM(O106:O115)+SUM(O129:O148))</f>
        <v>0</v>
      </c>
      <c r="P179" s="666">
        <f>'FY29 D'!$D$145*(SUM(P9:P10)+SUM(P13:P14)+SUM(P17:P18)+SUM(P21:P22)+SUM(P25:P26)+SUM(P29:P30)+SUM(P33:P34)+SUM(P38:P45)+SUM(P54:P93)+SUM(P106:P115)+SUM(P129:P148))</f>
        <v>0</v>
      </c>
      <c r="Q179" s="249">
        <f>SUM(E179:P179)</f>
        <v>0</v>
      </c>
      <c r="R179" s="195">
        <f>C179-Q179</f>
        <v>0</v>
      </c>
    </row>
    <row r="180" spans="1:18" ht="11.5" customHeight="1" thickBot="1" x14ac:dyDescent="0.4">
      <c r="A180" s="395" t="str">
        <f>'FY29 D'!$B$146</f>
        <v>II.</v>
      </c>
      <c r="B180" s="216" t="str">
        <f>'FY29 D'!$C$146</f>
        <v>Pass Through</v>
      </c>
      <c r="C180" s="221">
        <f>'FY29 D'!$S$146</f>
        <v>0</v>
      </c>
      <c r="D180" s="17"/>
      <c r="E180" s="453">
        <f>'FY29 D'!$D$146*(SUM(E100:E101)+SUM(E120:E123))+SUM(E154:E169)</f>
        <v>0</v>
      </c>
      <c r="F180" s="453">
        <f>'FY29 D'!$D$146*(SUM(F100:F101)+SUM(F120:F123))+SUM(F154:F169)</f>
        <v>0</v>
      </c>
      <c r="G180" s="453">
        <f>'FY29 D'!$D$146*(SUM(G100:G101)+SUM(G120:G123))+SUM(G154:G169)</f>
        <v>0</v>
      </c>
      <c r="H180" s="453">
        <f>'FY29 D'!$D$146*(SUM(H100:H101)+SUM(H120:H123))+SUM(H154:H169)</f>
        <v>0</v>
      </c>
      <c r="I180" s="453">
        <f>'FY29 D'!$D$146*(SUM(I100:I101)+SUM(I120:I123))+SUM(I154:I169)</f>
        <v>0</v>
      </c>
      <c r="J180" s="453">
        <f>'FY29 D'!$D$146*(SUM(J100:J101)+SUM(J120:J123))+SUM(J154:J169)</f>
        <v>0</v>
      </c>
      <c r="K180" s="453">
        <f>'FY29 D'!$D$146*(SUM(K100:K101)+SUM(K120:K123))+SUM(K154:K169)</f>
        <v>0</v>
      </c>
      <c r="L180" s="453">
        <f>'FY29 D'!$D$146*(SUM(L100:L101)+SUM(L120:L123))+SUM(L154:L169)</f>
        <v>0</v>
      </c>
      <c r="M180" s="453">
        <f>'FY29 D'!$D$146*(SUM(M100:M101)+SUM(M120:M123))+SUM(M154:M169)</f>
        <v>0</v>
      </c>
      <c r="N180" s="453">
        <f>'FY29 D'!$D$146*(SUM(N100:N101)+SUM(N120:N123))+SUM(N154:N169)</f>
        <v>0</v>
      </c>
      <c r="O180" s="453">
        <f>'FY29 D'!$D$146*(SUM(O100:O101)+SUM(O120:O123))+SUM(O154:O169)</f>
        <v>0</v>
      </c>
      <c r="P180" s="453">
        <f>'FY29 D'!$D$146*(SUM(P100:P101)+SUM(P120:P123))+SUM(P154:P169)</f>
        <v>0</v>
      </c>
      <c r="Q180" s="249">
        <f>SUM(E180:P180)</f>
        <v>0</v>
      </c>
      <c r="R180" s="195">
        <f>C180-Q180</f>
        <v>0</v>
      </c>
    </row>
    <row r="181" spans="1:18" ht="11.5" hidden="1" customHeight="1" x14ac:dyDescent="0.35">
      <c r="A181" s="217" t="str">
        <f>'FY29 D'!$B$148</f>
        <v>i.</v>
      </c>
      <c r="B181" s="218" t="str">
        <f>'FY29 D'!$C$148</f>
        <v>CY1 (10/1- 12/31)</v>
      </c>
      <c r="C181" s="222">
        <f>'FY29 D'!$S$148</f>
        <v>0</v>
      </c>
      <c r="D181" s="17"/>
      <c r="E181" s="227">
        <f>'FY29 D'!$D$148*(SUM(E9:E10)+SUM(E13:E14)+SUM(E17:E18)+SUM(E21:E22)+SUM(E25:E26)+SUM(E29:E30)+SUM(E33:E34)+SUM(E38:E45)+SUM(E54:E93)+SUM(E106:E115)+SUM(E129:E148))</f>
        <v>0</v>
      </c>
      <c r="F181" s="227">
        <f>'FY29 D'!$D$148*(SUM(F9:F10)+SUM(F13:F14)+SUM(F17:F18)+SUM(F21:F22)+SUM(F25:F26)+SUM(F29:F30)+SUM(F33:F34)+SUM(F38:F45)+SUM(F54:F93)+SUM(F106:F115)+SUM(F129:F148))</f>
        <v>0</v>
      </c>
      <c r="G181" s="227">
        <f>'FY29 D'!$D$148*(SUM(G9:G10)+SUM(G13:G14)+SUM(G17:G18)+SUM(G21:G22)+SUM(G25:G26)+SUM(G29:G30)+SUM(G33:G34)+SUM(G38:G45)+SUM(G54:G93)+SUM(G106:G115)+SUM(G129:G148))</f>
        <v>0</v>
      </c>
      <c r="H181" s="227">
        <f>'FY29 D'!$D$148*(SUM(H9:H10)+SUM(H13:H14)+SUM(H17:H18)+SUM(H21:H22)+SUM(H25:H26)+SUM(H29:H30)+SUM(H33:H34)+SUM(H38:H45)+SUM(H54:H93)+SUM(H106:H115)+SUM(H129:H148))</f>
        <v>0</v>
      </c>
      <c r="I181" s="227">
        <f>'FY29 D'!$D$148*(SUM(I9:I10)+SUM(I13:I14)+SUM(I17:I18)+SUM(I21:I22)+SUM(I25:I26)+SUM(I29:I30)+SUM(I33:I34)+SUM(I38:I45)+SUM(I54:I93)+SUM(I106:I115)+SUM(I129:I148))</f>
        <v>0</v>
      </c>
      <c r="J181" s="227">
        <f>'FY29 D'!$D$148*(SUM(J9:J10)+SUM(J13:J14)+SUM(J17:J18)+SUM(J21:J22)+SUM(J25:J26)+SUM(J29:J30)+SUM(J33:J34)+SUM(J38:J45)+SUM(J54:J93)+SUM(J106:J115)+SUM(J129:J148))</f>
        <v>0</v>
      </c>
      <c r="K181" s="227">
        <f>'FY29 D'!$D$148*(SUM(K9:K10)+SUM(K13:K14)+SUM(K17:K18)+SUM(K21:K22)+SUM(K25:K26)+SUM(K29:K30)+SUM(K33:K34)+SUM(K38:K45)+SUM(K54:K93)+SUM(K106:K115)+SUM(K129:K148))</f>
        <v>0</v>
      </c>
      <c r="L181" s="227">
        <f>'FY29 D'!$D$148*(SUM(L9:L10)+SUM(L13:L14)+SUM(L17:L18)+SUM(L21:L22)+SUM(L25:L26)+SUM(L29:L30)+SUM(L33:L34)+SUM(L38:L45)+SUM(L54:L93)+SUM(L106:L115)+SUM(L129:L148))</f>
        <v>0</v>
      </c>
      <c r="M181" s="227">
        <f>'FY29 D'!$D$148*(SUM(M9:M10)+SUM(M13:M14)+SUM(M17:M18)+SUM(M21:M22)+SUM(M25:M26)+SUM(M29:M30)+SUM(M33:M34)+SUM(M38:M45)+SUM(M54:M93)+SUM(M106:M115)+SUM(M129:M148))</f>
        <v>0</v>
      </c>
      <c r="N181" s="227">
        <f>'FY29 D'!$D$148*(SUM(N9:N10)+SUM(N13:N14)+SUM(N17:N18)+SUM(N21:N22)+SUM(N25:N26)+SUM(N29:N30)+SUM(N33:N34)+SUM(N38:N45)+SUM(N54:N93)+SUM(N106:N115)+SUM(N129:N148))</f>
        <v>0</v>
      </c>
      <c r="O181" s="227">
        <f>'FY29 D'!$D$148*(SUM(O9:O10)+SUM(O13:O14)+SUM(O17:O18)+SUM(O21:O22)+SUM(O25:O26)+SUM(O29:O30)+SUM(O33:O34)+SUM(O38:O45)+SUM(O54:O93)+SUM(O106:O115)+SUM(O129:O148))</f>
        <v>0</v>
      </c>
      <c r="P181" s="227">
        <f>'FY29 D'!$D$148*(SUM(P9:P10)+SUM(P13:P14)+SUM(P17:P18)+SUM(P21:P22)+SUM(P25:P26)+SUM(P29:P30)+SUM(P33:P34)+SUM(P38:P45)+SUM(P54:P93)+SUM(P106:P115)+SUM(P129:P148))</f>
        <v>0</v>
      </c>
      <c r="Q181" s="228">
        <f>SUM(E181:P181)</f>
        <v>0</v>
      </c>
      <c r="R181" s="200">
        <f>C181-Q181</f>
        <v>0</v>
      </c>
    </row>
    <row r="182" spans="1:18" ht="11.5" hidden="1" customHeight="1" thickBot="1" x14ac:dyDescent="0.4">
      <c r="A182" s="217" t="str">
        <f>'FY29 D'!$B$149</f>
        <v>ii.</v>
      </c>
      <c r="B182" s="218" t="str">
        <f>'FY29 D'!$C$149</f>
        <v>CY2 (1/1- 9/30)</v>
      </c>
      <c r="C182" s="222">
        <f>'FY29 D'!$S$149</f>
        <v>0</v>
      </c>
      <c r="D182" s="17"/>
      <c r="E182" s="227">
        <f>'FY29 D'!$D$149*(SUM(E9:E10)+SUM(E13:E14)+SUM(E17:E18)+SUM(E21:E22)+SUM(E25:E26)+SUM(E29:E30)+SUM(E33:E34)+SUM(E38:E45)+SUM(E54:E93)+SUM(E106:E115)+SUM(E129:E148))</f>
        <v>0</v>
      </c>
      <c r="F182" s="227">
        <f>'FY29 D'!$D$149*(SUM(F9:F10)+SUM(F13:F14)+SUM(F17:F18)+SUM(F21:F22)+SUM(F25:F26)+SUM(F29:F30)+SUM(F33:F34)+SUM(F38:F45)+SUM(F54:F93)+SUM(F106:F115)+SUM(F129:F148))</f>
        <v>0</v>
      </c>
      <c r="G182" s="227">
        <f>'FY29 D'!$D$149*(SUM(G9:G10)+SUM(G13:G14)+SUM(G17:G18)+SUM(G21:G22)+SUM(G25:G26)+SUM(G29:G30)+SUM(G33:G34)+SUM(G38:G45)+SUM(G54:G93)+SUM(G106:G115)+SUM(G129:G148))</f>
        <v>0</v>
      </c>
      <c r="H182" s="227">
        <f>'FY29 D'!$D$149*(SUM(H9:H10)+SUM(H13:H14)+SUM(H17:H18)+SUM(H21:H22)+SUM(H25:H26)+SUM(H29:H30)+SUM(H33:H34)+SUM(H38:H45)+SUM(H54:H93)+SUM(H106:H115)+SUM(H129:H148))</f>
        <v>0</v>
      </c>
      <c r="I182" s="227">
        <f>'FY29 D'!$D$149*(SUM(I9:I10)+SUM(I13:I14)+SUM(I17:I18)+SUM(I21:I22)+SUM(I25:I26)+SUM(I29:I30)+SUM(I33:I34)+SUM(I38:I45)+SUM(I54:I93)+SUM(I106:I115)+SUM(I129:I148))</f>
        <v>0</v>
      </c>
      <c r="J182" s="227">
        <f>'FY29 D'!$D$149*(SUM(J9:J10)+SUM(J13:J14)+SUM(J17:J18)+SUM(J21:J22)+SUM(J25:J26)+SUM(J29:J30)+SUM(J33:J34)+SUM(J38:J45)+SUM(J54:J93)+SUM(J106:J115)+SUM(J129:J148))</f>
        <v>0</v>
      </c>
      <c r="K182" s="227">
        <f>'FY29 D'!$D$149*(SUM(K9:K10)+SUM(K13:K14)+SUM(K17:K18)+SUM(K21:K22)+SUM(K25:K26)+SUM(K29:K30)+SUM(K33:K34)+SUM(K38:K45)+SUM(K54:K93)+SUM(K106:K115)+SUM(K129:K148))</f>
        <v>0</v>
      </c>
      <c r="L182" s="227">
        <f>'FY29 D'!$D$149*(SUM(L9:L10)+SUM(L13:L14)+SUM(L17:L18)+SUM(L21:L22)+SUM(L25:L26)+SUM(L29:L30)+SUM(L33:L34)+SUM(L38:L45)+SUM(L54:L93)+SUM(L106:L115)+SUM(L129:L148))</f>
        <v>0</v>
      </c>
      <c r="M182" s="227">
        <f>'FY29 D'!$D$149*(SUM(M9:M10)+SUM(M13:M14)+SUM(M17:M18)+SUM(M21:M22)+SUM(M25:M26)+SUM(M29:M30)+SUM(M33:M34)+SUM(M38:M45)+SUM(M54:M93)+SUM(M106:M115)+SUM(M129:M148))</f>
        <v>0</v>
      </c>
      <c r="N182" s="227">
        <f>'FY29 D'!$D$149*(SUM(N9:N10)+SUM(N13:N14)+SUM(N17:N18)+SUM(N21:N22)+SUM(N25:N26)+SUM(N29:N30)+SUM(N33:N34)+SUM(N38:N45)+SUM(N54:N93)+SUM(N106:N115)+SUM(N129:N148))</f>
        <v>0</v>
      </c>
      <c r="O182" s="227">
        <f>'FY29 D'!$D$149*(SUM(O9:O10)+SUM(O13:O14)+SUM(O17:O18)+SUM(O21:O22)+SUM(O25:O26)+SUM(O29:O30)+SUM(O33:O34)+SUM(O38:O45)+SUM(O54:O93)+SUM(O106:O115)+SUM(O129:O148))</f>
        <v>0</v>
      </c>
      <c r="P182" s="227">
        <f>'FY29 D'!$D$149*(SUM(P9:P10)+SUM(P13:P14)+SUM(P17:P18)+SUM(P21:P22)+SUM(P25:P26)+SUM(P29:P30)+SUM(P33:P34)+SUM(P38:P45)+SUM(P54:P93)+SUM(P106:P115)+SUM(P129:P148))</f>
        <v>0</v>
      </c>
      <c r="Q182" s="228">
        <f>SUM(E182:P182)</f>
        <v>0</v>
      </c>
      <c r="R182" s="200">
        <f>C182-Q182</f>
        <v>0</v>
      </c>
    </row>
    <row r="183" spans="1:18" ht="11.5" customHeight="1" thickBot="1" x14ac:dyDescent="0.4">
      <c r="A183" s="204"/>
      <c r="B183" s="108"/>
      <c r="C183" s="193">
        <f>ROUND(SUM(C179:C182),0)</f>
        <v>0</v>
      </c>
      <c r="D183" s="12"/>
      <c r="E183" s="225"/>
      <c r="F183" s="226" t="s">
        <v>91</v>
      </c>
      <c r="G183" s="305" cm="1">
        <f t="array" ref="G183">SUMPRODUCT(E179:E182+F179:F182+G179:G182)</f>
        <v>0</v>
      </c>
      <c r="H183" s="177"/>
      <c r="I183" s="226" t="s">
        <v>92</v>
      </c>
      <c r="J183" s="305" cm="1">
        <f t="array" ref="J183">SUMPRODUCT(H179:H182+I179:I182+J179:J182)</f>
        <v>0</v>
      </c>
      <c r="K183" s="234"/>
      <c r="L183" s="235" t="s">
        <v>93</v>
      </c>
      <c r="M183" s="305" cm="1">
        <f t="array" ref="M183">SUMPRODUCT(K179:K182+L179:L182+M179:M182)</f>
        <v>0</v>
      </c>
      <c r="N183" s="255"/>
      <c r="O183" s="235" t="s">
        <v>94</v>
      </c>
      <c r="P183" s="305" cm="1">
        <f t="array" ref="P183">SUMPRODUCT(N179:N182+O179:O182+P179:P182)</f>
        <v>0</v>
      </c>
      <c r="Q183" s="254">
        <f>SUM(Q179:Q182)</f>
        <v>0</v>
      </c>
      <c r="R183" s="201">
        <f>C183-Q183</f>
        <v>0</v>
      </c>
    </row>
    <row r="184" spans="1:18" ht="11.5" customHeight="1" thickBot="1" x14ac:dyDescent="0.4">
      <c r="A184" s="204"/>
      <c r="B184" s="108"/>
      <c r="C184" s="480"/>
      <c r="D184" s="12"/>
      <c r="E184" s="225"/>
      <c r="F184" s="481"/>
      <c r="G184" s="482"/>
      <c r="H184" s="483"/>
      <c r="I184" s="481"/>
      <c r="J184" s="482"/>
      <c r="K184" s="484"/>
      <c r="L184" s="485"/>
      <c r="M184" s="482"/>
      <c r="N184" s="486"/>
      <c r="O184" s="485"/>
      <c r="P184" s="482"/>
      <c r="Q184" s="487"/>
      <c r="R184" s="202"/>
    </row>
    <row r="185" spans="1:18" ht="16" thickBot="1" x14ac:dyDescent="0.4">
      <c r="A185" s="864" t="s">
        <v>153</v>
      </c>
      <c r="B185" s="865"/>
      <c r="C185" s="830" t="s">
        <v>144</v>
      </c>
      <c r="D185" s="831"/>
      <c r="E185" s="663" t="s">
        <v>26</v>
      </c>
      <c r="F185" s="663" t="s">
        <v>25</v>
      </c>
      <c r="G185" s="663" t="s">
        <v>24</v>
      </c>
      <c r="H185" s="663" t="s">
        <v>23</v>
      </c>
      <c r="I185" s="663" t="s">
        <v>22</v>
      </c>
      <c r="J185" s="663" t="s">
        <v>21</v>
      </c>
      <c r="K185" s="663" t="s">
        <v>20</v>
      </c>
      <c r="L185" s="663" t="s">
        <v>19</v>
      </c>
      <c r="M185" s="664" t="s">
        <v>18</v>
      </c>
      <c r="N185" s="665" t="s">
        <v>17</v>
      </c>
      <c r="O185" s="665" t="s">
        <v>16</v>
      </c>
      <c r="P185" s="665" t="s">
        <v>15</v>
      </c>
      <c r="Q185" s="488" t="s">
        <v>14</v>
      </c>
      <c r="R185" s="240" t="s">
        <v>13</v>
      </c>
    </row>
    <row r="186" spans="1:18" ht="15.75" customHeight="1" thickTop="1" thickBot="1" x14ac:dyDescent="0.4">
      <c r="A186" s="204"/>
      <c r="B186" s="108"/>
      <c r="C186" s="861">
        <f>C35+C46+C95+C102+C116+C124+C172+C183</f>
        <v>0</v>
      </c>
      <c r="D186" s="109"/>
      <c r="E186" s="668">
        <f t="shared" ref="E186:P186" si="12">(SUM(E9:E10)+SUM(E13:E14)+SUM(E17:E18)+SUM(E21:E22)+SUM(E25:E26)+SUM(E29:E30)+SUM(E33:E34)+SUM(E38:E45)+SUM(E54:E93)+SUM(E100:E101)+SUM(E106:E115)+SUM(E120:E123)+SUM(E129:E148)+SUM(E154:E169)+SUM(E179:E182))</f>
        <v>0</v>
      </c>
      <c r="F186" s="668">
        <f t="shared" si="12"/>
        <v>0</v>
      </c>
      <c r="G186" s="669">
        <f t="shared" si="12"/>
        <v>0</v>
      </c>
      <c r="H186" s="668">
        <f t="shared" si="12"/>
        <v>0</v>
      </c>
      <c r="I186" s="668">
        <f t="shared" si="12"/>
        <v>0</v>
      </c>
      <c r="J186" s="669">
        <f t="shared" si="12"/>
        <v>0</v>
      </c>
      <c r="K186" s="668">
        <f t="shared" si="12"/>
        <v>0</v>
      </c>
      <c r="L186" s="668">
        <f t="shared" si="12"/>
        <v>0</v>
      </c>
      <c r="M186" s="669">
        <f t="shared" si="12"/>
        <v>0</v>
      </c>
      <c r="N186" s="668">
        <f t="shared" si="12"/>
        <v>0</v>
      </c>
      <c r="O186" s="668">
        <f t="shared" si="12"/>
        <v>0</v>
      </c>
      <c r="P186" s="669">
        <f t="shared" si="12"/>
        <v>0</v>
      </c>
      <c r="Q186" s="859">
        <f>Q35+Q46+Q95+Q102+Q116+Q124+Q172+Q183</f>
        <v>0</v>
      </c>
      <c r="R186" s="857">
        <f>C186-Q186</f>
        <v>0</v>
      </c>
    </row>
    <row r="187" spans="1:18" ht="15.75" customHeight="1" thickBot="1" x14ac:dyDescent="0.4">
      <c r="A187" s="308"/>
      <c r="B187" s="309"/>
      <c r="C187" s="862"/>
      <c r="D187" s="310"/>
      <c r="E187" s="311"/>
      <c r="F187" s="312" t="s">
        <v>91</v>
      </c>
      <c r="G187" s="670">
        <f>SUM(G35+G46+G95+G102+G116+G124+G172+G183)</f>
        <v>0</v>
      </c>
      <c r="H187" s="313"/>
      <c r="I187" s="312" t="s">
        <v>92</v>
      </c>
      <c r="J187" s="670">
        <f>SUM(J35+J46+J95+J102+J116+J124+J172+J183)</f>
        <v>0</v>
      </c>
      <c r="K187" s="314"/>
      <c r="L187" s="315" t="s">
        <v>93</v>
      </c>
      <c r="M187" s="670">
        <f>SUM(M35+M46+M95+M102+M116+M124+M172+M183)</f>
        <v>0</v>
      </c>
      <c r="N187" s="316"/>
      <c r="O187" s="315" t="s">
        <v>94</v>
      </c>
      <c r="P187" s="670">
        <f>SUM(P35+P46+P95+P102+P116+P124+P172+P183)</f>
        <v>0</v>
      </c>
      <c r="Q187" s="860"/>
      <c r="R187" s="858"/>
    </row>
    <row r="188" spans="1:18" s="8" customFormat="1" ht="11.5" customHeight="1" thickTop="1" thickBot="1" x14ac:dyDescent="0.35">
      <c r="A188" s="852"/>
      <c r="B188" s="853"/>
      <c r="C188" s="855"/>
      <c r="D188" s="853"/>
      <c r="E188" s="853"/>
      <c r="F188" s="853"/>
      <c r="G188" s="853"/>
      <c r="H188" s="853"/>
      <c r="I188" s="853"/>
      <c r="J188" s="853"/>
      <c r="K188" s="853"/>
      <c r="L188" s="853"/>
      <c r="M188" s="853"/>
      <c r="N188" s="853"/>
      <c r="O188" s="853"/>
      <c r="P188" s="853"/>
      <c r="Q188" s="855"/>
      <c r="R188" s="856"/>
    </row>
    <row r="189" spans="1:18" s="8" customFormat="1" ht="11.5" customHeight="1" x14ac:dyDescent="0.3">
      <c r="A189" s="844"/>
      <c r="B189" s="845"/>
      <c r="C189" s="845"/>
      <c r="D189" s="845"/>
      <c r="E189" s="845"/>
      <c r="F189" s="845"/>
      <c r="G189" s="845"/>
      <c r="H189" s="845"/>
      <c r="I189" s="845"/>
      <c r="J189" s="845"/>
      <c r="K189" s="845"/>
      <c r="L189" s="845"/>
      <c r="M189" s="845"/>
      <c r="N189" s="845"/>
      <c r="O189" s="845"/>
      <c r="P189" s="845"/>
      <c r="Q189" s="845"/>
      <c r="R189" s="845"/>
    </row>
    <row r="190" spans="1:18" s="8" customFormat="1" ht="11.5" customHeight="1" x14ac:dyDescent="0.3">
      <c r="A190" s="844"/>
      <c r="B190" s="845"/>
      <c r="C190" s="845"/>
      <c r="D190" s="845"/>
      <c r="E190" s="845"/>
      <c r="F190" s="845"/>
      <c r="G190" s="845"/>
      <c r="H190" s="845"/>
      <c r="I190" s="845"/>
      <c r="J190" s="845"/>
      <c r="K190" s="845"/>
      <c r="L190" s="845"/>
      <c r="M190" s="845"/>
      <c r="N190" s="845"/>
      <c r="O190" s="845"/>
      <c r="P190" s="845"/>
      <c r="Q190" s="845"/>
      <c r="R190" s="845"/>
    </row>
    <row r="191" spans="1:18" s="8" customFormat="1" ht="11.5" customHeight="1" x14ac:dyDescent="0.3">
      <c r="A191" s="844"/>
      <c r="B191" s="845"/>
      <c r="C191" s="845"/>
      <c r="D191" s="845"/>
      <c r="E191" s="845"/>
      <c r="F191" s="845"/>
      <c r="G191" s="845"/>
      <c r="H191" s="845"/>
      <c r="I191" s="845"/>
      <c r="J191" s="845"/>
      <c r="K191" s="845"/>
      <c r="L191" s="845"/>
      <c r="M191" s="845"/>
      <c r="N191" s="845"/>
      <c r="O191" s="845"/>
      <c r="P191" s="845"/>
      <c r="Q191" s="845"/>
      <c r="R191" s="845"/>
    </row>
    <row r="192" spans="1:18" s="8" customFormat="1" ht="11.5" customHeight="1" x14ac:dyDescent="0.3">
      <c r="A192" s="844"/>
      <c r="B192" s="845"/>
      <c r="C192" s="845"/>
      <c r="D192" s="845"/>
      <c r="E192" s="845"/>
      <c r="F192" s="845"/>
      <c r="G192" s="845"/>
      <c r="H192" s="845"/>
      <c r="I192" s="845"/>
      <c r="J192" s="845"/>
      <c r="K192" s="845"/>
      <c r="L192" s="845"/>
      <c r="M192" s="845"/>
      <c r="N192" s="845"/>
      <c r="O192" s="845"/>
      <c r="P192" s="845"/>
      <c r="Q192" s="845"/>
      <c r="R192" s="845"/>
    </row>
    <row r="193" spans="1:18" s="8" customFormat="1" ht="11.5" customHeight="1" x14ac:dyDescent="0.3">
      <c r="A193" s="844"/>
      <c r="B193" s="845"/>
      <c r="C193" s="845"/>
      <c r="D193" s="845"/>
      <c r="E193" s="845"/>
      <c r="F193" s="845"/>
      <c r="G193" s="845"/>
      <c r="H193" s="845"/>
      <c r="I193" s="845"/>
      <c r="J193" s="845"/>
      <c r="K193" s="845"/>
      <c r="L193" s="845"/>
      <c r="M193" s="845"/>
      <c r="N193" s="845"/>
      <c r="O193" s="845"/>
      <c r="P193" s="845"/>
      <c r="Q193" s="845"/>
      <c r="R193" s="845"/>
    </row>
    <row r="194" spans="1:18" s="8" customFormat="1" ht="11.5" customHeight="1" x14ac:dyDescent="0.3">
      <c r="A194" s="844"/>
      <c r="B194" s="845"/>
      <c r="C194" s="845"/>
      <c r="D194" s="845"/>
      <c r="E194" s="845"/>
      <c r="F194" s="845"/>
      <c r="G194" s="845"/>
      <c r="H194" s="845"/>
      <c r="I194" s="845"/>
      <c r="J194" s="845"/>
      <c r="K194" s="845"/>
      <c r="L194" s="845"/>
      <c r="M194" s="845"/>
      <c r="N194" s="845"/>
      <c r="O194" s="845"/>
      <c r="P194" s="845"/>
      <c r="Q194" s="845"/>
      <c r="R194" s="845"/>
    </row>
    <row r="195" spans="1:18" s="8" customFormat="1" ht="11.5" customHeight="1" x14ac:dyDescent="0.3">
      <c r="A195" s="844"/>
      <c r="B195" s="845"/>
      <c r="C195" s="845"/>
      <c r="D195" s="845"/>
      <c r="E195" s="845"/>
      <c r="F195" s="845"/>
      <c r="G195" s="845"/>
      <c r="H195" s="845"/>
      <c r="I195" s="845"/>
      <c r="J195" s="845"/>
      <c r="K195" s="845"/>
      <c r="L195" s="845"/>
      <c r="M195" s="845"/>
      <c r="N195" s="845"/>
      <c r="O195" s="845"/>
      <c r="P195" s="845"/>
      <c r="Q195" s="845"/>
      <c r="R195" s="845"/>
    </row>
  </sheetData>
  <sheetProtection algorithmName="SHA-512" hashValue="LSx7GnC6kSxxpu48kJia7LQgEotcmPXyQfkI/L4diRJeVqK3jkdXB5Yhz6uarQALIEpqw2oOTvsCqEqOEg1usg==" saltValue="G59kb7jrX2NWma9fJ7Iqvw==" spinCount="100000" sheet="1" insertRows="0" deleteRows="0"/>
  <mergeCells count="72">
    <mergeCell ref="B19:B22"/>
    <mergeCell ref="A1:R1"/>
    <mergeCell ref="A2:I2"/>
    <mergeCell ref="J2:R2"/>
    <mergeCell ref="A3:H3"/>
    <mergeCell ref="J3:R3"/>
    <mergeCell ref="A5:R5"/>
    <mergeCell ref="A6:B6"/>
    <mergeCell ref="C6:D6"/>
    <mergeCell ref="B7:B10"/>
    <mergeCell ref="B11:B14"/>
    <mergeCell ref="B15:B18"/>
    <mergeCell ref="A4:I4"/>
    <mergeCell ref="J4:R4"/>
    <mergeCell ref="A52:B52"/>
    <mergeCell ref="C52:D52"/>
    <mergeCell ref="B23:B26"/>
    <mergeCell ref="B27:B30"/>
    <mergeCell ref="B31:B34"/>
    <mergeCell ref="A36:R36"/>
    <mergeCell ref="A37:B37"/>
    <mergeCell ref="C37:D37"/>
    <mergeCell ref="A47:R47"/>
    <mergeCell ref="A48:R48"/>
    <mergeCell ref="A49:R49"/>
    <mergeCell ref="A50:R50"/>
    <mergeCell ref="A51:R51"/>
    <mergeCell ref="A96:R96"/>
    <mergeCell ref="A97:R97"/>
    <mergeCell ref="A98:R98"/>
    <mergeCell ref="A99:B99"/>
    <mergeCell ref="C99:D99"/>
    <mergeCell ref="A127:B127"/>
    <mergeCell ref="C127:D127"/>
    <mergeCell ref="A103:R103"/>
    <mergeCell ref="A104:R104"/>
    <mergeCell ref="A105:B105"/>
    <mergeCell ref="C105:D105"/>
    <mergeCell ref="A117:R117"/>
    <mergeCell ref="A118:R118"/>
    <mergeCell ref="A119:B119"/>
    <mergeCell ref="C119:D119"/>
    <mergeCell ref="A125:R125"/>
    <mergeCell ref="A126:R126"/>
    <mergeCell ref="A128:B128"/>
    <mergeCell ref="A140:R140"/>
    <mergeCell ref="A141:B141"/>
    <mergeCell ref="A150:R150"/>
    <mergeCell ref="A152:B152"/>
    <mergeCell ref="C152:D152"/>
    <mergeCell ref="A151:R151"/>
    <mergeCell ref="A153:B153"/>
    <mergeCell ref="A158:B158"/>
    <mergeCell ref="A172:B172"/>
    <mergeCell ref="A173:R173"/>
    <mergeCell ref="A174:B174"/>
    <mergeCell ref="C174:D174"/>
    <mergeCell ref="A178:B178"/>
    <mergeCell ref="C178:D178"/>
    <mergeCell ref="A185:B185"/>
    <mergeCell ref="C185:D185"/>
    <mergeCell ref="C186:C187"/>
    <mergeCell ref="A193:R193"/>
    <mergeCell ref="A194:R194"/>
    <mergeCell ref="A195:R195"/>
    <mergeCell ref="R186:R187"/>
    <mergeCell ref="A188:R188"/>
    <mergeCell ref="A189:R189"/>
    <mergeCell ref="A190:R190"/>
    <mergeCell ref="A191:R191"/>
    <mergeCell ref="A192:R192"/>
    <mergeCell ref="Q186:Q187"/>
  </mergeCells>
  <printOptions horizontalCentered="1"/>
  <pageMargins left="0.5" right="0.5" top="0.8" bottom="0.8" header="0" footer="0.3"/>
  <pageSetup fitToHeight="2" orientation="landscape" r:id="rId1"/>
  <headerFooter>
    <oddHeader xml:space="preserve">&amp;C </oddHeader>
    <oddFooter xml:space="preserve">&amp;C 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D5D79-E492-4961-8678-D8A679982F2B}">
  <dimension ref="A1:V195"/>
  <sheetViews>
    <sheetView view="pageLayout" zoomScaleNormal="75" workbookViewId="0">
      <selection activeCell="I3" sqref="I3"/>
    </sheetView>
  </sheetViews>
  <sheetFormatPr defaultColWidth="3.26953125" defaultRowHeight="15.5" x14ac:dyDescent="0.35"/>
  <cols>
    <col min="1" max="1" width="2.08984375" style="650" customWidth="1"/>
    <col min="2" max="2" width="12.81640625" style="1" customWidth="1"/>
    <col min="3" max="3" width="8.26953125" style="2" customWidth="1"/>
    <col min="4" max="4" width="4.1796875" style="1" customWidth="1"/>
    <col min="5" max="5" width="7.08984375" style="1" customWidth="1"/>
    <col min="6" max="12" width="7" style="1" customWidth="1"/>
    <col min="13" max="13" width="7" style="3" customWidth="1"/>
    <col min="14" max="16" width="7" style="2" customWidth="1"/>
    <col min="17" max="18" width="8.26953125" style="2" customWidth="1"/>
    <col min="19" max="16384" width="3.26953125" style="1"/>
  </cols>
  <sheetData>
    <row r="1" spans="1:18" s="8" customFormat="1" ht="8.75" customHeight="1" x14ac:dyDescent="0.3">
      <c r="A1" s="813"/>
      <c r="B1" s="814"/>
      <c r="C1" s="814"/>
      <c r="D1" s="814"/>
      <c r="E1" s="814"/>
      <c r="F1" s="814"/>
      <c r="G1" s="814"/>
      <c r="H1" s="814"/>
      <c r="I1" s="814"/>
      <c r="J1" s="814"/>
      <c r="K1" s="814"/>
      <c r="L1" s="814"/>
      <c r="M1" s="814"/>
      <c r="N1" s="814"/>
      <c r="O1" s="814"/>
      <c r="P1" s="814"/>
      <c r="Q1" s="814"/>
      <c r="R1" s="815"/>
    </row>
    <row r="2" spans="1:18" s="6" customFormat="1" ht="11.4" customHeight="1" x14ac:dyDescent="0.3">
      <c r="A2" s="832" t="str">
        <f>'FY30 D'!$B$1</f>
        <v>Tribe Name</v>
      </c>
      <c r="B2" s="833"/>
      <c r="C2" s="833"/>
      <c r="D2" s="833"/>
      <c r="E2" s="833"/>
      <c r="F2" s="833"/>
      <c r="G2" s="833"/>
      <c r="H2" s="833"/>
      <c r="I2" s="833"/>
      <c r="J2" s="834" t="s">
        <v>155</v>
      </c>
      <c r="K2" s="835"/>
      <c r="L2" s="835"/>
      <c r="M2" s="835"/>
      <c r="N2" s="835"/>
      <c r="O2" s="835"/>
      <c r="P2" s="835"/>
      <c r="Q2" s="835"/>
      <c r="R2" s="836"/>
    </row>
    <row r="3" spans="1:18" s="6" customFormat="1" ht="11.4" customHeight="1" x14ac:dyDescent="0.3">
      <c r="A3" s="832" t="s">
        <v>160</v>
      </c>
      <c r="B3" s="833"/>
      <c r="C3" s="833"/>
      <c r="D3" s="833"/>
      <c r="E3" s="833"/>
      <c r="F3" s="833"/>
      <c r="G3" s="833"/>
      <c r="H3" s="833"/>
      <c r="I3" s="525">
        <f>'FY30 D'!$H$2</f>
        <v>30</v>
      </c>
      <c r="J3" s="842" t="s">
        <v>170</v>
      </c>
      <c r="K3" s="843"/>
      <c r="L3" s="843"/>
      <c r="M3" s="843"/>
      <c r="N3" s="843"/>
      <c r="O3" s="843"/>
      <c r="P3" s="843"/>
      <c r="Q3" s="843"/>
      <c r="R3" s="836"/>
    </row>
    <row r="4" spans="1:18" s="6" customFormat="1" ht="11.4" customHeight="1" thickBot="1" x14ac:dyDescent="0.35">
      <c r="A4" s="837" t="s">
        <v>176</v>
      </c>
      <c r="B4" s="838"/>
      <c r="C4" s="838"/>
      <c r="D4" s="838"/>
      <c r="E4" s="838"/>
      <c r="F4" s="838"/>
      <c r="G4" s="838"/>
      <c r="H4" s="838"/>
      <c r="I4" s="838"/>
      <c r="J4" s="839" t="s">
        <v>75</v>
      </c>
      <c r="K4" s="840"/>
      <c r="L4" s="840"/>
      <c r="M4" s="840"/>
      <c r="N4" s="840"/>
      <c r="O4" s="840"/>
      <c r="P4" s="840"/>
      <c r="Q4" s="840"/>
      <c r="R4" s="841"/>
    </row>
    <row r="5" spans="1:18" ht="8.75" customHeight="1" thickBot="1" x14ac:dyDescent="0.4">
      <c r="A5" s="816"/>
      <c r="B5" s="817"/>
      <c r="C5" s="817"/>
      <c r="D5" s="817"/>
      <c r="E5" s="817"/>
      <c r="F5" s="817"/>
      <c r="G5" s="817"/>
      <c r="H5" s="817"/>
      <c r="I5" s="817"/>
      <c r="J5" s="817"/>
      <c r="K5" s="817"/>
      <c r="L5" s="817"/>
      <c r="M5" s="817"/>
      <c r="N5" s="817"/>
      <c r="O5" s="817"/>
      <c r="P5" s="817"/>
      <c r="Q5" s="817"/>
      <c r="R5" s="818"/>
    </row>
    <row r="6" spans="1:18" s="8" customFormat="1" ht="11.5" customHeight="1" thickBot="1" x14ac:dyDescent="0.35">
      <c r="A6" s="828" t="s">
        <v>145</v>
      </c>
      <c r="B6" s="829"/>
      <c r="C6" s="830" t="s">
        <v>144</v>
      </c>
      <c r="D6" s="831"/>
      <c r="E6" s="417" t="s">
        <v>26</v>
      </c>
      <c r="F6" s="417" t="s">
        <v>25</v>
      </c>
      <c r="G6" s="417" t="s">
        <v>24</v>
      </c>
      <c r="H6" s="417" t="s">
        <v>23</v>
      </c>
      <c r="I6" s="417" t="s">
        <v>22</v>
      </c>
      <c r="J6" s="417" t="s">
        <v>21</v>
      </c>
      <c r="K6" s="417" t="s">
        <v>20</v>
      </c>
      <c r="L6" s="417" t="s">
        <v>19</v>
      </c>
      <c r="M6" s="418" t="s">
        <v>18</v>
      </c>
      <c r="N6" s="419" t="s">
        <v>17</v>
      </c>
      <c r="O6" s="419" t="s">
        <v>16</v>
      </c>
      <c r="P6" s="419" t="s">
        <v>15</v>
      </c>
      <c r="Q6" s="488" t="s">
        <v>14</v>
      </c>
      <c r="R6" s="240" t="s">
        <v>13</v>
      </c>
    </row>
    <row r="7" spans="1:18" s="648" customFormat="1" ht="11.4" customHeight="1" x14ac:dyDescent="0.3">
      <c r="A7" s="175" t="str">
        <f>'FY30 D'!B6</f>
        <v>A.</v>
      </c>
      <c r="B7" s="819" t="str">
        <f>'FY30 D'!C6</f>
        <v>Staff Title</v>
      </c>
      <c r="C7" s="420" t="s">
        <v>90</v>
      </c>
      <c r="D7" s="421" t="s">
        <v>95</v>
      </c>
      <c r="E7" s="422">
        <v>0</v>
      </c>
      <c r="F7" s="422">
        <v>0</v>
      </c>
      <c r="G7" s="422">
        <v>0</v>
      </c>
      <c r="H7" s="422">
        <v>0</v>
      </c>
      <c r="I7" s="422">
        <v>0</v>
      </c>
      <c r="J7" s="422">
        <v>0</v>
      </c>
      <c r="K7" s="422">
        <v>0</v>
      </c>
      <c r="L7" s="422">
        <v>0</v>
      </c>
      <c r="M7" s="422">
        <v>0</v>
      </c>
      <c r="N7" s="422">
        <v>0</v>
      </c>
      <c r="O7" s="422">
        <v>0</v>
      </c>
      <c r="P7" s="422">
        <v>0</v>
      </c>
      <c r="Q7" s="241"/>
      <c r="R7" s="185"/>
    </row>
    <row r="8" spans="1:18" s="648" customFormat="1" ht="11.4" customHeight="1" x14ac:dyDescent="0.3">
      <c r="A8" s="176"/>
      <c r="B8" s="820"/>
      <c r="C8" s="423" t="s">
        <v>90</v>
      </c>
      <c r="D8" s="424" t="s">
        <v>96</v>
      </c>
      <c r="E8" s="425">
        <v>0</v>
      </c>
      <c r="F8" s="425">
        <v>0</v>
      </c>
      <c r="G8" s="425">
        <v>0</v>
      </c>
      <c r="H8" s="425">
        <v>0</v>
      </c>
      <c r="I8" s="425">
        <v>0</v>
      </c>
      <c r="J8" s="425">
        <v>0</v>
      </c>
      <c r="K8" s="425">
        <v>0</v>
      </c>
      <c r="L8" s="425">
        <v>0</v>
      </c>
      <c r="M8" s="425">
        <v>0</v>
      </c>
      <c r="N8" s="425">
        <v>0</v>
      </c>
      <c r="O8" s="425">
        <v>0</v>
      </c>
      <c r="P8" s="425">
        <v>0</v>
      </c>
      <c r="Q8" s="242">
        <f>SUM(E7:P7)+SUM(E8:P8)</f>
        <v>0</v>
      </c>
      <c r="R8" s="186"/>
    </row>
    <row r="9" spans="1:18" s="648" customFormat="1" ht="10" customHeight="1" x14ac:dyDescent="0.3">
      <c r="A9" s="177"/>
      <c r="B9" s="821"/>
      <c r="C9" s="95"/>
      <c r="D9" s="429" t="s">
        <v>95</v>
      </c>
      <c r="E9" s="430">
        <f>E7*'FY30 D'!$N$6</f>
        <v>0</v>
      </c>
      <c r="F9" s="430">
        <f>F7*'FY30 D'!$N$6</f>
        <v>0</v>
      </c>
      <c r="G9" s="430">
        <f>G7*'FY30 D'!$N$6</f>
        <v>0</v>
      </c>
      <c r="H9" s="430">
        <f>H7*'FY30 D'!$N$6</f>
        <v>0</v>
      </c>
      <c r="I9" s="430">
        <f>I7*'FY30 D'!$N$6</f>
        <v>0</v>
      </c>
      <c r="J9" s="430">
        <f>J7*'FY30 D'!$N$6</f>
        <v>0</v>
      </c>
      <c r="K9" s="430">
        <f>K7*'FY30 D'!$N$6</f>
        <v>0</v>
      </c>
      <c r="L9" s="430">
        <f>L7*'FY30 D'!$N$6</f>
        <v>0</v>
      </c>
      <c r="M9" s="430">
        <f>M7*'FY30 D'!$N$6</f>
        <v>0</v>
      </c>
      <c r="N9" s="430">
        <f>N7*'FY30 D'!$N$6</f>
        <v>0</v>
      </c>
      <c r="O9" s="430">
        <f>O7*'FY30 D'!$N$6</f>
        <v>0</v>
      </c>
      <c r="P9" s="430">
        <f>P7*'FY30 D'!$N$6</f>
        <v>0</v>
      </c>
      <c r="Q9" s="243"/>
      <c r="R9" s="187"/>
    </row>
    <row r="10" spans="1:18" s="648" customFormat="1" ht="10" customHeight="1" x14ac:dyDescent="0.3">
      <c r="A10" s="178"/>
      <c r="B10" s="822"/>
      <c r="C10" s="95">
        <f>'FY30 D'!$S$6</f>
        <v>0</v>
      </c>
      <c r="D10" s="431" t="s">
        <v>96</v>
      </c>
      <c r="E10" s="432">
        <f>E8*'FY30 D'!$N$6</f>
        <v>0</v>
      </c>
      <c r="F10" s="432">
        <f>F8*'FY30 D'!$N$6</f>
        <v>0</v>
      </c>
      <c r="G10" s="432">
        <f>G8*'FY30 D'!$N$6</f>
        <v>0</v>
      </c>
      <c r="H10" s="432">
        <f>H8*'FY30 D'!$N$6</f>
        <v>0</v>
      </c>
      <c r="I10" s="432">
        <f>I8*'FY30 D'!$N$6</f>
        <v>0</v>
      </c>
      <c r="J10" s="432">
        <f>J8*'FY30 D'!$N$6</f>
        <v>0</v>
      </c>
      <c r="K10" s="432">
        <f>K8*'FY30 D'!$N$6</f>
        <v>0</v>
      </c>
      <c r="L10" s="432">
        <f>L8*'FY30 D'!$N$6</f>
        <v>0</v>
      </c>
      <c r="M10" s="432">
        <f>M8*'FY30 D'!$N$6</f>
        <v>0</v>
      </c>
      <c r="N10" s="432">
        <f>N8*'FY30 D'!$N$6</f>
        <v>0</v>
      </c>
      <c r="O10" s="432">
        <f>O8*'FY30 D'!$N$6</f>
        <v>0</v>
      </c>
      <c r="P10" s="432">
        <f>P8*'FY30 D'!$N$6</f>
        <v>0</v>
      </c>
      <c r="Q10" s="244">
        <f>SUM(E9:P9)+SUM(E10:P10)</f>
        <v>0</v>
      </c>
      <c r="R10" s="188">
        <f>C10-SUM(Q9:Q10)</f>
        <v>0</v>
      </c>
    </row>
    <row r="11" spans="1:18" s="648" customFormat="1" ht="11.4" customHeight="1" x14ac:dyDescent="0.3">
      <c r="A11" s="179" t="str">
        <f>'FY30 D'!B8</f>
        <v>B.</v>
      </c>
      <c r="B11" s="823" t="str">
        <f>'FY30 D'!C8</f>
        <v>Staff Title</v>
      </c>
      <c r="C11" s="426" t="s">
        <v>90</v>
      </c>
      <c r="D11" s="427" t="s">
        <v>95</v>
      </c>
      <c r="E11" s="428">
        <v>0</v>
      </c>
      <c r="F11" s="428">
        <v>0</v>
      </c>
      <c r="G11" s="428">
        <v>0</v>
      </c>
      <c r="H11" s="428">
        <v>0</v>
      </c>
      <c r="I11" s="428">
        <v>0</v>
      </c>
      <c r="J11" s="428">
        <v>0</v>
      </c>
      <c r="K11" s="428">
        <v>0</v>
      </c>
      <c r="L11" s="428">
        <v>0</v>
      </c>
      <c r="M11" s="428">
        <v>0</v>
      </c>
      <c r="N11" s="428">
        <v>0</v>
      </c>
      <c r="O11" s="428">
        <v>0</v>
      </c>
      <c r="P11" s="428">
        <v>0</v>
      </c>
      <c r="Q11" s="241"/>
      <c r="R11" s="185"/>
    </row>
    <row r="12" spans="1:18" s="648" customFormat="1" ht="11.4" customHeight="1" x14ac:dyDescent="0.3">
      <c r="A12" s="176"/>
      <c r="B12" s="824"/>
      <c r="C12" s="423" t="s">
        <v>90</v>
      </c>
      <c r="D12" s="424" t="s">
        <v>96</v>
      </c>
      <c r="E12" s="425">
        <v>0</v>
      </c>
      <c r="F12" s="425">
        <v>0</v>
      </c>
      <c r="G12" s="425">
        <v>0</v>
      </c>
      <c r="H12" s="425">
        <v>0</v>
      </c>
      <c r="I12" s="425">
        <v>0</v>
      </c>
      <c r="J12" s="425">
        <v>0</v>
      </c>
      <c r="K12" s="425">
        <v>0</v>
      </c>
      <c r="L12" s="425">
        <v>0</v>
      </c>
      <c r="M12" s="425">
        <v>0</v>
      </c>
      <c r="N12" s="425">
        <v>0</v>
      </c>
      <c r="O12" s="425">
        <v>0</v>
      </c>
      <c r="P12" s="425">
        <v>0</v>
      </c>
      <c r="Q12" s="242">
        <f>SUM(E11:P11)+SUM(E12:P12)</f>
        <v>0</v>
      </c>
      <c r="R12" s="186"/>
    </row>
    <row r="13" spans="1:18" s="648" customFormat="1" ht="10" customHeight="1" x14ac:dyDescent="0.3">
      <c r="A13" s="176"/>
      <c r="B13" s="825"/>
      <c r="C13" s="95"/>
      <c r="D13" s="429" t="s">
        <v>95</v>
      </c>
      <c r="E13" s="430">
        <f>E11*'FY30 D'!$N$8</f>
        <v>0</v>
      </c>
      <c r="F13" s="430">
        <f>F11*'FY30 D'!$N$8</f>
        <v>0</v>
      </c>
      <c r="G13" s="430">
        <f>G11*'FY30 D'!$N$8</f>
        <v>0</v>
      </c>
      <c r="H13" s="430">
        <f>H11*'FY30 D'!$N$8</f>
        <v>0</v>
      </c>
      <c r="I13" s="430">
        <f>I11*'FY30 D'!$N$8</f>
        <v>0</v>
      </c>
      <c r="J13" s="430">
        <f>J11*'FY30 D'!$N$8</f>
        <v>0</v>
      </c>
      <c r="K13" s="430">
        <f>K11*'FY30 D'!$N$8</f>
        <v>0</v>
      </c>
      <c r="L13" s="430">
        <f>L11*'FY30 D'!$N$8</f>
        <v>0</v>
      </c>
      <c r="M13" s="430">
        <f>M11*'FY30 D'!$N$8</f>
        <v>0</v>
      </c>
      <c r="N13" s="430">
        <f>N11*'FY30 D'!$N$8</f>
        <v>0</v>
      </c>
      <c r="O13" s="430">
        <f>O11*'FY30 D'!$N$8</f>
        <v>0</v>
      </c>
      <c r="P13" s="430">
        <f>P11*'FY30 D'!$N$8</f>
        <v>0</v>
      </c>
      <c r="Q13" s="243"/>
      <c r="R13" s="187"/>
    </row>
    <row r="14" spans="1:18" s="648" customFormat="1" ht="10" customHeight="1" x14ac:dyDescent="0.3">
      <c r="A14" s="178"/>
      <c r="B14" s="826"/>
      <c r="C14" s="95">
        <f>'FY30 D'!$S$8</f>
        <v>0</v>
      </c>
      <c r="D14" s="431" t="s">
        <v>96</v>
      </c>
      <c r="E14" s="432">
        <f>E12*'FY30 D'!$N$8</f>
        <v>0</v>
      </c>
      <c r="F14" s="432">
        <f>F12*'FY30 D'!$N$8</f>
        <v>0</v>
      </c>
      <c r="G14" s="432">
        <f>G12*'FY30 D'!$N$8</f>
        <v>0</v>
      </c>
      <c r="H14" s="432">
        <f>H12*'FY30 D'!$N$8</f>
        <v>0</v>
      </c>
      <c r="I14" s="432">
        <f>I12*'FY30 D'!$N$8</f>
        <v>0</v>
      </c>
      <c r="J14" s="432">
        <f>J12*'FY30 D'!$N$8</f>
        <v>0</v>
      </c>
      <c r="K14" s="432">
        <f>K12*'FY30 D'!$N$8</f>
        <v>0</v>
      </c>
      <c r="L14" s="432">
        <f>L12*'FY30 D'!$N$8</f>
        <v>0</v>
      </c>
      <c r="M14" s="432">
        <f>M12*'FY30 D'!$N$8</f>
        <v>0</v>
      </c>
      <c r="N14" s="432">
        <f>N12*'FY30 D'!$N$8</f>
        <v>0</v>
      </c>
      <c r="O14" s="432">
        <f>O12*'FY30 D'!$N$8</f>
        <v>0</v>
      </c>
      <c r="P14" s="432">
        <f>P12*'FY30 D'!$N$8</f>
        <v>0</v>
      </c>
      <c r="Q14" s="244">
        <f>SUM(E13:P13)+SUM(E14:P14)</f>
        <v>0</v>
      </c>
      <c r="R14" s="188">
        <f>C14-Q14</f>
        <v>0</v>
      </c>
    </row>
    <row r="15" spans="1:18" s="648" customFormat="1" ht="11.4" customHeight="1" x14ac:dyDescent="0.3">
      <c r="A15" s="180" t="str">
        <f>'FY30 D'!B10</f>
        <v>C.</v>
      </c>
      <c r="B15" s="827" t="str">
        <f>'FY30 D'!C10</f>
        <v>Staff Title</v>
      </c>
      <c r="C15" s="426" t="s">
        <v>90</v>
      </c>
      <c r="D15" s="427" t="s">
        <v>95</v>
      </c>
      <c r="E15" s="428">
        <v>0</v>
      </c>
      <c r="F15" s="428">
        <v>0</v>
      </c>
      <c r="G15" s="428">
        <v>0</v>
      </c>
      <c r="H15" s="428">
        <v>0</v>
      </c>
      <c r="I15" s="428">
        <v>0</v>
      </c>
      <c r="J15" s="428">
        <v>0</v>
      </c>
      <c r="K15" s="428">
        <v>0</v>
      </c>
      <c r="L15" s="428">
        <v>0</v>
      </c>
      <c r="M15" s="428">
        <v>0</v>
      </c>
      <c r="N15" s="428">
        <v>0</v>
      </c>
      <c r="O15" s="428">
        <v>0</v>
      </c>
      <c r="P15" s="428">
        <v>0</v>
      </c>
      <c r="Q15" s="241"/>
      <c r="R15" s="189"/>
    </row>
    <row r="16" spans="1:18" s="648" customFormat="1" ht="11.4" customHeight="1" x14ac:dyDescent="0.3">
      <c r="A16" s="181"/>
      <c r="B16" s="820"/>
      <c r="C16" s="423" t="s">
        <v>90</v>
      </c>
      <c r="D16" s="424" t="s">
        <v>96</v>
      </c>
      <c r="E16" s="425">
        <v>0</v>
      </c>
      <c r="F16" s="425">
        <v>0</v>
      </c>
      <c r="G16" s="425">
        <v>0</v>
      </c>
      <c r="H16" s="425">
        <v>0</v>
      </c>
      <c r="I16" s="425">
        <v>0</v>
      </c>
      <c r="J16" s="425">
        <v>0</v>
      </c>
      <c r="K16" s="425">
        <v>0</v>
      </c>
      <c r="L16" s="425">
        <v>0</v>
      </c>
      <c r="M16" s="425">
        <v>0</v>
      </c>
      <c r="N16" s="425">
        <v>0</v>
      </c>
      <c r="O16" s="425">
        <v>0</v>
      </c>
      <c r="P16" s="425">
        <v>0</v>
      </c>
      <c r="Q16" s="242">
        <f>SUM(E15:P15)+SUM(E16:P16)</f>
        <v>0</v>
      </c>
      <c r="R16" s="186"/>
    </row>
    <row r="17" spans="1:18" s="648" customFormat="1" ht="10" customHeight="1" x14ac:dyDescent="0.3">
      <c r="A17" s="181"/>
      <c r="B17" s="821"/>
      <c r="C17" s="95"/>
      <c r="D17" s="429" t="s">
        <v>95</v>
      </c>
      <c r="E17" s="430">
        <f>E15*'FY30 D'!$N$10</f>
        <v>0</v>
      </c>
      <c r="F17" s="430">
        <f>F15*'FY30 D'!$N$10</f>
        <v>0</v>
      </c>
      <c r="G17" s="430">
        <f>G15*'FY30 D'!$N$10</f>
        <v>0</v>
      </c>
      <c r="H17" s="430">
        <f>H15*'FY30 D'!$N$10</f>
        <v>0</v>
      </c>
      <c r="I17" s="430">
        <f>I15*'FY30 D'!$N$10</f>
        <v>0</v>
      </c>
      <c r="J17" s="430">
        <f>J15*'FY30 D'!$N$10</f>
        <v>0</v>
      </c>
      <c r="K17" s="430">
        <f>K15*'FY30 D'!$N$10</f>
        <v>0</v>
      </c>
      <c r="L17" s="430">
        <f>L15*'FY30 D'!$N$10</f>
        <v>0</v>
      </c>
      <c r="M17" s="430">
        <f>M15*'FY30 D'!$N$10</f>
        <v>0</v>
      </c>
      <c r="N17" s="430">
        <f>N15*'FY30 D'!$N$10</f>
        <v>0</v>
      </c>
      <c r="O17" s="430">
        <f>O15*'FY30 D'!$N$10</f>
        <v>0</v>
      </c>
      <c r="P17" s="430">
        <f>P15*'FY30 D'!$N$10</f>
        <v>0</v>
      </c>
      <c r="Q17" s="243"/>
      <c r="R17" s="186"/>
    </row>
    <row r="18" spans="1:18" s="648" customFormat="1" ht="10" customHeight="1" x14ac:dyDescent="0.3">
      <c r="A18" s="182"/>
      <c r="B18" s="822"/>
      <c r="C18" s="95">
        <f>'FY30 D'!$S$10</f>
        <v>0</v>
      </c>
      <c r="D18" s="431" t="s">
        <v>96</v>
      </c>
      <c r="E18" s="432">
        <f>E16*'FY30 D'!$N$10</f>
        <v>0</v>
      </c>
      <c r="F18" s="432">
        <f>F16*'FY30 D'!$N$10</f>
        <v>0</v>
      </c>
      <c r="G18" s="432">
        <f>G16*'FY30 D'!$N$10</f>
        <v>0</v>
      </c>
      <c r="H18" s="432">
        <f>H16*'FY30 D'!$N$10</f>
        <v>0</v>
      </c>
      <c r="I18" s="432">
        <f>I16*'FY30 D'!$N$10</f>
        <v>0</v>
      </c>
      <c r="J18" s="432">
        <f>J16*'FY30 D'!$N$10</f>
        <v>0</v>
      </c>
      <c r="K18" s="432">
        <f>K16*'FY30 D'!$N$10</f>
        <v>0</v>
      </c>
      <c r="L18" s="432">
        <f>L16*'FY30 D'!$N$10</f>
        <v>0</v>
      </c>
      <c r="M18" s="432">
        <f>M16*'FY30 D'!$N$10</f>
        <v>0</v>
      </c>
      <c r="N18" s="432">
        <f>N16*'FY30 D'!$N$10</f>
        <v>0</v>
      </c>
      <c r="O18" s="432">
        <f>O16*'FY30 D'!$N$10</f>
        <v>0</v>
      </c>
      <c r="P18" s="432">
        <f>P16*'FY30 D'!$N$10</f>
        <v>0</v>
      </c>
      <c r="Q18" s="244">
        <f>SUM(E17:P17)+SUM(E18:P18)</f>
        <v>0</v>
      </c>
      <c r="R18" s="188">
        <f>C18-Q18</f>
        <v>0</v>
      </c>
    </row>
    <row r="19" spans="1:18" s="648" customFormat="1" ht="11.4" customHeight="1" x14ac:dyDescent="0.3">
      <c r="A19" s="180" t="str">
        <f>'FY30 D'!B12</f>
        <v>D.</v>
      </c>
      <c r="B19" s="827" t="str">
        <f>'FY30 D'!C12</f>
        <v>Staff Title</v>
      </c>
      <c r="C19" s="426" t="s">
        <v>90</v>
      </c>
      <c r="D19" s="427" t="s">
        <v>95</v>
      </c>
      <c r="E19" s="428">
        <v>0</v>
      </c>
      <c r="F19" s="428">
        <v>0</v>
      </c>
      <c r="G19" s="428">
        <v>0</v>
      </c>
      <c r="H19" s="428">
        <v>0</v>
      </c>
      <c r="I19" s="428">
        <v>0</v>
      </c>
      <c r="J19" s="428">
        <v>0</v>
      </c>
      <c r="K19" s="428">
        <v>0</v>
      </c>
      <c r="L19" s="428">
        <v>0</v>
      </c>
      <c r="M19" s="428">
        <v>0</v>
      </c>
      <c r="N19" s="428">
        <v>0</v>
      </c>
      <c r="O19" s="428">
        <v>0</v>
      </c>
      <c r="P19" s="428">
        <v>0</v>
      </c>
      <c r="Q19" s="241"/>
      <c r="R19" s="189"/>
    </row>
    <row r="20" spans="1:18" s="648" customFormat="1" ht="11.4" customHeight="1" x14ac:dyDescent="0.3">
      <c r="A20" s="183"/>
      <c r="B20" s="820"/>
      <c r="C20" s="423" t="s">
        <v>90</v>
      </c>
      <c r="D20" s="424" t="s">
        <v>96</v>
      </c>
      <c r="E20" s="425">
        <v>0</v>
      </c>
      <c r="F20" s="425">
        <v>0</v>
      </c>
      <c r="G20" s="425">
        <v>0</v>
      </c>
      <c r="H20" s="425">
        <v>0</v>
      </c>
      <c r="I20" s="425">
        <v>0</v>
      </c>
      <c r="J20" s="425">
        <v>0</v>
      </c>
      <c r="K20" s="425">
        <v>0</v>
      </c>
      <c r="L20" s="425">
        <v>0</v>
      </c>
      <c r="M20" s="425">
        <v>0</v>
      </c>
      <c r="N20" s="425">
        <v>0</v>
      </c>
      <c r="O20" s="425">
        <v>0</v>
      </c>
      <c r="P20" s="425">
        <v>0</v>
      </c>
      <c r="Q20" s="242">
        <f>SUM(E19:P19)+SUM(E20:P20)</f>
        <v>0</v>
      </c>
      <c r="R20" s="186"/>
    </row>
    <row r="21" spans="1:18" s="648" customFormat="1" ht="10" customHeight="1" x14ac:dyDescent="0.3">
      <c r="A21" s="183"/>
      <c r="B21" s="821"/>
      <c r="C21" s="95"/>
      <c r="D21" s="429" t="s">
        <v>95</v>
      </c>
      <c r="E21" s="430">
        <f>E19*'FY30 D'!$N$12</f>
        <v>0</v>
      </c>
      <c r="F21" s="430">
        <f>F19*'FY30 D'!$N$12</f>
        <v>0</v>
      </c>
      <c r="G21" s="430">
        <f>G19*'FY30 D'!$N$12</f>
        <v>0</v>
      </c>
      <c r="H21" s="430">
        <f>H19*'FY30 D'!$N$12</f>
        <v>0</v>
      </c>
      <c r="I21" s="430">
        <f>I19*'FY30 D'!$N$12</f>
        <v>0</v>
      </c>
      <c r="J21" s="430">
        <f>J19*'FY30 D'!$N$12</f>
        <v>0</v>
      </c>
      <c r="K21" s="430">
        <f>K19*'FY30 D'!$N$12</f>
        <v>0</v>
      </c>
      <c r="L21" s="430">
        <f>L19*'FY30 D'!$N$12</f>
        <v>0</v>
      </c>
      <c r="M21" s="430">
        <f>M19*'FY30 D'!$N$12</f>
        <v>0</v>
      </c>
      <c r="N21" s="430">
        <f>N19*'FY30 D'!$N$12</f>
        <v>0</v>
      </c>
      <c r="O21" s="430">
        <f>O19*'FY30 D'!$N$12</f>
        <v>0</v>
      </c>
      <c r="P21" s="430">
        <f>P19*'FY30 D'!$N$12</f>
        <v>0</v>
      </c>
      <c r="Q21" s="243"/>
      <c r="R21" s="186"/>
    </row>
    <row r="22" spans="1:18" s="648" customFormat="1" ht="10" customHeight="1" x14ac:dyDescent="0.3">
      <c r="A22" s="184"/>
      <c r="B22" s="822"/>
      <c r="C22" s="95">
        <f>'FY30 D'!$S$12</f>
        <v>0</v>
      </c>
      <c r="D22" s="431" t="s">
        <v>96</v>
      </c>
      <c r="E22" s="432">
        <f>E20*'FY30 D'!$N$12</f>
        <v>0</v>
      </c>
      <c r="F22" s="432">
        <f>F20*'FY30 D'!$N$12</f>
        <v>0</v>
      </c>
      <c r="G22" s="432">
        <f>G20*'FY30 D'!$N$12</f>
        <v>0</v>
      </c>
      <c r="H22" s="432">
        <f>H20*'FY30 D'!$N$12</f>
        <v>0</v>
      </c>
      <c r="I22" s="432">
        <f>I20*'FY30 D'!$N$12</f>
        <v>0</v>
      </c>
      <c r="J22" s="432">
        <f>J20*'FY30 D'!$N$12</f>
        <v>0</v>
      </c>
      <c r="K22" s="432">
        <f>K20*'FY30 D'!$N$12</f>
        <v>0</v>
      </c>
      <c r="L22" s="432">
        <f>L20*'FY30 D'!$N$12</f>
        <v>0</v>
      </c>
      <c r="M22" s="432">
        <f>M20*'FY30 D'!$N$12</f>
        <v>0</v>
      </c>
      <c r="N22" s="432">
        <f>N20*'FY30 D'!$N$12</f>
        <v>0</v>
      </c>
      <c r="O22" s="432">
        <f>O20*'FY30 D'!$N$12</f>
        <v>0</v>
      </c>
      <c r="P22" s="432">
        <f>P20*'FY30 D'!$N$12</f>
        <v>0</v>
      </c>
      <c r="Q22" s="244">
        <f>SUM(E21:P21)+SUM(E22:P22)</f>
        <v>0</v>
      </c>
      <c r="R22" s="188">
        <f>C22-Q22</f>
        <v>0</v>
      </c>
    </row>
    <row r="23" spans="1:18" s="648" customFormat="1" ht="11.4" customHeight="1" x14ac:dyDescent="0.3">
      <c r="A23" s="180" t="str">
        <f>'FY30 D'!B14</f>
        <v>E.</v>
      </c>
      <c r="B23" s="866" t="str">
        <f>'FY30 D'!C14</f>
        <v>Staff Title</v>
      </c>
      <c r="C23" s="426" t="s">
        <v>90</v>
      </c>
      <c r="D23" s="427" t="s">
        <v>95</v>
      </c>
      <c r="E23" s="428">
        <v>0</v>
      </c>
      <c r="F23" s="428">
        <v>0</v>
      </c>
      <c r="G23" s="428">
        <v>0</v>
      </c>
      <c r="H23" s="428">
        <v>0</v>
      </c>
      <c r="I23" s="428">
        <v>0</v>
      </c>
      <c r="J23" s="428">
        <v>0</v>
      </c>
      <c r="K23" s="428">
        <v>0</v>
      </c>
      <c r="L23" s="428">
        <v>0</v>
      </c>
      <c r="M23" s="428">
        <v>0</v>
      </c>
      <c r="N23" s="428">
        <v>0</v>
      </c>
      <c r="O23" s="428">
        <v>0</v>
      </c>
      <c r="P23" s="428">
        <v>0</v>
      </c>
      <c r="Q23" s="241"/>
      <c r="R23" s="190"/>
    </row>
    <row r="24" spans="1:18" s="648" customFormat="1" ht="11.4" customHeight="1" x14ac:dyDescent="0.3">
      <c r="A24" s="181"/>
      <c r="B24" s="867"/>
      <c r="C24" s="423" t="s">
        <v>90</v>
      </c>
      <c r="D24" s="424" t="s">
        <v>96</v>
      </c>
      <c r="E24" s="425">
        <v>0</v>
      </c>
      <c r="F24" s="425">
        <v>0</v>
      </c>
      <c r="G24" s="425">
        <v>0</v>
      </c>
      <c r="H24" s="425">
        <v>0</v>
      </c>
      <c r="I24" s="425">
        <v>0</v>
      </c>
      <c r="J24" s="425">
        <v>0</v>
      </c>
      <c r="K24" s="425">
        <v>0</v>
      </c>
      <c r="L24" s="425">
        <v>0</v>
      </c>
      <c r="M24" s="425">
        <v>0</v>
      </c>
      <c r="N24" s="425">
        <v>0</v>
      </c>
      <c r="O24" s="425">
        <v>0</v>
      </c>
      <c r="P24" s="425">
        <v>0</v>
      </c>
      <c r="Q24" s="242">
        <f>SUM(E23:P23)+SUM(E24:P24)</f>
        <v>0</v>
      </c>
      <c r="R24" s="191"/>
    </row>
    <row r="25" spans="1:18" s="648" customFormat="1" ht="10" customHeight="1" x14ac:dyDescent="0.3">
      <c r="A25" s="181"/>
      <c r="B25" s="868"/>
      <c r="C25" s="141"/>
      <c r="D25" s="429" t="s">
        <v>95</v>
      </c>
      <c r="E25" s="430">
        <f>E23*'FY30 D'!$N$14</f>
        <v>0</v>
      </c>
      <c r="F25" s="430">
        <f>F23*'FY30 D'!$N$14</f>
        <v>0</v>
      </c>
      <c r="G25" s="430">
        <f>G23*'FY30 D'!$N$14</f>
        <v>0</v>
      </c>
      <c r="H25" s="430">
        <f>H23*'FY30 D'!$N$14</f>
        <v>0</v>
      </c>
      <c r="I25" s="430">
        <f>I23*'FY30 D'!$N$14</f>
        <v>0</v>
      </c>
      <c r="J25" s="430">
        <f>J23*'FY30 D'!$N$14</f>
        <v>0</v>
      </c>
      <c r="K25" s="430">
        <f>K23*'FY30 D'!$N$14</f>
        <v>0</v>
      </c>
      <c r="L25" s="430">
        <f>L23*'FY30 D'!$N$14</f>
        <v>0</v>
      </c>
      <c r="M25" s="430">
        <f>M23*'FY30 D'!$N$14</f>
        <v>0</v>
      </c>
      <c r="N25" s="430">
        <f>N23*'FY30 D'!$N$14</f>
        <v>0</v>
      </c>
      <c r="O25" s="430">
        <f>O23*'FY30 D'!$N$14</f>
        <v>0</v>
      </c>
      <c r="P25" s="430">
        <f>P23*'FY30 D'!$N$14</f>
        <v>0</v>
      </c>
      <c r="Q25" s="100"/>
      <c r="R25" s="191"/>
    </row>
    <row r="26" spans="1:18" s="648" customFormat="1" ht="10" customHeight="1" x14ac:dyDescent="0.3">
      <c r="A26" s="182"/>
      <c r="B26" s="869"/>
      <c r="C26" s="141">
        <f>'FY30 D'!$S$14</f>
        <v>0</v>
      </c>
      <c r="D26" s="431" t="s">
        <v>96</v>
      </c>
      <c r="E26" s="432">
        <f>E24*'FY30 D'!$N$14</f>
        <v>0</v>
      </c>
      <c r="F26" s="432">
        <f>F24*'FY30 D'!$N$14</f>
        <v>0</v>
      </c>
      <c r="G26" s="432">
        <f>G24*'FY30 D'!$N$14</f>
        <v>0</v>
      </c>
      <c r="H26" s="432">
        <f>H24*'FY30 D'!$N$14</f>
        <v>0</v>
      </c>
      <c r="I26" s="432">
        <f>I24*'FY30 D'!$N$14</f>
        <v>0</v>
      </c>
      <c r="J26" s="432">
        <f>J24*'FY30 D'!$N$14</f>
        <v>0</v>
      </c>
      <c r="K26" s="432">
        <f>K24*'FY30 D'!$N$14</f>
        <v>0</v>
      </c>
      <c r="L26" s="432">
        <f>L24*'FY30 D'!$N$14</f>
        <v>0</v>
      </c>
      <c r="M26" s="432">
        <f>M24*'FY30 D'!$N$14</f>
        <v>0</v>
      </c>
      <c r="N26" s="432">
        <f>N24*'FY30 D'!$N$14</f>
        <v>0</v>
      </c>
      <c r="O26" s="432">
        <f>O24*'FY30 D'!$N$14</f>
        <v>0</v>
      </c>
      <c r="P26" s="432">
        <f>P24*'FY30 D'!$N$14</f>
        <v>0</v>
      </c>
      <c r="Q26" s="244">
        <f>SUM(E25:P25)+SUM(E26:P26)</f>
        <v>0</v>
      </c>
      <c r="R26" s="188">
        <f>C26-Q26</f>
        <v>0</v>
      </c>
    </row>
    <row r="27" spans="1:18" s="648" customFormat="1" ht="11.4" customHeight="1" x14ac:dyDescent="0.3">
      <c r="A27" s="180" t="str">
        <f>'FY30 D'!B16</f>
        <v>F.</v>
      </c>
      <c r="B27" s="866" t="str">
        <f>'FY30 D'!C16</f>
        <v>Staff Title</v>
      </c>
      <c r="C27" s="426" t="s">
        <v>90</v>
      </c>
      <c r="D27" s="427" t="s">
        <v>95</v>
      </c>
      <c r="E27" s="428">
        <v>0</v>
      </c>
      <c r="F27" s="428">
        <v>0</v>
      </c>
      <c r="G27" s="428">
        <v>0</v>
      </c>
      <c r="H27" s="428">
        <v>0</v>
      </c>
      <c r="I27" s="428">
        <v>0</v>
      </c>
      <c r="J27" s="428">
        <v>0</v>
      </c>
      <c r="K27" s="428">
        <v>0</v>
      </c>
      <c r="L27" s="428">
        <v>0</v>
      </c>
      <c r="M27" s="428">
        <v>0</v>
      </c>
      <c r="N27" s="428">
        <v>0</v>
      </c>
      <c r="O27" s="428">
        <v>0</v>
      </c>
      <c r="P27" s="428">
        <v>0</v>
      </c>
      <c r="Q27" s="241"/>
      <c r="R27" s="190"/>
    </row>
    <row r="28" spans="1:18" s="648" customFormat="1" ht="11.4" customHeight="1" x14ac:dyDescent="0.3">
      <c r="A28" s="181"/>
      <c r="B28" s="867"/>
      <c r="C28" s="423" t="s">
        <v>90</v>
      </c>
      <c r="D28" s="424" t="s">
        <v>96</v>
      </c>
      <c r="E28" s="425">
        <v>0</v>
      </c>
      <c r="F28" s="425">
        <v>0</v>
      </c>
      <c r="G28" s="425">
        <v>0</v>
      </c>
      <c r="H28" s="425">
        <v>0</v>
      </c>
      <c r="I28" s="425">
        <v>0</v>
      </c>
      <c r="J28" s="425">
        <v>0</v>
      </c>
      <c r="K28" s="425">
        <v>0</v>
      </c>
      <c r="L28" s="425">
        <v>0</v>
      </c>
      <c r="M28" s="425">
        <v>0</v>
      </c>
      <c r="N28" s="425">
        <v>0</v>
      </c>
      <c r="O28" s="425">
        <v>0</v>
      </c>
      <c r="P28" s="425">
        <v>0</v>
      </c>
      <c r="Q28" s="242">
        <f>SUM(E27:P27)+SUM(E28:P28)</f>
        <v>0</v>
      </c>
      <c r="R28" s="191"/>
    </row>
    <row r="29" spans="1:18" s="648" customFormat="1" ht="10" customHeight="1" x14ac:dyDescent="0.3">
      <c r="A29" s="181"/>
      <c r="B29" s="868"/>
      <c r="C29" s="141"/>
      <c r="D29" s="429" t="s">
        <v>95</v>
      </c>
      <c r="E29" s="430">
        <f>E27*'FY30 D'!$N$16</f>
        <v>0</v>
      </c>
      <c r="F29" s="430">
        <f>F27*'FY30 D'!$N$16</f>
        <v>0</v>
      </c>
      <c r="G29" s="430">
        <f>G27*'FY30 D'!$N$16</f>
        <v>0</v>
      </c>
      <c r="H29" s="430">
        <f>H27*'FY30 D'!$N$16</f>
        <v>0</v>
      </c>
      <c r="I29" s="430">
        <f>I27*'FY30 D'!$N$16</f>
        <v>0</v>
      </c>
      <c r="J29" s="430">
        <f>J27*'FY30 D'!$N$16</f>
        <v>0</v>
      </c>
      <c r="K29" s="430">
        <f>K27*'FY30 D'!$N$16</f>
        <v>0</v>
      </c>
      <c r="L29" s="430">
        <f>L27*'FY30 D'!$N$16</f>
        <v>0</v>
      </c>
      <c r="M29" s="430">
        <f>M27*'FY30 D'!$N$16</f>
        <v>0</v>
      </c>
      <c r="N29" s="430">
        <f>N27*'FY30 D'!$N$16</f>
        <v>0</v>
      </c>
      <c r="O29" s="430">
        <f>O27*'FY30 D'!$N$16</f>
        <v>0</v>
      </c>
      <c r="P29" s="430">
        <f>P27*'FY30 D'!$N$16</f>
        <v>0</v>
      </c>
      <c r="Q29" s="100"/>
      <c r="R29" s="191"/>
    </row>
    <row r="30" spans="1:18" s="648" customFormat="1" ht="10" customHeight="1" x14ac:dyDescent="0.3">
      <c r="A30" s="182"/>
      <c r="B30" s="869"/>
      <c r="C30" s="141">
        <f>'FY30 D'!$S$16</f>
        <v>0</v>
      </c>
      <c r="D30" s="431" t="s">
        <v>96</v>
      </c>
      <c r="E30" s="432">
        <f>E28*'FY30 D'!$N$16</f>
        <v>0</v>
      </c>
      <c r="F30" s="432">
        <f>F28*'FY30 D'!$N$16</f>
        <v>0</v>
      </c>
      <c r="G30" s="432">
        <f>G28*'FY30 D'!$N$16</f>
        <v>0</v>
      </c>
      <c r="H30" s="432">
        <f>H28*'FY30 D'!$N$16</f>
        <v>0</v>
      </c>
      <c r="I30" s="432">
        <f>I28*'FY30 D'!$N$16</f>
        <v>0</v>
      </c>
      <c r="J30" s="432">
        <f>J28*'FY30 D'!$N$16</f>
        <v>0</v>
      </c>
      <c r="K30" s="432">
        <f>K28*'FY30 D'!$N$16</f>
        <v>0</v>
      </c>
      <c r="L30" s="432">
        <f>L28*'FY30 D'!$N$16</f>
        <v>0</v>
      </c>
      <c r="M30" s="432">
        <f>M28*'FY30 D'!$N$16</f>
        <v>0</v>
      </c>
      <c r="N30" s="432">
        <f>N28*'FY30 D'!$N$16</f>
        <v>0</v>
      </c>
      <c r="O30" s="432">
        <f>O28*'FY30 D'!$N$16</f>
        <v>0</v>
      </c>
      <c r="P30" s="432">
        <f>P28*'FY30 D'!$N$16</f>
        <v>0</v>
      </c>
      <c r="Q30" s="244">
        <f>SUM(E29:P29)+SUM(E30:P30)</f>
        <v>0</v>
      </c>
      <c r="R30" s="188">
        <f>C30-Q30</f>
        <v>0</v>
      </c>
    </row>
    <row r="31" spans="1:18" s="648" customFormat="1" ht="11.4" customHeight="1" x14ac:dyDescent="0.3">
      <c r="A31" s="180" t="str">
        <f>'FY30 D'!B18</f>
        <v>G.</v>
      </c>
      <c r="B31" s="866" t="str">
        <f>'FY30 D'!C18</f>
        <v>Staff Title</v>
      </c>
      <c r="C31" s="426" t="s">
        <v>90</v>
      </c>
      <c r="D31" s="427" t="s">
        <v>95</v>
      </c>
      <c r="E31" s="428">
        <v>0</v>
      </c>
      <c r="F31" s="428">
        <v>0</v>
      </c>
      <c r="G31" s="428">
        <v>0</v>
      </c>
      <c r="H31" s="428">
        <v>0</v>
      </c>
      <c r="I31" s="428">
        <v>0</v>
      </c>
      <c r="J31" s="428">
        <v>0</v>
      </c>
      <c r="K31" s="428">
        <v>0</v>
      </c>
      <c r="L31" s="428">
        <v>0</v>
      </c>
      <c r="M31" s="428">
        <v>0</v>
      </c>
      <c r="N31" s="428">
        <v>0</v>
      </c>
      <c r="O31" s="428">
        <v>0</v>
      </c>
      <c r="P31" s="428">
        <v>0</v>
      </c>
      <c r="Q31" s="245"/>
      <c r="R31" s="190"/>
    </row>
    <row r="32" spans="1:18" s="648" customFormat="1" ht="11.4" customHeight="1" x14ac:dyDescent="0.3">
      <c r="A32" s="181"/>
      <c r="B32" s="867"/>
      <c r="C32" s="423" t="s">
        <v>90</v>
      </c>
      <c r="D32" s="424" t="s">
        <v>96</v>
      </c>
      <c r="E32" s="425">
        <v>0</v>
      </c>
      <c r="F32" s="425">
        <v>0</v>
      </c>
      <c r="G32" s="425">
        <v>0</v>
      </c>
      <c r="H32" s="425">
        <v>0</v>
      </c>
      <c r="I32" s="425">
        <v>0</v>
      </c>
      <c r="J32" s="425">
        <v>0</v>
      </c>
      <c r="K32" s="425">
        <v>0</v>
      </c>
      <c r="L32" s="425">
        <v>0</v>
      </c>
      <c r="M32" s="425">
        <v>0</v>
      </c>
      <c r="N32" s="425">
        <v>0</v>
      </c>
      <c r="O32" s="425">
        <v>0</v>
      </c>
      <c r="P32" s="425">
        <v>0</v>
      </c>
      <c r="Q32" s="242">
        <f>SUM(E31:P31)+SUM(E32:P32)</f>
        <v>0</v>
      </c>
      <c r="R32" s="191"/>
    </row>
    <row r="33" spans="1:22" s="648" customFormat="1" ht="10" customHeight="1" x14ac:dyDescent="0.3">
      <c r="A33" s="181"/>
      <c r="B33" s="868"/>
      <c r="C33" s="141"/>
      <c r="D33" s="439" t="s">
        <v>95</v>
      </c>
      <c r="E33" s="440">
        <f>E31*'FY30 D'!$N$18</f>
        <v>0</v>
      </c>
      <c r="F33" s="440">
        <f>F31*'FY30 D'!$N$18</f>
        <v>0</v>
      </c>
      <c r="G33" s="440">
        <f>G31*'FY30 D'!$N$18</f>
        <v>0</v>
      </c>
      <c r="H33" s="440">
        <f>H31*'FY30 D'!$N$18</f>
        <v>0</v>
      </c>
      <c r="I33" s="440">
        <f>I31*'FY30 D'!$N$18</f>
        <v>0</v>
      </c>
      <c r="J33" s="440">
        <f>J31*'FY30 D'!$N$18</f>
        <v>0</v>
      </c>
      <c r="K33" s="440">
        <f>K31*'FY30 D'!$N$18</f>
        <v>0</v>
      </c>
      <c r="L33" s="440">
        <f>L31*'FY30 D'!$N$18</f>
        <v>0</v>
      </c>
      <c r="M33" s="440">
        <f>M31*'FY30 D'!$N$18</f>
        <v>0</v>
      </c>
      <c r="N33" s="440">
        <f>N31*'FY30 D'!$N$18</f>
        <v>0</v>
      </c>
      <c r="O33" s="440">
        <f>O31*'FY30 D'!$N$18</f>
        <v>0</v>
      </c>
      <c r="P33" s="440">
        <f>P31*'FY30 D'!$N$18</f>
        <v>0</v>
      </c>
      <c r="Q33" s="100"/>
      <c r="R33" s="191"/>
    </row>
    <row r="34" spans="1:22" s="648" customFormat="1" ht="10" customHeight="1" thickBot="1" x14ac:dyDescent="0.35">
      <c r="A34" s="182"/>
      <c r="B34" s="869"/>
      <c r="C34" s="141">
        <f>'FY30 D'!$S$18</f>
        <v>0</v>
      </c>
      <c r="D34" s="441" t="s">
        <v>96</v>
      </c>
      <c r="E34" s="442">
        <f>E32*'FY30 D'!$N$18</f>
        <v>0</v>
      </c>
      <c r="F34" s="442">
        <f>F32*'FY30 D'!$N$18</f>
        <v>0</v>
      </c>
      <c r="G34" s="442">
        <f>G32*'FY30 D'!$N$18</f>
        <v>0</v>
      </c>
      <c r="H34" s="442">
        <f>H32*'FY30 D'!$N$18</f>
        <v>0</v>
      </c>
      <c r="I34" s="442">
        <f>I32*'FY30 D'!$N$18</f>
        <v>0</v>
      </c>
      <c r="J34" s="442">
        <f>J32*'FY30 D'!$N$18</f>
        <v>0</v>
      </c>
      <c r="K34" s="442">
        <f>K32*'FY30 D'!$N$18</f>
        <v>0</v>
      </c>
      <c r="L34" s="442">
        <f>L32*'FY30 D'!$N$18</f>
        <v>0</v>
      </c>
      <c r="M34" s="442">
        <f>M32*'FY30 D'!$N$18</f>
        <v>0</v>
      </c>
      <c r="N34" s="442">
        <f>N32*'FY30 D'!$N$18</f>
        <v>0</v>
      </c>
      <c r="O34" s="442">
        <f>O32*'FY30 D'!$N$18</f>
        <v>0</v>
      </c>
      <c r="P34" s="442">
        <f>P32*'FY30 D'!$N$18</f>
        <v>0</v>
      </c>
      <c r="Q34" s="392">
        <f>SUM(E33:P33)+SUM(E34:P34)</f>
        <v>0</v>
      </c>
      <c r="R34" s="393">
        <f>C34-Q34</f>
        <v>0</v>
      </c>
    </row>
    <row r="35" spans="1:22" s="648" customFormat="1" ht="11.4" customHeight="1" thickBot="1" x14ac:dyDescent="0.35">
      <c r="A35" s="204"/>
      <c r="B35" s="258"/>
      <c r="C35" s="193">
        <f>ROUND(SUM(C8:C34),0)</f>
        <v>0</v>
      </c>
      <c r="D35" s="22"/>
      <c r="E35" s="259"/>
      <c r="F35" s="226" t="s">
        <v>91</v>
      </c>
      <c r="G35" s="436" cm="1">
        <f t="array" ref="G35">SUMPRODUCT(E9:G9+E10:G10+E13:G13+E14:G14+E17:G17+E18:G18+E21:G21+E22:G22+E25:G25+E26:G26+E29:G29+E30:G30+E33:G33+E34:G34)</f>
        <v>0</v>
      </c>
      <c r="H35" s="177"/>
      <c r="I35" s="226" t="s">
        <v>92</v>
      </c>
      <c r="J35" s="437" cm="1">
        <f t="array" ref="J35">SUMPRODUCT(H9:J9+H10:J10+H13:J13+H14:J14+H17:J17+H18:J18+H21:J21+H22:J22+H25:J25+H26:J26+H29:J29+H30:J30+H33:J33+H34:J34)</f>
        <v>0</v>
      </c>
      <c r="K35" s="234"/>
      <c r="L35" s="235" t="s">
        <v>93</v>
      </c>
      <c r="M35" s="438" cm="1">
        <f t="array" ref="M35">SUMPRODUCT(K9:M9+K10:M10+K13:M13+K14:M14+K17:M17+K18:M18+K21:M21+K22:M22+K25:M25+K26:M26+K29:M29+K30:M30+K33:M33+K34:M34)</f>
        <v>0</v>
      </c>
      <c r="N35" s="255"/>
      <c r="O35" s="235" t="s">
        <v>94</v>
      </c>
      <c r="P35" s="438" cm="1">
        <f t="array" ref="P35">SUMPRODUCT(N9:P9+N10:P10+N13:P13+N14:P14+N17:P17+N18:P18+N21:P21+N22:P22+N25:P25+N26:P26+N29:P29+N30:P30+N33:P33+N34:P34)</f>
        <v>0</v>
      </c>
      <c r="Q35" s="260">
        <f>SUM(Q10+Q14+Q18+Q22+Q26+Q30+Q34)</f>
        <v>0</v>
      </c>
      <c r="R35" s="261">
        <f>C35-Q35</f>
        <v>0</v>
      </c>
    </row>
    <row r="36" spans="1:22" ht="11.5" customHeight="1" thickBot="1" x14ac:dyDescent="0.4">
      <c r="A36" s="852"/>
      <c r="B36" s="853"/>
      <c r="C36" s="853"/>
      <c r="D36" s="853"/>
      <c r="E36" s="853"/>
      <c r="F36" s="853"/>
      <c r="G36" s="853"/>
      <c r="H36" s="853"/>
      <c r="I36" s="853"/>
      <c r="J36" s="853"/>
      <c r="K36" s="853"/>
      <c r="L36" s="853"/>
      <c r="M36" s="853"/>
      <c r="N36" s="853"/>
      <c r="O36" s="853"/>
      <c r="P36" s="853"/>
      <c r="Q36" s="853"/>
      <c r="R36" s="854"/>
    </row>
    <row r="37" spans="1:22" s="8" customFormat="1" ht="11.5" customHeight="1" thickBot="1" x14ac:dyDescent="0.35">
      <c r="A37" s="850" t="s">
        <v>146</v>
      </c>
      <c r="B37" s="875"/>
      <c r="C37" s="830" t="s">
        <v>144</v>
      </c>
      <c r="D37" s="831"/>
      <c r="E37" s="417" t="s">
        <v>26</v>
      </c>
      <c r="F37" s="417" t="s">
        <v>25</v>
      </c>
      <c r="G37" s="417" t="s">
        <v>24</v>
      </c>
      <c r="H37" s="417" t="s">
        <v>23</v>
      </c>
      <c r="I37" s="417" t="s">
        <v>22</v>
      </c>
      <c r="J37" s="417" t="s">
        <v>21</v>
      </c>
      <c r="K37" s="417" t="s">
        <v>20</v>
      </c>
      <c r="L37" s="417" t="s">
        <v>19</v>
      </c>
      <c r="M37" s="418" t="s">
        <v>18</v>
      </c>
      <c r="N37" s="419" t="s">
        <v>17</v>
      </c>
      <c r="O37" s="419" t="s">
        <v>16</v>
      </c>
      <c r="P37" s="419" t="s">
        <v>15</v>
      </c>
      <c r="Q37" s="488" t="s">
        <v>14</v>
      </c>
      <c r="R37" s="240" t="s">
        <v>13</v>
      </c>
    </row>
    <row r="38" spans="1:22" s="648" customFormat="1" ht="10.4" customHeight="1" x14ac:dyDescent="0.3">
      <c r="A38" s="267" t="str">
        <f>'FY30 D'!$B$22</f>
        <v>I.</v>
      </c>
      <c r="B38" s="101" t="str">
        <f>'FY30 D'!$C$22</f>
        <v xml:space="preserve">Payroll Taxes                                                    </v>
      </c>
      <c r="C38" s="433"/>
      <c r="D38" s="444" t="s">
        <v>95</v>
      </c>
      <c r="E38" s="445">
        <f>'FY30 D'!$L$23*(E9+E13+E17+E21+E25+E29+E33)</f>
        <v>0</v>
      </c>
      <c r="F38" s="445">
        <f>'FY30 D'!$L$23*(F9+F13+F17+F21+F25+F29+F33)</f>
        <v>0</v>
      </c>
      <c r="G38" s="445">
        <f>'FY30 D'!$L$23*(G9+G13+G17+G21+G25+G29+G33)</f>
        <v>0</v>
      </c>
      <c r="H38" s="445">
        <f>'FY30 D'!$L$23*(H9+H13+H17+H21+H25+H29+H33)</f>
        <v>0</v>
      </c>
      <c r="I38" s="445">
        <f>'FY30 D'!$L$23*(I9+I13+I17+I21+I25+I29+I33)</f>
        <v>0</v>
      </c>
      <c r="J38" s="445">
        <f>'FY30 D'!$L$23*(J9+J13+J17+J21+J25+J29+J33)</f>
        <v>0</v>
      </c>
      <c r="K38" s="445">
        <f>'FY30 D'!$L$23*(K9+K13+K17+K21+K25+K29+K33)</f>
        <v>0</v>
      </c>
      <c r="L38" s="445">
        <f>'FY30 D'!$L$23*(L9+L13+L17+L21+L25+L29+L33)</f>
        <v>0</v>
      </c>
      <c r="M38" s="445">
        <f>'FY30 D'!$L$23*(M9+M13+M17+M21+M25+M29+M33)</f>
        <v>0</v>
      </c>
      <c r="N38" s="445">
        <f>'FY30 D'!$L$23*(N9+N13+N17+N21+N25+N29+N33)</f>
        <v>0</v>
      </c>
      <c r="O38" s="445">
        <f>'FY30 D'!$L$23*(O9+O13+O17+O21+O25+O29+O33)</f>
        <v>0</v>
      </c>
      <c r="P38" s="445">
        <f>'FY30 D'!$L$23*(P9+P13+P17+P21+P25+P29+P33)</f>
        <v>0</v>
      </c>
      <c r="Q38" s="247"/>
      <c r="R38" s="94"/>
    </row>
    <row r="39" spans="1:22" s="648" customFormat="1" ht="10.4" customHeight="1" x14ac:dyDescent="0.3">
      <c r="A39" s="111"/>
      <c r="B39" s="102"/>
      <c r="C39" s="232">
        <f>'FY30 D'!$S$23</f>
        <v>0</v>
      </c>
      <c r="D39" s="446" t="s">
        <v>96</v>
      </c>
      <c r="E39" s="447">
        <f>'FY30 D'!$L$23*(E10+E14+E18+E22+E26+E30+E34)</f>
        <v>0</v>
      </c>
      <c r="F39" s="447">
        <f>'FY30 D'!$L$23*(F10+F14+F18+F22+F26+F30+F34)</f>
        <v>0</v>
      </c>
      <c r="G39" s="447">
        <f>'FY30 D'!$L$23*(G10+G14+G18+G22+G26+G30+G34)</f>
        <v>0</v>
      </c>
      <c r="H39" s="447">
        <f>'FY30 D'!$L$23*(H10+H14+H18+H22+H26+H30+H34)</f>
        <v>0</v>
      </c>
      <c r="I39" s="447">
        <f>'FY30 D'!$L$23*(I10+I14+I18+I22+I26+I30+I34)</f>
        <v>0</v>
      </c>
      <c r="J39" s="447">
        <f>'FY30 D'!$L$23*(J10+J14+J18+J22+J26+J30+J34)</f>
        <v>0</v>
      </c>
      <c r="K39" s="447">
        <f>'FY30 D'!$L$23*(K10+K14+K18+K22+K26+K30+K34)</f>
        <v>0</v>
      </c>
      <c r="L39" s="447">
        <f>'FY30 D'!$L$23*(L10+L14+L18+L22+L26+L30+L34)</f>
        <v>0</v>
      </c>
      <c r="M39" s="447">
        <f>'FY30 D'!$L$23*(M10+M14+M18+M22+M26+M30+M34)</f>
        <v>0</v>
      </c>
      <c r="N39" s="447">
        <f>'FY30 D'!$L$23*(N10+N14+N18+N22+N26+N30+N34)</f>
        <v>0</v>
      </c>
      <c r="O39" s="447">
        <f>'FY30 D'!$L$23*(O10+O14+O18+O22+O26+O30+O34)</f>
        <v>0</v>
      </c>
      <c r="P39" s="447">
        <f>'FY30 D'!$L$23*(P10+P14+P18+P22+P26+P30+P34)</f>
        <v>0</v>
      </c>
      <c r="Q39" s="244">
        <f>SUM(E38:P38)+SUM(E39:P39)</f>
        <v>0</v>
      </c>
      <c r="R39" s="97">
        <f>C39-SUM(Q38:Q39)</f>
        <v>0</v>
      </c>
    </row>
    <row r="40" spans="1:22" s="648" customFormat="1" ht="10.4" customHeight="1" x14ac:dyDescent="0.3">
      <c r="A40" s="267" t="str">
        <f>'FY30 D'!$B$24</f>
        <v>II.</v>
      </c>
      <c r="B40" s="101" t="str">
        <f>'FY30 D'!$C$24</f>
        <v xml:space="preserve">Benefits II                                                          </v>
      </c>
      <c r="C40" s="434"/>
      <c r="D40" s="448" t="s">
        <v>95</v>
      </c>
      <c r="E40" s="449">
        <f>'FY30 D'!$L$25*(IF('FY30 D'!$E$25="x",E9,0)+IF('FY30 D'!$F$25="x",E13,0)+IF('FY30 D'!$G$25="x", E17,0)+IF('FY30 D'!$H$25="x",E21,0)+IF('FY30 D'!$I$25="x",E25,0)+IF('FY30 D'!$J$25="x",E29,0)+IF('FY30 D'!$K$25="x",E33,0))</f>
        <v>0</v>
      </c>
      <c r="F40" s="449">
        <f>'FY30 D'!$L$25*(IF('FY30 D'!$E$25="x",F9,0)+IF('FY30 D'!$F$25="x",F13,0)+IF('FY30 D'!$G$25="x", F17,0)+IF('FY30 D'!$H$25="x",F21,0)+IF('FY30 D'!$I$25="x",F25,0)+IF('FY30 D'!$J$25="x",F29,0)+IF('FY30 D'!$K$25="x",F33,0))</f>
        <v>0</v>
      </c>
      <c r="G40" s="449">
        <f>'FY30 D'!$L$25*(IF('FY30 D'!$E$25="x",G9,0)+IF('FY30 D'!$F$25="x",G13,0)+IF('FY30 D'!$G$25="x", G17,0)+IF('FY30 D'!$H$25="x",G21,0)+IF('FY30 D'!$I$25="x",G25,0)+IF('FY30 D'!$J$25="x",G29,0)+IF('FY30 D'!$K$25="x",G33,0))</f>
        <v>0</v>
      </c>
      <c r="H40" s="449">
        <f>'FY30 D'!$L$25*(IF('FY30 D'!$E$25="x",H9,0)+IF('FY30 D'!$F$25="x",H13,0)+IF('FY30 D'!$G$25="x", H17,0)+IF('FY30 D'!$H$25="x",H21,0)+IF('FY30 D'!$I$25="x",H25,0)+IF('FY30 D'!$J$25="x",H29,0)+IF('FY30 D'!$K$25="x",H33,0))</f>
        <v>0</v>
      </c>
      <c r="I40" s="449">
        <f>'FY30 D'!$L$25*(IF('FY30 D'!$E$25="x",I9,0)+IF('FY30 D'!$F$25="x",I13,0)+IF('FY30 D'!$G$25="x", I17,0)+IF('FY30 D'!$H$25="x",I21,0)+IF('FY30 D'!$I$25="x",I25,0)+IF('FY30 D'!$J$25="x",I29,0)+IF('FY30 D'!$K$25="x",I33,0))</f>
        <v>0</v>
      </c>
      <c r="J40" s="449">
        <f>'FY30 D'!$L$25*(IF('FY30 D'!$E$25="x",J9,0)+IF('FY30 D'!$F$25="x",J13,0)+IF('FY30 D'!$G$25="x", J17,0)+IF('FY30 D'!$H$25="x",J21,0)+IF('FY30 D'!$I$25="x",J25,0)+IF('FY30 D'!$J$25="x",J29,0)+IF('FY30 D'!$K$25="x",J33,0))</f>
        <v>0</v>
      </c>
      <c r="K40" s="449">
        <f>'FY30 D'!$L$25*(IF('FY30 D'!$E$25="x",K9,0)+IF('FY30 D'!$F$25="x",K13,0)+IF('FY30 D'!$G$25="x", K17,0)+IF('FY30 D'!$H$25="x",K21,0)+IF('FY30 D'!$I$25="x",K25,0)+IF('FY30 D'!$J$25="x",K29,0)+IF('FY30 D'!$K$25="x",K33,0))</f>
        <v>0</v>
      </c>
      <c r="L40" s="449">
        <f>'FY30 D'!$L$25*(IF('FY30 D'!$E$25="x",L9,0)+IF('FY30 D'!$F$25="x",L13,0)+IF('FY30 D'!$G$25="x", L17,0)+IF('FY30 D'!$H$25="x",L21,0)+IF('FY30 D'!$I$25="x",L25,0)+IF('FY30 D'!$J$25="x",L29,0)+IF('FY30 D'!$K$25="x",L33,0))</f>
        <v>0</v>
      </c>
      <c r="M40" s="449">
        <f>'FY30 D'!$L$25*(IF('FY30 D'!$E$25="x",M9,0)+IF('FY30 D'!$F$25="x",M13,0)+IF('FY30 D'!$G$25="x", M17,0)+IF('FY30 D'!$H$25="x",M21,0)+IF('FY30 D'!$I$25="x",M25,0)+IF('FY30 D'!$J$25="x",M29,0)+IF('FY30 D'!$K$25="x",M33,0))</f>
        <v>0</v>
      </c>
      <c r="N40" s="449">
        <f>'FY30 D'!$L$25*(IF('FY30 D'!$E$25="x",N9,0)+IF('FY30 D'!$F$25="x",N13,0)+IF('FY30 D'!$G$25="x", N17,0)+IF('FY30 D'!$H$25="x",N21,0)+IF('FY30 D'!$I$25="x",N25,0)+IF('FY30 D'!$J$25="x",N29,0)+IF('FY30 D'!$K$25="x",N33,0))</f>
        <v>0</v>
      </c>
      <c r="O40" s="449">
        <f>'FY30 D'!$L$25*(IF('FY30 D'!$E$25="x",O9,0)+IF('FY30 D'!$F$25="x",O13,0)+IF('FY30 D'!$G$25="x", O17,0)+IF('FY30 D'!$H$25="x",O21,0)+IF('FY30 D'!$I$25="x",O25,0)+IF('FY30 D'!$J$25="x",O29,0)+IF('FY30 D'!$K$25="x",O33,0))</f>
        <v>0</v>
      </c>
      <c r="P40" s="449">
        <f>'FY30 D'!$L$25*(IF('FY30 D'!$E$25="x",P9,0)+IF('FY30 D'!$F$25="x",P13,0)+IF('FY30 D'!$G$25="x", P17,0)+IF('FY30 D'!$H$25="x",P21,0)+IF('FY30 D'!$I$25="x",P25,0)+IF('FY30 D'!$J$25="x",P29,0)+IF('FY30 D'!$K$25="x",P33,0))</f>
        <v>0</v>
      </c>
      <c r="Q40" s="247"/>
      <c r="R40" s="98"/>
    </row>
    <row r="41" spans="1:22" s="648" customFormat="1" ht="10.4" customHeight="1" x14ac:dyDescent="0.3">
      <c r="A41" s="268"/>
      <c r="B41" s="102"/>
      <c r="C41" s="232">
        <f>'FY30 D'!$S$25</f>
        <v>0</v>
      </c>
      <c r="D41" s="446" t="s">
        <v>96</v>
      </c>
      <c r="E41" s="450">
        <f>'FY30 D'!$L$25*(IF('FY30 D'!$E$25="x",E10,0)+IF('FY30 D'!$F$25="x",E14,0)+IF('FY30 D'!$G$25="x", E18,0)+IF('FY30 D'!$H$25="x",E22,0)+IF('FY30 D'!$I$25="x",E26,0)+IF('FY30 D'!$J$25="x",E30,0)+IF('FY30 D'!$K$25="x",E34,0))</f>
        <v>0</v>
      </c>
      <c r="F41" s="450">
        <f>'FY30 D'!$L$25*(IF('FY30 D'!$E$25="x",F10,0)+IF('FY30 D'!$F$25="x",F14,0)+IF('FY30 D'!$G$25="x", F18,0)+IF('FY30 D'!$H$25="x",F22,0)+IF('FY30 D'!$I$25="x",F26,0)+IF('FY30 D'!$J$25="x",F30,0)+IF('FY30 D'!$K$25="x",F34,0))</f>
        <v>0</v>
      </c>
      <c r="G41" s="450">
        <f>'FY30 D'!$L$25*(IF('FY30 D'!$E$25="x",G10,0)+IF('FY30 D'!$F$25="x",G14,0)+IF('FY30 D'!$G$25="x", G18,0)+IF('FY30 D'!$H$25="x",G22,0)+IF('FY30 D'!$I$25="x",G26,0)+IF('FY30 D'!$J$25="x",G30,0)+IF('FY30 D'!$K$25="x",G34,0))</f>
        <v>0</v>
      </c>
      <c r="H41" s="450">
        <f>'FY30 D'!$L$25*(IF('FY30 D'!$E$25="x",H10,0)+IF('FY30 D'!$F$25="x",H14,0)+IF('FY30 D'!$G$25="x", H18,0)+IF('FY30 D'!$H$25="x",H22,0)+IF('FY30 D'!$I$25="x",H26,0)+IF('FY30 D'!$J$25="x",H30,0)+IF('FY30 D'!$K$25="x",H34,0))</f>
        <v>0</v>
      </c>
      <c r="I41" s="450">
        <f>'FY30 D'!$L$25*(IF('FY30 D'!$E$25="x",I10,0)+IF('FY30 D'!$F$25="x",I14,0)+IF('FY30 D'!$G$25="x", I18,0)+IF('FY30 D'!$H$25="x",I22,0)+IF('FY30 D'!$I$25="x",I26,0)+IF('FY30 D'!$J$25="x",I30,0)+IF('FY30 D'!$K$25="x",I34,0))</f>
        <v>0</v>
      </c>
      <c r="J41" s="450">
        <f>'FY30 D'!$L$25*(IF('FY30 D'!$E$25="x",J10,0)+IF('FY30 D'!$F$25="x",J14,0)+IF('FY30 D'!$G$25="x", J18,0)+IF('FY30 D'!$H$25="x",J22,0)+IF('FY30 D'!$I$25="x",J26,0)+IF('FY30 D'!$J$25="x",J30,0)+IF('FY30 D'!$K$25="x",J34,0))</f>
        <v>0</v>
      </c>
      <c r="K41" s="450">
        <f>'FY30 D'!$L$25*(IF('FY30 D'!$E$25="x",K10,0)+IF('FY30 D'!$F$25="x",K14,0)+IF('FY30 D'!$G$25="x", K18,0)+IF('FY30 D'!$H$25="x",K22,0)+IF('FY30 D'!$I$25="x",K26,0)+IF('FY30 D'!$J$25="x",K30,0)+IF('FY30 D'!$K$25="x",K34,0))</f>
        <v>0</v>
      </c>
      <c r="L41" s="450">
        <f>'FY30 D'!$L$25*(IF('FY30 D'!$E$25="x",L10,0)+IF('FY30 D'!$F$25="x",L14,0)+IF('FY30 D'!$G$25="x", L18,0)+IF('FY30 D'!$H$25="x",L22,0)+IF('FY30 D'!$I$25="x",L26,0)+IF('FY30 D'!$J$25="x",L30,0)+IF('FY30 D'!$K$25="x",L34,0))</f>
        <v>0</v>
      </c>
      <c r="M41" s="450">
        <f>'FY30 D'!$L$25*(IF('FY30 D'!$E$25="x",M10,0)+IF('FY30 D'!$F$25="x",M14,0)+IF('FY30 D'!$G$25="x", M18,0)+IF('FY30 D'!$H$25="x",M22,0)+IF('FY30 D'!$I$25="x",M26,0)+IF('FY30 D'!$J$25="x",M30,0)+IF('FY30 D'!$K$25="x",M34,0))</f>
        <v>0</v>
      </c>
      <c r="N41" s="450">
        <f>'FY30 D'!$L$25*(IF('FY30 D'!$E$25="x",N10,0)+IF('FY30 D'!$F$25="x",N14,0)+IF('FY30 D'!$G$25="x", N18,0)+IF('FY30 D'!$H$25="x",N22,0)+IF('FY30 D'!$I$25="x",N26,0)+IF('FY30 D'!$J$25="x",N30,0)+IF('FY30 D'!$K$25="x",N34,0))</f>
        <v>0</v>
      </c>
      <c r="O41" s="450">
        <f>'FY30 D'!$L$25*(IF('FY30 D'!$E$25="x",O10,0)+IF('FY30 D'!$F$25="x",O14,0)+IF('FY30 D'!$G$25="x", O18,0)+IF('FY30 D'!$H$25="x",O22,0)+IF('FY30 D'!$I$25="x",O26,0)+IF('FY30 D'!$J$25="x",O30,0)+IF('FY30 D'!$K$25="x",O34,0))</f>
        <v>0</v>
      </c>
      <c r="P41" s="450">
        <f>'FY30 D'!$L$25*(IF('FY30 D'!$E$25="x",P10,0)+IF('FY30 D'!$F$25="x",P14,0)+IF('FY30 D'!$G$25="x", P18,0)+IF('FY30 D'!$H$25="x",P22,0)+IF('FY30 D'!$I$25="x",P26,0)+IF('FY30 D'!$J$25="x",P30,0)+IF('FY30 D'!$K$25="x",P34,0))</f>
        <v>0</v>
      </c>
      <c r="Q41" s="244">
        <f>SUM(E40:P40)+SUM(E41:P41)</f>
        <v>0</v>
      </c>
      <c r="R41" s="97">
        <f>C41-SUM(Q40:Q41)</f>
        <v>0</v>
      </c>
    </row>
    <row r="42" spans="1:22" s="648" customFormat="1" ht="10.4" customHeight="1" x14ac:dyDescent="0.3">
      <c r="A42" s="267" t="str">
        <f>'FY30 D'!$B$26</f>
        <v>III.</v>
      </c>
      <c r="B42" s="103" t="str">
        <f>'FY30 D'!$C$26</f>
        <v xml:space="preserve">Benefits III                                                         </v>
      </c>
      <c r="C42" s="443"/>
      <c r="D42" s="451" t="s">
        <v>95</v>
      </c>
      <c r="E42" s="440">
        <f>'FY30 D'!$L$27*(IF('FY30 D'!$E$27="x",E9,0)+IF('FY30 D'!$F$27="x",E13,0)+IF('FY30 D'!$G$27="x", E17,0)+IF('FY30 D'!$H$27="x",E21,0)+IF('FY30 D'!$I$27="x",E25,0)+IF('FY30 D'!$J$27="x",E29,0)+IF('FY30 D'!$K$27="x",E33,0))</f>
        <v>0</v>
      </c>
      <c r="F42" s="440">
        <f>'FY30 D'!$L$27*(IF('FY30 D'!$E$27="x",F9,0)+IF('FY30 D'!$F$27="x",F13,0)+IF('FY30 D'!$G$27="x", F17,0)+IF('FY30 D'!$H$27="x",F21,0)+IF('FY30 D'!$I$27="x",F25,0)+IF('FY30 D'!$J$27="x",F29,0)+IF('FY30 D'!$K$27="x",F33,0))</f>
        <v>0</v>
      </c>
      <c r="G42" s="440">
        <f>'FY30 D'!$L$27*(IF('FY30 D'!$E$27="x",G9,0)+IF('FY30 D'!$F$27="x",G13,0)+IF('FY30 D'!$G$27="x", G17,0)+IF('FY30 D'!$H$27="x",G21,0)+IF('FY30 D'!$I$27="x",G25,0)+IF('FY30 D'!$J$27="x",G29,0)+IF('FY30 D'!$K$27="x",G33,0))</f>
        <v>0</v>
      </c>
      <c r="H42" s="440">
        <f>'FY30 D'!$L$27*(IF('FY30 D'!$E$27="x",H9,0)+IF('FY30 D'!$F$27="x",H13,0)+IF('FY30 D'!$G$27="x", H17,0)+IF('FY30 D'!$H$27="x",H21,0)+IF('FY30 D'!$I$27="x",H25,0)+IF('FY30 D'!$J$27="x",H29,0)+IF('FY30 D'!$K$27="x",H33,0))</f>
        <v>0</v>
      </c>
      <c r="I42" s="440">
        <f>'FY30 D'!$L$27*(IF('FY30 D'!$E$27="x",I9,0)+IF('FY30 D'!$F$27="x",I13,0)+IF('FY30 D'!$G$27="x", I17,0)+IF('FY30 D'!$H$27="x",I21,0)+IF('FY30 D'!$I$27="x",I25,0)+IF('FY30 D'!$J$27="x",I29,0)+IF('FY30 D'!$K$27="x",I33,0))</f>
        <v>0</v>
      </c>
      <c r="J42" s="440">
        <f>'FY30 D'!$L$27*(IF('FY30 D'!$E$27="x",J9,0)+IF('FY30 D'!$F$27="x",J13,0)+IF('FY30 D'!$G$27="x", J17,0)+IF('FY30 D'!$H$27="x",J21,0)+IF('FY30 D'!$I$27="x",J25,0)+IF('FY30 D'!$J$27="x",J29,0)+IF('FY30 D'!$K$27="x",J33,0))</f>
        <v>0</v>
      </c>
      <c r="K42" s="440">
        <f>'FY30 D'!$L$27*(IF('FY30 D'!$E$27="x",K9,0)+IF('FY30 D'!$F$27="x",K13,0)+IF('FY30 D'!$G$27="x", K17,0)+IF('FY30 D'!$H$27="x",K21,0)+IF('FY30 D'!$I$27="x",K25,0)+IF('FY30 D'!$J$27="x",K29,0)+IF('FY30 D'!$K$27="x",K33,0))</f>
        <v>0</v>
      </c>
      <c r="L42" s="440">
        <f>'FY30 D'!$L$27*(IF('FY30 D'!$E$27="x",L9,0)+IF('FY30 D'!$F$27="x",L13,0)+IF('FY30 D'!$G$27="x", L17,0)+IF('FY30 D'!$H$27="x",L21,0)+IF('FY30 D'!$I$27="x",L25,0)+IF('FY30 D'!$J$27="x",L29,0)+IF('FY30 D'!$K$27="x",L33,0))</f>
        <v>0</v>
      </c>
      <c r="M42" s="440">
        <f>'FY30 D'!$L$27*(IF('FY30 D'!$E$27="x",M9,0)+IF('FY30 D'!$F$27="x",M13,0)+IF('FY30 D'!$G$27="x", M17,0)+IF('FY30 D'!$H$27="x",M21,0)+IF('FY30 D'!$I$27="x",M25,0)+IF('FY30 D'!$J$27="x",M29,0)+IF('FY30 D'!$K$27="x",M33,0))</f>
        <v>0</v>
      </c>
      <c r="N42" s="440">
        <f>'FY30 D'!$L$27*(IF('FY30 D'!$E$27="x",N9,0)+IF('FY30 D'!$F$27="x",N13,0)+IF('FY30 D'!$G$27="x", N17,0)+IF('FY30 D'!$H$27="x",N21,0)+IF('FY30 D'!$I$27="x",N25,0)+IF('FY30 D'!$J$27="x",N29,0)+IF('FY30 D'!$K$27="x",N33,0))</f>
        <v>0</v>
      </c>
      <c r="O42" s="440">
        <f>'FY30 D'!$L$27*(IF('FY30 D'!$E$27="x",O9,0)+IF('FY30 D'!$F$27="x",O13,0)+IF('FY30 D'!$G$27="x", O17,0)+IF('FY30 D'!$H$27="x",O21,0)+IF('FY30 D'!$I$27="x",O25,0)+IF('FY30 D'!$J$27="x",O29,0)+IF('FY30 D'!$K$27="x",O33,0))</f>
        <v>0</v>
      </c>
      <c r="P42" s="440">
        <f>'FY30 D'!$L$27*(IF('FY30 D'!$E$27="x",P9,0)+IF('FY30 D'!$F$27="x",P13,0)+IF('FY30 D'!$G$27="x", P17,0)+IF('FY30 D'!$H$27="x",P21,0)+IF('FY30 D'!$I$27="x",P25,0)+IF('FY30 D'!$J$27="x",P29,0)+IF('FY30 D'!$K$27="x",P33,0))</f>
        <v>0</v>
      </c>
      <c r="Q42" s="247"/>
      <c r="R42" s="98"/>
    </row>
    <row r="43" spans="1:22" s="648" customFormat="1" ht="10.4" customHeight="1" x14ac:dyDescent="0.3">
      <c r="A43" s="268"/>
      <c r="B43" s="102"/>
      <c r="C43" s="229">
        <f>'FY30 D'!$S$27</f>
        <v>0</v>
      </c>
      <c r="D43" s="452" t="s">
        <v>96</v>
      </c>
      <c r="E43" s="453">
        <f>'FY30 D'!$L$27*(IF('FY30 D'!$E$27="x",E10,0)+IF('FY30 D'!$F$27="x",E14,0)+IF('FY30 D'!$G$27="x", E18,0)+IF('FY30 D'!$H$27="x",E22,0)+IF('FY30 D'!$I$27="x",E26,0)+IF('FY30 D'!$J$27="x",E30,0)+IF('FY30 D'!$K$27="x",E34,0))</f>
        <v>0</v>
      </c>
      <c r="F43" s="453">
        <f>'FY30 D'!$L$27*(IF('FY30 D'!$E$27="x",F10,0)+IF('FY30 D'!$F$27="x",F14,0)+IF('FY30 D'!$G$27="x", F18,0)+IF('FY30 D'!$H$27="x",F22,0)+IF('FY30 D'!$I$27="x",F26,0)+IF('FY30 D'!$J$27="x",F30,0)+IF('FY30 D'!$K$27="x",F34,0))</f>
        <v>0</v>
      </c>
      <c r="G43" s="453">
        <f>'FY30 D'!$L$27*(IF('FY30 D'!$E$27="x",G10,0)+IF('FY30 D'!$F$27="x",G14,0)+IF('FY30 D'!$G$27="x", G18,0)+IF('FY30 D'!$H$27="x",G22,0)+IF('FY30 D'!$I$27="x",G26,0)+IF('FY30 D'!$J$27="x",G30,0)+IF('FY30 D'!$K$27="x",G34,0))</f>
        <v>0</v>
      </c>
      <c r="H43" s="453">
        <f>'FY30 D'!$L$27*(IF('FY30 D'!$E$27="x",H10,0)+IF('FY30 D'!$F$27="x",H14,0)+IF('FY30 D'!$G$27="x", H18,0)+IF('FY30 D'!$H$27="x",H22,0)+IF('FY30 D'!$I$27="x",H26,0)+IF('FY30 D'!$J$27="x",H30,0)+IF('FY30 D'!$K$27="x",H34,0))</f>
        <v>0</v>
      </c>
      <c r="I43" s="453">
        <f>'FY30 D'!$L$27*(IF('FY30 D'!$E$27="x",I10,0)+IF('FY30 D'!$F$27="x",I14,0)+IF('FY30 D'!$G$27="x", I18,0)+IF('FY30 D'!$H$27="x",I22,0)+IF('FY30 D'!$I$27="x",I26,0)+IF('FY30 D'!$J$27="x",I30,0)+IF('FY30 D'!$K$27="x",I34,0))</f>
        <v>0</v>
      </c>
      <c r="J43" s="453">
        <f>'FY30 D'!$L$27*(IF('FY30 D'!$E$27="x",J10,0)+IF('FY30 D'!$F$27="x",J14,0)+IF('FY30 D'!$G$27="x", J18,0)+IF('FY30 D'!$H$27="x",J22,0)+IF('FY30 D'!$I$27="x",J26,0)+IF('FY30 D'!$J$27="x",J30,0)+IF('FY30 D'!$K$27="x",J34,0))</f>
        <v>0</v>
      </c>
      <c r="K43" s="453">
        <f>'FY30 D'!$L$27*(IF('FY30 D'!$E$27="x",K10,0)+IF('FY30 D'!$F$27="x",K14,0)+IF('FY30 D'!$G$27="x", K18,0)+IF('FY30 D'!$H$27="x",K22,0)+IF('FY30 D'!$I$27="x",K26,0)+IF('FY30 D'!$J$27="x",K30,0)+IF('FY30 D'!$K$27="x",K34,0))</f>
        <v>0</v>
      </c>
      <c r="L43" s="453">
        <f>'FY30 D'!$L$27*(IF('FY30 D'!$E$27="x",L10,0)+IF('FY30 D'!$F$27="x",L14,0)+IF('FY30 D'!$G$27="x", L18,0)+IF('FY30 D'!$H$27="x",L22,0)+IF('FY30 D'!$I$27="x",L26,0)+IF('FY30 D'!$J$27="x",L30,0)+IF('FY30 D'!$K$27="x",L34,0))</f>
        <v>0</v>
      </c>
      <c r="M43" s="453">
        <f>'FY30 D'!$L$27*(IF('FY30 D'!$E$27="x",M10,0)+IF('FY30 D'!$F$27="x",M14,0)+IF('FY30 D'!$G$27="x", M18,0)+IF('FY30 D'!$H$27="x",M22,0)+IF('FY30 D'!$I$27="x",M26,0)+IF('FY30 D'!$J$27="x",M30,0)+IF('FY30 D'!$K$27="x",M34,0))</f>
        <v>0</v>
      </c>
      <c r="N43" s="453">
        <f>'FY30 D'!$L$27*(IF('FY30 D'!$E$27="x",N10,0)+IF('FY30 D'!$F$27="x",N14,0)+IF('FY30 D'!$G$27="x", N18,0)+IF('FY30 D'!$H$27="x",N22,0)+IF('FY30 D'!$I$27="x",N26,0)+IF('FY30 D'!$J$27="x",N30,0)+IF('FY30 D'!$K$27="x",N34,0))</f>
        <v>0</v>
      </c>
      <c r="O43" s="453">
        <f>'FY30 D'!$L$27*(IF('FY30 D'!$E$27="x",O10,0)+IF('FY30 D'!$F$27="x",O14,0)+IF('FY30 D'!$G$27="x", O18,0)+IF('FY30 D'!$H$27="x",O22,0)+IF('FY30 D'!$I$27="x",O26,0)+IF('FY30 D'!$J$27="x",O30,0)+IF('FY30 D'!$K$27="x",O34,0))</f>
        <v>0</v>
      </c>
      <c r="P43" s="453">
        <f>'FY30 D'!$L$27*(IF('FY30 D'!$E$27="x",P10,0)+IF('FY30 D'!$F$27="x",P14,0)+IF('FY30 D'!$G$27="x", P18,0)+IF('FY30 D'!$H$27="x",P22,0)+IF('FY30 D'!$I$27="x",P26,0)+IF('FY30 D'!$J$27="x",P30,0)+IF('FY30 D'!$K$27="x",P34,0))</f>
        <v>0</v>
      </c>
      <c r="Q43" s="244">
        <f>SUM(E42:P42)+SUM(E43:P43)</f>
        <v>0</v>
      </c>
      <c r="R43" s="97">
        <f>C43-SUM(Q42:Q43)</f>
        <v>0</v>
      </c>
    </row>
    <row r="44" spans="1:22" s="648" customFormat="1" ht="10.4" customHeight="1" x14ac:dyDescent="0.3">
      <c r="A44" s="267" t="str">
        <f>'FY30 D'!$B$28</f>
        <v>IV.</v>
      </c>
      <c r="B44" s="103" t="str">
        <f>'FY30 D'!$C$28</f>
        <v xml:space="preserve">Benefits IV                                                         </v>
      </c>
      <c r="C44" s="443"/>
      <c r="D44" s="454" t="s">
        <v>95</v>
      </c>
      <c r="E44" s="455">
        <f>'FY30 D'!$L$29*(IF('FY30 D'!$E$29="x",E9,0)+IF('FY30 D'!$F$29="x",E13,0)+IF('FY30 D'!$G$29="x", E17,0)+IF('FY30 D'!$H$29="x",E21,0)+IF('FY30 D'!$I$29="x",E25,0)+IF('FY30 D'!$J$29="x",E29,0)+IF('FY30 D'!$K$29="x",E33,0))</f>
        <v>0</v>
      </c>
      <c r="F44" s="455">
        <f>'FY30 D'!$L$29*(IF('FY30 D'!$E$29="x",F9,0)+IF('FY30 D'!$F$29="x",F13,0)+IF('FY30 D'!$G$29="x", F17,0)+IF('FY30 D'!$H$29="x",F21,0)+IF('FY30 D'!$I$29="x",F25,0)+IF('FY30 D'!$J$29="x",F29,0)+IF('FY30 D'!$K$29="x",F33,0))</f>
        <v>0</v>
      </c>
      <c r="G44" s="455">
        <f>'FY30 D'!$L$29*(IF('FY30 D'!$E$29="x",G9,0)+IF('FY30 D'!$F$29="x",G13,0)+IF('FY30 D'!$G$29="x", G17,0)+IF('FY30 D'!$H$29="x",G21,0)+IF('FY30 D'!$I$29="x",G25,0)+IF('FY30 D'!$J$29="x",G29,0)+IF('FY30 D'!$K$29="x",G33,0))</f>
        <v>0</v>
      </c>
      <c r="H44" s="455">
        <f>'FY30 D'!$L$29*(IF('FY30 D'!$E$29="x",H9,0)+IF('FY30 D'!$F$29="x",H13,0)+IF('FY30 D'!$G$29="x", H17,0)+IF('FY30 D'!$H$29="x",H21,0)+IF('FY30 D'!$I$29="x",H25,0)+IF('FY30 D'!$J$29="x",H29,0)+IF('FY30 D'!$K$29="x",H33,0))</f>
        <v>0</v>
      </c>
      <c r="I44" s="455">
        <f>'FY30 D'!$L$29*(IF('FY30 D'!$E$29="x",I9,0)+IF('FY30 D'!$F$29="x",I13,0)+IF('FY30 D'!$G$29="x", I17,0)+IF('FY30 D'!$H$29="x",I21,0)+IF('FY30 D'!$I$29="x",I25,0)+IF('FY30 D'!$J$29="x",I29,0)+IF('FY30 D'!$K$29="x",I33,0))</f>
        <v>0</v>
      </c>
      <c r="J44" s="455">
        <f>'FY30 D'!$L$29*(IF('FY30 D'!$E$29="x",J9,0)+IF('FY30 D'!$F$29="x",J13,0)+IF('FY30 D'!$G$29="x", J17,0)+IF('FY30 D'!$H$29="x",J21,0)+IF('FY30 D'!$I$29="x",J25,0)+IF('FY30 D'!$J$29="x",J29,0)+IF('FY30 D'!$K$29="x",J33,0))</f>
        <v>0</v>
      </c>
      <c r="K44" s="455">
        <f>'FY30 D'!$L$29*(IF('FY30 D'!$E$29="x",K9,0)+IF('FY30 D'!$F$29="x",K13,0)+IF('FY30 D'!$G$29="x", K17,0)+IF('FY30 D'!$H$29="x",K21,0)+IF('FY30 D'!$I$29="x",K25,0)+IF('FY30 D'!$J$29="x",K29,0)+IF('FY30 D'!$K$29="x",K33,0))</f>
        <v>0</v>
      </c>
      <c r="L44" s="455">
        <f>'FY30 D'!$L$29*(IF('FY30 D'!$E$29="x",L9,0)+IF('FY30 D'!$F$29="x",L13,0)+IF('FY30 D'!$G$29="x", L17,0)+IF('FY30 D'!$H$29="x",L21,0)+IF('FY30 D'!$I$29="x",L25,0)+IF('FY30 D'!$J$29="x",L29,0)+IF('FY30 D'!$K$29="x",L33,0))</f>
        <v>0</v>
      </c>
      <c r="M44" s="455">
        <f>'FY30 D'!$L$29*(IF('FY30 D'!$E$29="x",M9,0)+IF('FY30 D'!$F$29="x",M13,0)+IF('FY30 D'!$G$29="x", M17,0)+IF('FY30 D'!$H$29="x",M21,0)+IF('FY30 D'!$I$29="x",M25,0)+IF('FY30 D'!$J$29="x",M29,0)+IF('FY30 D'!$K$29="x",M33,0))</f>
        <v>0</v>
      </c>
      <c r="N44" s="455">
        <f>'FY30 D'!$L$29*(IF('FY30 D'!$E$29="x",N9,0)+IF('FY30 D'!$F$29="x",N13,0)+IF('FY30 D'!$G$29="x", N17,0)+IF('FY30 D'!$H$29="x",N21,0)+IF('FY30 D'!$I$29="x",N25,0)+IF('FY30 D'!$J$29="x",N29,0)+IF('FY30 D'!$K$29="x",N33,0))</f>
        <v>0</v>
      </c>
      <c r="O44" s="455">
        <f>'FY30 D'!$L$29*(IF('FY30 D'!$E$29="x",O9,0)+IF('FY30 D'!$F$29="x",O13,0)+IF('FY30 D'!$G$29="x", O17,0)+IF('FY30 D'!$H$29="x",O21,0)+IF('FY30 D'!$I$29="x",O25,0)+IF('FY30 D'!$J$29="x",O29,0)+IF('FY30 D'!$K$29="x",O33,0))</f>
        <v>0</v>
      </c>
      <c r="P44" s="455">
        <f>'FY30 D'!$L$29*(IF('FY30 D'!$E$29="x",P9,0)+IF('FY30 D'!$F$29="x",P13,0)+IF('FY30 D'!$G$29="x", P17,0)+IF('FY30 D'!$H$29="x",P21,0)+IF('FY30 D'!$I$29="x",P25,0)+IF('FY30 D'!$J$29="x",P29,0)+IF('FY30 D'!$K$29="x",P33,0))</f>
        <v>0</v>
      </c>
      <c r="Q44" s="99"/>
      <c r="R44" s="99"/>
    </row>
    <row r="45" spans="1:22" s="648" customFormat="1" ht="10.4" customHeight="1" thickBot="1" x14ac:dyDescent="0.35">
      <c r="A45" s="111"/>
      <c r="B45" s="117"/>
      <c r="C45" s="229">
        <f>'FY30 D'!$S$29</f>
        <v>0</v>
      </c>
      <c r="D45" s="452" t="s">
        <v>96</v>
      </c>
      <c r="E45" s="453">
        <f>'FY30 D'!$L$29*(IF('FY30 D'!$E$29="x",E10,0)+IF('FY30 D'!$F$29="x",E14,0)+IF('FY30 D'!$G$29="x", E18,0)+IF('FY30 D'!$H$29="x",E22,0)+IF('FY30 D'!$I$29="x",E26,0)+IF('FY30 D'!$J$29="x",E30,0)+IF('FY30 D'!$K$29="x",E34,0))</f>
        <v>0</v>
      </c>
      <c r="F45" s="453">
        <f>'FY30 D'!$L$29*(IF('FY30 D'!$E$29="x",F10,0)+IF('FY30 D'!$F$29="x",F14,0)+IF('FY30 D'!$G$29="x", F18,0)+IF('FY30 D'!$H$29="x",F22,0)+IF('FY30 D'!$I$29="x",F26,0)+IF('FY30 D'!$J$29="x",F30,0)+IF('FY30 D'!$K$29="x",F34,0))</f>
        <v>0</v>
      </c>
      <c r="G45" s="453">
        <f>'FY30 D'!$L$29*(IF('FY30 D'!$E$29="x",G10,0)+IF('FY30 D'!$F$29="x",G14,0)+IF('FY30 D'!$G$29="x", G18,0)+IF('FY30 D'!$H$29="x",G22,0)+IF('FY30 D'!$I$29="x",G26,0)+IF('FY30 D'!$J$29="x",G30,0)+IF('FY30 D'!$K$29="x",G34,0))</f>
        <v>0</v>
      </c>
      <c r="H45" s="453">
        <f>'FY30 D'!$L$29*(IF('FY30 D'!$E$29="x",H10,0)+IF('FY30 D'!$F$29="x",H14,0)+IF('FY30 D'!$G$29="x", H18,0)+IF('FY30 D'!$H$29="x",H22,0)+IF('FY30 D'!$I$29="x",H26,0)+IF('FY30 D'!$J$29="x",H30,0)+IF('FY30 D'!$K$29="x",H34,0))</f>
        <v>0</v>
      </c>
      <c r="I45" s="453">
        <f>'FY30 D'!$L$29*(IF('FY30 D'!$E$29="x",I10,0)+IF('FY30 D'!$F$29="x",I14,0)+IF('FY30 D'!$G$29="x", I18,0)+IF('FY30 D'!$H$29="x",I22,0)+IF('FY30 D'!$I$29="x",I26,0)+IF('FY30 D'!$J$29="x",I30,0)+IF('FY30 D'!$K$29="x",I34,0))</f>
        <v>0</v>
      </c>
      <c r="J45" s="453">
        <f>'FY30 D'!$L$29*(IF('FY30 D'!$E$29="x",J10,0)+IF('FY30 D'!$F$29="x",J14,0)+IF('FY30 D'!$G$29="x", J18,0)+IF('FY30 D'!$H$29="x",J22,0)+IF('FY30 D'!$I$29="x",J26,0)+IF('FY30 D'!$J$29="x",J30,0)+IF('FY30 D'!$K$29="x",J34,0))</f>
        <v>0</v>
      </c>
      <c r="K45" s="453">
        <f>'FY30 D'!$L$29*(IF('FY30 D'!$E$29="x",K10,0)+IF('FY30 D'!$F$29="x",K14,0)+IF('FY30 D'!$G$29="x", K18,0)+IF('FY30 D'!$H$29="x",K22,0)+IF('FY30 D'!$I$29="x",K26,0)+IF('FY30 D'!$J$29="x",K30,0)+IF('FY30 D'!$K$29="x",K34,0))</f>
        <v>0</v>
      </c>
      <c r="L45" s="453">
        <f>'FY30 D'!$L$29*(IF('FY30 D'!$E$29="x",L10,0)+IF('FY30 D'!$F$29="x",L14,0)+IF('FY30 D'!$G$29="x", L18,0)+IF('FY30 D'!$H$29="x",L22,0)+IF('FY30 D'!$I$29="x",L26,0)+IF('FY30 D'!$J$29="x",L30,0)+IF('FY30 D'!$K$29="x",L34,0))</f>
        <v>0</v>
      </c>
      <c r="M45" s="453">
        <f>'FY30 D'!$L$29*(IF('FY30 D'!$E$29="x",M10,0)+IF('FY30 D'!$F$29="x",M14,0)+IF('FY30 D'!$G$29="x", M18,0)+IF('FY30 D'!$H$29="x",M22,0)+IF('FY30 D'!$I$29="x",M26,0)+IF('FY30 D'!$J$29="x",M30,0)+IF('FY30 D'!$K$29="x",M34,0))</f>
        <v>0</v>
      </c>
      <c r="N45" s="453">
        <f>'FY30 D'!$L$29*(IF('FY30 D'!$E$29="x",N10,0)+IF('FY30 D'!$F$29="x",N14,0)+IF('FY30 D'!$G$29="x", N18,0)+IF('FY30 D'!$H$29="x",N22,0)+IF('FY30 D'!$I$29="x",N26,0)+IF('FY30 D'!$J$29="x",N30,0)+IF('FY30 D'!$K$29="x",N34,0))</f>
        <v>0</v>
      </c>
      <c r="O45" s="453">
        <f>'FY30 D'!$L$29*(IF('FY30 D'!$E$29="x",O10,0)+IF('FY30 D'!$F$29="x",O14,0)+IF('FY30 D'!$G$29="x", O18,0)+IF('FY30 D'!$H$29="x",O22,0)+IF('FY30 D'!$I$29="x",O26,0)+IF('FY30 D'!$J$29="x",O30,0)+IF('FY30 D'!$K$29="x",O34,0))</f>
        <v>0</v>
      </c>
      <c r="P45" s="453">
        <f>'FY30 D'!$L$29*(IF('FY30 D'!$E$29="x",P10,0)+IF('FY30 D'!$F$29="x",P14,0)+IF('FY30 D'!$G$29="x", P18,0)+IF('FY30 D'!$H$29="x",P22,0)+IF('FY30 D'!$I$29="x",P26,0)+IF('FY30 D'!$J$29="x",P30,0)+IF('FY30 D'!$K$29="x",P34,0))</f>
        <v>0</v>
      </c>
      <c r="Q45" s="392">
        <f>SUM(E44:P44)+SUM(E45:P45)</f>
        <v>0</v>
      </c>
      <c r="R45" s="97">
        <f>C45-SUM(Q44:Q45)</f>
        <v>0</v>
      </c>
    </row>
    <row r="46" spans="1:22" s="14" customFormat="1" ht="11.4" customHeight="1" thickBot="1" x14ac:dyDescent="0.35">
      <c r="A46" s="10"/>
      <c r="B46" s="11"/>
      <c r="C46" s="193">
        <f>ROUND(SUM(C38:C45),0)</f>
        <v>0</v>
      </c>
      <c r="D46" s="12"/>
      <c r="E46" s="13"/>
      <c r="F46" s="93" t="s">
        <v>91</v>
      </c>
      <c r="G46" s="322">
        <f>SUMPRODUCT(E38:G38+E39:G39+E40:G40+E41:G41+E42:G42+E43:G43+E44:G44+E45:G45)</f>
        <v>0</v>
      </c>
      <c r="H46" s="177"/>
      <c r="I46" s="226" t="s">
        <v>92</v>
      </c>
      <c r="J46" s="435">
        <f>SUMPRODUCT(H38:J38+H39:J39+H40:J40+H41:J41+H42:J42+H43:J43+H44:J44+H45:J45)</f>
        <v>0</v>
      </c>
      <c r="K46" s="234"/>
      <c r="L46" s="235" t="s">
        <v>93</v>
      </c>
      <c r="M46" s="435">
        <f>SUMPRODUCT(K38:M38+K39:M39+K40:M40+K41:M41+K42:M42+K43:M43+K44:M44+K45:M45)</f>
        <v>0</v>
      </c>
      <c r="N46" s="255"/>
      <c r="O46" s="235" t="s">
        <v>94</v>
      </c>
      <c r="P46" s="435">
        <f>SUMPRODUCT(N38:P38+N39:P39+N40:P40+N41:P41+N42:P42+N43:P43+N44:P44+N45:P45)</f>
        <v>0</v>
      </c>
      <c r="Q46" s="246">
        <f>SUM(Q38:Q45)</f>
        <v>0</v>
      </c>
      <c r="R46" s="192">
        <f>C46-Q46</f>
        <v>0</v>
      </c>
      <c r="S46" s="15"/>
      <c r="T46" s="15"/>
      <c r="U46" s="15"/>
      <c r="V46" s="15"/>
    </row>
    <row r="47" spans="1:22" s="8" customFormat="1" ht="11.5" customHeight="1" thickBot="1" x14ac:dyDescent="0.35">
      <c r="A47" s="852"/>
      <c r="B47" s="853"/>
      <c r="C47" s="853"/>
      <c r="D47" s="853"/>
      <c r="E47" s="853"/>
      <c r="F47" s="853"/>
      <c r="G47" s="853"/>
      <c r="H47" s="853"/>
      <c r="I47" s="853"/>
      <c r="J47" s="853"/>
      <c r="K47" s="853"/>
      <c r="L47" s="853"/>
      <c r="M47" s="853"/>
      <c r="N47" s="853"/>
      <c r="O47" s="853"/>
      <c r="P47" s="853"/>
      <c r="Q47" s="853"/>
      <c r="R47" s="854"/>
    </row>
    <row r="48" spans="1:22" s="8" customFormat="1" ht="11.5" customHeight="1" x14ac:dyDescent="0.3">
      <c r="A48" s="872"/>
      <c r="B48" s="873"/>
      <c r="C48" s="873"/>
      <c r="D48" s="873"/>
      <c r="E48" s="873"/>
      <c r="F48" s="873"/>
      <c r="G48" s="873"/>
      <c r="H48" s="873"/>
      <c r="I48" s="873"/>
      <c r="J48" s="873"/>
      <c r="K48" s="873"/>
      <c r="L48" s="873"/>
      <c r="M48" s="873"/>
      <c r="N48" s="873"/>
      <c r="O48" s="873"/>
      <c r="P48" s="873"/>
      <c r="Q48" s="873"/>
      <c r="R48" s="874"/>
    </row>
    <row r="49" spans="1:18" s="8" customFormat="1" ht="11.5" customHeight="1" x14ac:dyDescent="0.3">
      <c r="A49" s="844"/>
      <c r="B49" s="845"/>
      <c r="C49" s="845"/>
      <c r="D49" s="845"/>
      <c r="E49" s="845"/>
      <c r="F49" s="845"/>
      <c r="G49" s="845"/>
      <c r="H49" s="845"/>
      <c r="I49" s="845"/>
      <c r="J49" s="845"/>
      <c r="K49" s="845"/>
      <c r="L49" s="845"/>
      <c r="M49" s="845"/>
      <c r="N49" s="845"/>
      <c r="O49" s="845"/>
      <c r="P49" s="845"/>
      <c r="Q49" s="845"/>
      <c r="R49" s="845"/>
    </row>
    <row r="50" spans="1:18" s="8" customFormat="1" ht="11.5" customHeight="1" thickBot="1" x14ac:dyDescent="0.35">
      <c r="A50" s="844"/>
      <c r="B50" s="845"/>
      <c r="C50" s="845"/>
      <c r="D50" s="845"/>
      <c r="E50" s="845"/>
      <c r="F50" s="845"/>
      <c r="G50" s="845"/>
      <c r="H50" s="845"/>
      <c r="I50" s="845"/>
      <c r="J50" s="845"/>
      <c r="K50" s="845"/>
      <c r="L50" s="845"/>
      <c r="M50" s="845"/>
      <c r="N50" s="845"/>
      <c r="O50" s="845"/>
      <c r="P50" s="845"/>
      <c r="Q50" s="845"/>
      <c r="R50" s="845"/>
    </row>
    <row r="51" spans="1:18" s="8" customFormat="1" ht="11.5" customHeight="1" thickBot="1" x14ac:dyDescent="0.35">
      <c r="A51" s="852"/>
      <c r="B51" s="853"/>
      <c r="C51" s="853"/>
      <c r="D51" s="853"/>
      <c r="E51" s="853"/>
      <c r="F51" s="853"/>
      <c r="G51" s="853"/>
      <c r="H51" s="853"/>
      <c r="I51" s="853"/>
      <c r="J51" s="853"/>
      <c r="K51" s="853"/>
      <c r="L51" s="853"/>
      <c r="M51" s="853"/>
      <c r="N51" s="853"/>
      <c r="O51" s="853"/>
      <c r="P51" s="853"/>
      <c r="Q51" s="853"/>
      <c r="R51" s="854"/>
    </row>
    <row r="52" spans="1:18" s="648" customFormat="1" ht="11.4" customHeight="1" thickBot="1" x14ac:dyDescent="0.35">
      <c r="A52" s="876" t="s">
        <v>147</v>
      </c>
      <c r="B52" s="877"/>
      <c r="C52" s="830" t="s">
        <v>144</v>
      </c>
      <c r="D52" s="831"/>
      <c r="E52" s="417" t="s">
        <v>26</v>
      </c>
      <c r="F52" s="417" t="s">
        <v>25</v>
      </c>
      <c r="G52" s="417" t="s">
        <v>24</v>
      </c>
      <c r="H52" s="417" t="s">
        <v>23</v>
      </c>
      <c r="I52" s="417" t="s">
        <v>22</v>
      </c>
      <c r="J52" s="417" t="s">
        <v>21</v>
      </c>
      <c r="K52" s="417" t="s">
        <v>20</v>
      </c>
      <c r="L52" s="417" t="s">
        <v>19</v>
      </c>
      <c r="M52" s="418" t="s">
        <v>18</v>
      </c>
      <c r="N52" s="419" t="s">
        <v>17</v>
      </c>
      <c r="O52" s="419" t="s">
        <v>16</v>
      </c>
      <c r="P52" s="419" t="s">
        <v>15</v>
      </c>
      <c r="Q52" s="488" t="s">
        <v>14</v>
      </c>
      <c r="R52" s="240" t="s">
        <v>13</v>
      </c>
    </row>
    <row r="53" spans="1:18" s="648" customFormat="1" ht="11.4" customHeight="1" x14ac:dyDescent="0.3">
      <c r="A53" s="203" t="str">
        <f>'FY30 D'!B33</f>
        <v>A.</v>
      </c>
      <c r="B53" s="103" t="str">
        <f>'FY30 D'!C33</f>
        <v>Training or Conference Title</v>
      </c>
      <c r="C53" s="269"/>
      <c r="D53" s="104"/>
      <c r="E53" s="124"/>
      <c r="F53" s="104"/>
      <c r="G53" s="104"/>
      <c r="H53" s="230"/>
      <c r="I53" s="104"/>
      <c r="J53" s="231"/>
      <c r="K53" s="236"/>
      <c r="L53" s="105"/>
      <c r="M53" s="237"/>
      <c r="N53" s="256"/>
      <c r="O53" s="106"/>
      <c r="P53" s="248"/>
      <c r="Q53" s="248"/>
      <c r="R53" s="194"/>
    </row>
    <row r="54" spans="1:18" s="648" customFormat="1" ht="11.4" customHeight="1" x14ac:dyDescent="0.3">
      <c r="A54" s="204"/>
      <c r="B54" s="107" t="str">
        <f>'FY30 D'!C35</f>
        <v xml:space="preserve">Airfare- Roundtrip                          </v>
      </c>
      <c r="C54" s="219">
        <f>'FY30 D'!R35</f>
        <v>0</v>
      </c>
      <c r="D54" s="110"/>
      <c r="E54" s="456">
        <v>0</v>
      </c>
      <c r="F54" s="456">
        <v>0</v>
      </c>
      <c r="G54" s="456">
        <v>0</v>
      </c>
      <c r="H54" s="456">
        <v>0</v>
      </c>
      <c r="I54" s="456">
        <v>0</v>
      </c>
      <c r="J54" s="456">
        <v>0</v>
      </c>
      <c r="K54" s="456">
        <v>0</v>
      </c>
      <c r="L54" s="456">
        <v>0</v>
      </c>
      <c r="M54" s="456">
        <v>0</v>
      </c>
      <c r="N54" s="456">
        <v>0</v>
      </c>
      <c r="O54" s="456">
        <v>0</v>
      </c>
      <c r="P54" s="456">
        <v>0</v>
      </c>
      <c r="Q54" s="249">
        <f>SUM(E54:P54)</f>
        <v>0</v>
      </c>
      <c r="R54" s="195"/>
    </row>
    <row r="55" spans="1:18" s="648" customFormat="1" ht="11.4" customHeight="1" x14ac:dyDescent="0.3">
      <c r="A55" s="204"/>
      <c r="B55" s="107" t="str">
        <f>'FY30 D'!C36</f>
        <v>Lodging</v>
      </c>
      <c r="C55" s="219">
        <f>'FY30 D'!R36</f>
        <v>0</v>
      </c>
      <c r="D55" s="110"/>
      <c r="E55" s="457">
        <v>0</v>
      </c>
      <c r="F55" s="457">
        <v>0</v>
      </c>
      <c r="G55" s="457">
        <v>0</v>
      </c>
      <c r="H55" s="457">
        <v>0</v>
      </c>
      <c r="I55" s="457">
        <v>0</v>
      </c>
      <c r="J55" s="457">
        <v>0</v>
      </c>
      <c r="K55" s="457">
        <v>0</v>
      </c>
      <c r="L55" s="457">
        <v>0</v>
      </c>
      <c r="M55" s="457">
        <v>0</v>
      </c>
      <c r="N55" s="457">
        <v>0</v>
      </c>
      <c r="O55" s="457">
        <v>0</v>
      </c>
      <c r="P55" s="457">
        <v>0</v>
      </c>
      <c r="Q55" s="249">
        <f>SUM(E55:P55)</f>
        <v>0</v>
      </c>
      <c r="R55" s="195"/>
    </row>
    <row r="56" spans="1:18" s="648" customFormat="1" ht="11.4" customHeight="1" x14ac:dyDescent="0.3">
      <c r="A56" s="204"/>
      <c r="B56" s="107" t="str">
        <f>'FY30 D'!C37</f>
        <v>Meals &amp; Incidentals</v>
      </c>
      <c r="C56" s="219">
        <f>'FY30 D'!R37</f>
        <v>0</v>
      </c>
      <c r="D56" s="110"/>
      <c r="E56" s="457">
        <v>0</v>
      </c>
      <c r="F56" s="457">
        <v>0</v>
      </c>
      <c r="G56" s="457">
        <v>0</v>
      </c>
      <c r="H56" s="457">
        <v>0</v>
      </c>
      <c r="I56" s="457">
        <v>0</v>
      </c>
      <c r="J56" s="457">
        <v>0</v>
      </c>
      <c r="K56" s="457">
        <v>0</v>
      </c>
      <c r="L56" s="457">
        <v>0</v>
      </c>
      <c r="M56" s="457">
        <v>0</v>
      </c>
      <c r="N56" s="457">
        <v>0</v>
      </c>
      <c r="O56" s="457">
        <v>0</v>
      </c>
      <c r="P56" s="457">
        <v>0</v>
      </c>
      <c r="Q56" s="249">
        <f>SUM(E56:P56)</f>
        <v>0</v>
      </c>
      <c r="R56" s="195"/>
    </row>
    <row r="57" spans="1:18" s="648" customFormat="1" ht="11.4" customHeight="1" x14ac:dyDescent="0.3">
      <c r="A57" s="204"/>
      <c r="B57" s="107" t="str">
        <f>'FY30 D'!C38</f>
        <v>Taxi/Shuttle or Mileage -each way</v>
      </c>
      <c r="C57" s="220">
        <f>'FY30 D'!R38</f>
        <v>0</v>
      </c>
      <c r="D57" s="110"/>
      <c r="E57" s="458">
        <v>0</v>
      </c>
      <c r="F57" s="458">
        <v>0</v>
      </c>
      <c r="G57" s="458">
        <v>0</v>
      </c>
      <c r="H57" s="458">
        <v>0</v>
      </c>
      <c r="I57" s="458">
        <v>0</v>
      </c>
      <c r="J57" s="458">
        <v>0</v>
      </c>
      <c r="K57" s="458">
        <v>0</v>
      </c>
      <c r="L57" s="458">
        <v>0</v>
      </c>
      <c r="M57" s="458">
        <v>0</v>
      </c>
      <c r="N57" s="458">
        <v>0</v>
      </c>
      <c r="O57" s="458">
        <v>0</v>
      </c>
      <c r="P57" s="458">
        <v>0</v>
      </c>
      <c r="Q57" s="249">
        <f>SUM(E57:P57)</f>
        <v>0</v>
      </c>
      <c r="R57" s="195"/>
    </row>
    <row r="58" spans="1:18" s="648" customFormat="1" ht="11.4" customHeight="1" x14ac:dyDescent="0.3">
      <c r="A58" s="205"/>
      <c r="B58" s="112"/>
      <c r="C58" s="396">
        <f>SUM(C54:C57)</f>
        <v>0</v>
      </c>
      <c r="D58" s="113"/>
      <c r="E58" s="125"/>
      <c r="F58" s="113"/>
      <c r="G58" s="96"/>
      <c r="H58" s="232"/>
      <c r="I58" s="96"/>
      <c r="J58" s="233"/>
      <c r="K58" s="238"/>
      <c r="L58" s="113"/>
      <c r="M58" s="239"/>
      <c r="N58" s="238"/>
      <c r="O58" s="114"/>
      <c r="P58" s="257"/>
      <c r="Q58" s="250">
        <f>SUM(Q54:Q57)</f>
        <v>0</v>
      </c>
      <c r="R58" s="196">
        <f>C58-Q58</f>
        <v>0</v>
      </c>
    </row>
    <row r="59" spans="1:18" s="648" customFormat="1" ht="11.4" customHeight="1" x14ac:dyDescent="0.3">
      <c r="A59" s="203" t="str">
        <f>'FY30 D'!B39</f>
        <v>B.</v>
      </c>
      <c r="B59" s="103" t="str">
        <f>'FY30 D'!C39</f>
        <v>Training or Conference Title</v>
      </c>
      <c r="C59" s="270"/>
      <c r="D59" s="104"/>
      <c r="E59" s="124"/>
      <c r="F59" s="104"/>
      <c r="G59" s="104"/>
      <c r="H59" s="230"/>
      <c r="I59" s="104"/>
      <c r="J59" s="231"/>
      <c r="K59" s="236"/>
      <c r="L59" s="105"/>
      <c r="M59" s="237"/>
      <c r="N59" s="256"/>
      <c r="O59" s="106"/>
      <c r="P59" s="248"/>
      <c r="Q59" s="251"/>
      <c r="R59" s="197"/>
    </row>
    <row r="60" spans="1:18" s="648" customFormat="1" ht="11.4" customHeight="1" x14ac:dyDescent="0.3">
      <c r="A60" s="204"/>
      <c r="B60" s="107" t="str">
        <f>'FY30 D'!C41</f>
        <v xml:space="preserve">Airfare- Roundtrip                          </v>
      </c>
      <c r="C60" s="219">
        <f>'FY30 D'!R41</f>
        <v>0</v>
      </c>
      <c r="D60" s="110"/>
      <c r="E60" s="456">
        <v>0</v>
      </c>
      <c r="F60" s="456">
        <v>0</v>
      </c>
      <c r="G60" s="456">
        <v>0</v>
      </c>
      <c r="H60" s="456">
        <v>0</v>
      </c>
      <c r="I60" s="456">
        <v>0</v>
      </c>
      <c r="J60" s="456">
        <v>0</v>
      </c>
      <c r="K60" s="456">
        <v>0</v>
      </c>
      <c r="L60" s="456">
        <v>0</v>
      </c>
      <c r="M60" s="456">
        <v>0</v>
      </c>
      <c r="N60" s="456">
        <v>0</v>
      </c>
      <c r="O60" s="456">
        <v>0</v>
      </c>
      <c r="P60" s="456">
        <v>0</v>
      </c>
      <c r="Q60" s="249">
        <f>SUM(E60:P60)</f>
        <v>0</v>
      </c>
      <c r="R60" s="195"/>
    </row>
    <row r="61" spans="1:18" s="648" customFormat="1" ht="11.4" customHeight="1" x14ac:dyDescent="0.3">
      <c r="A61" s="204"/>
      <c r="B61" s="107" t="str">
        <f>'FY30 D'!C42</f>
        <v>Lodging</v>
      </c>
      <c r="C61" s="219">
        <f>'FY30 D'!R42</f>
        <v>0</v>
      </c>
      <c r="D61" s="110"/>
      <c r="E61" s="457">
        <v>0</v>
      </c>
      <c r="F61" s="457">
        <v>0</v>
      </c>
      <c r="G61" s="457">
        <v>0</v>
      </c>
      <c r="H61" s="457">
        <v>0</v>
      </c>
      <c r="I61" s="457">
        <v>0</v>
      </c>
      <c r="J61" s="457">
        <v>0</v>
      </c>
      <c r="K61" s="457">
        <v>0</v>
      </c>
      <c r="L61" s="457">
        <v>0</v>
      </c>
      <c r="M61" s="457">
        <v>0</v>
      </c>
      <c r="N61" s="457">
        <v>0</v>
      </c>
      <c r="O61" s="457">
        <v>0</v>
      </c>
      <c r="P61" s="457">
        <v>0</v>
      </c>
      <c r="Q61" s="249">
        <f>SUM(E61:P61)</f>
        <v>0</v>
      </c>
      <c r="R61" s="195"/>
    </row>
    <row r="62" spans="1:18" s="648" customFormat="1" ht="11.4" customHeight="1" x14ac:dyDescent="0.3">
      <c r="A62" s="204"/>
      <c r="B62" s="107" t="str">
        <f>'FY30 D'!C43</f>
        <v>Meals &amp; Incidentals</v>
      </c>
      <c r="C62" s="219">
        <f>'FY30 D'!R43</f>
        <v>0</v>
      </c>
      <c r="D62" s="110"/>
      <c r="E62" s="457">
        <v>0</v>
      </c>
      <c r="F62" s="457">
        <v>0</v>
      </c>
      <c r="G62" s="457">
        <v>0</v>
      </c>
      <c r="H62" s="457">
        <v>0</v>
      </c>
      <c r="I62" s="457">
        <v>0</v>
      </c>
      <c r="J62" s="457">
        <v>0</v>
      </c>
      <c r="K62" s="457">
        <v>0</v>
      </c>
      <c r="L62" s="457">
        <v>0</v>
      </c>
      <c r="M62" s="457">
        <v>0</v>
      </c>
      <c r="N62" s="457">
        <v>0</v>
      </c>
      <c r="O62" s="457">
        <v>0</v>
      </c>
      <c r="P62" s="457">
        <v>0</v>
      </c>
      <c r="Q62" s="249">
        <f>SUM(E62:P62)</f>
        <v>0</v>
      </c>
      <c r="R62" s="195"/>
    </row>
    <row r="63" spans="1:18" s="648" customFormat="1" ht="11.4" customHeight="1" x14ac:dyDescent="0.3">
      <c r="A63" s="204"/>
      <c r="B63" s="107" t="str">
        <f>'FY30 D'!C44</f>
        <v>Taxi/Shuttle or Mileage -each way</v>
      </c>
      <c r="C63" s="219">
        <f>'FY30 D'!R44</f>
        <v>0</v>
      </c>
      <c r="D63" s="110"/>
      <c r="E63" s="458">
        <v>0</v>
      </c>
      <c r="F63" s="458">
        <v>0</v>
      </c>
      <c r="G63" s="458">
        <v>0</v>
      </c>
      <c r="H63" s="458">
        <v>0</v>
      </c>
      <c r="I63" s="458">
        <v>0</v>
      </c>
      <c r="J63" s="458">
        <v>0</v>
      </c>
      <c r="K63" s="458">
        <v>0</v>
      </c>
      <c r="L63" s="458">
        <v>0</v>
      </c>
      <c r="M63" s="458">
        <v>0</v>
      </c>
      <c r="N63" s="458">
        <v>0</v>
      </c>
      <c r="O63" s="458">
        <v>0</v>
      </c>
      <c r="P63" s="458">
        <v>0</v>
      </c>
      <c r="Q63" s="249">
        <f>SUM(E63:P63)</f>
        <v>0</v>
      </c>
      <c r="R63" s="195"/>
    </row>
    <row r="64" spans="1:18" s="648" customFormat="1" ht="11.4" customHeight="1" x14ac:dyDescent="0.3">
      <c r="A64" s="205"/>
      <c r="B64" s="112"/>
      <c r="C64" s="396">
        <f>SUM(C60:C63)</f>
        <v>0</v>
      </c>
      <c r="D64" s="113"/>
      <c r="E64" s="274"/>
      <c r="F64" s="275"/>
      <c r="G64" s="276"/>
      <c r="H64" s="277"/>
      <c r="I64" s="276"/>
      <c r="J64" s="278"/>
      <c r="K64" s="279"/>
      <c r="L64" s="275"/>
      <c r="M64" s="280"/>
      <c r="N64" s="279"/>
      <c r="O64" s="281"/>
      <c r="P64" s="282"/>
      <c r="Q64" s="250">
        <f>SUM(Q60:Q63)</f>
        <v>0</v>
      </c>
      <c r="R64" s="196">
        <f>C64-Q64</f>
        <v>0</v>
      </c>
    </row>
    <row r="65" spans="1:18" s="648" customFormat="1" ht="11.4" customHeight="1" x14ac:dyDescent="0.3">
      <c r="A65" s="206" t="str">
        <f>'FY30 D'!B45</f>
        <v>C.</v>
      </c>
      <c r="B65" s="115" t="str">
        <f>'FY30 D'!C45</f>
        <v>Training or Conference Title</v>
      </c>
      <c r="C65" s="271"/>
      <c r="D65" s="115"/>
      <c r="E65" s="283"/>
      <c r="F65" s="284"/>
      <c r="G65" s="284"/>
      <c r="H65" s="285"/>
      <c r="I65" s="284"/>
      <c r="J65" s="286"/>
      <c r="K65" s="287"/>
      <c r="L65" s="288"/>
      <c r="M65" s="289"/>
      <c r="N65" s="290"/>
      <c r="O65" s="288"/>
      <c r="P65" s="291"/>
      <c r="Q65" s="252"/>
      <c r="R65" s="198"/>
    </row>
    <row r="66" spans="1:18" s="648" customFormat="1" ht="11.4" customHeight="1" x14ac:dyDescent="0.3">
      <c r="A66" s="207"/>
      <c r="B66" s="107" t="str">
        <f>'FY30 D'!C47</f>
        <v xml:space="preserve">Airfare- Roundtrip                          </v>
      </c>
      <c r="C66" s="219">
        <f>'FY30 D'!R47</f>
        <v>0</v>
      </c>
      <c r="D66" s="116"/>
      <c r="E66" s="456">
        <v>0</v>
      </c>
      <c r="F66" s="456">
        <v>0</v>
      </c>
      <c r="G66" s="456">
        <v>0</v>
      </c>
      <c r="H66" s="456">
        <v>0</v>
      </c>
      <c r="I66" s="456">
        <v>0</v>
      </c>
      <c r="J66" s="456">
        <v>0</v>
      </c>
      <c r="K66" s="456">
        <v>0</v>
      </c>
      <c r="L66" s="456">
        <v>0</v>
      </c>
      <c r="M66" s="456">
        <v>0</v>
      </c>
      <c r="N66" s="456">
        <v>0</v>
      </c>
      <c r="O66" s="456">
        <v>0</v>
      </c>
      <c r="P66" s="456">
        <v>0</v>
      </c>
      <c r="Q66" s="249">
        <f>SUM(E66:P66)</f>
        <v>0</v>
      </c>
      <c r="R66" s="195"/>
    </row>
    <row r="67" spans="1:18" s="648" customFormat="1" ht="11.4" customHeight="1" x14ac:dyDescent="0.3">
      <c r="A67" s="207"/>
      <c r="B67" s="107" t="str">
        <f>'FY30 D'!C48</f>
        <v>Lodging</v>
      </c>
      <c r="C67" s="219">
        <f>'FY30 D'!R48</f>
        <v>0</v>
      </c>
      <c r="D67" s="116"/>
      <c r="E67" s="457">
        <v>0</v>
      </c>
      <c r="F67" s="457">
        <v>0</v>
      </c>
      <c r="G67" s="457">
        <v>0</v>
      </c>
      <c r="H67" s="457">
        <v>0</v>
      </c>
      <c r="I67" s="457">
        <v>0</v>
      </c>
      <c r="J67" s="457">
        <v>0</v>
      </c>
      <c r="K67" s="457">
        <v>0</v>
      </c>
      <c r="L67" s="457">
        <v>0</v>
      </c>
      <c r="M67" s="457">
        <v>0</v>
      </c>
      <c r="N67" s="457">
        <v>0</v>
      </c>
      <c r="O67" s="457">
        <v>0</v>
      </c>
      <c r="P67" s="457">
        <v>0</v>
      </c>
      <c r="Q67" s="249">
        <f>SUM(E67:P67)</f>
        <v>0</v>
      </c>
      <c r="R67" s="195"/>
    </row>
    <row r="68" spans="1:18" s="648" customFormat="1" ht="11.4" customHeight="1" x14ac:dyDescent="0.3">
      <c r="A68" s="207"/>
      <c r="B68" s="107" t="str">
        <f>'FY30 D'!C49</f>
        <v>Meals &amp; Incidentals</v>
      </c>
      <c r="C68" s="219">
        <f>'FY30 D'!R49</f>
        <v>0</v>
      </c>
      <c r="D68" s="116"/>
      <c r="E68" s="457">
        <v>0</v>
      </c>
      <c r="F68" s="457">
        <v>0</v>
      </c>
      <c r="G68" s="457">
        <v>0</v>
      </c>
      <c r="H68" s="457">
        <v>0</v>
      </c>
      <c r="I68" s="457">
        <v>0</v>
      </c>
      <c r="J68" s="457">
        <v>0</v>
      </c>
      <c r="K68" s="457">
        <v>0</v>
      </c>
      <c r="L68" s="457">
        <v>0</v>
      </c>
      <c r="M68" s="457">
        <v>0</v>
      </c>
      <c r="N68" s="457">
        <v>0</v>
      </c>
      <c r="O68" s="457">
        <v>0</v>
      </c>
      <c r="P68" s="457">
        <v>0</v>
      </c>
      <c r="Q68" s="249">
        <f>SUM(E68:P68)</f>
        <v>0</v>
      </c>
      <c r="R68" s="195"/>
    </row>
    <row r="69" spans="1:18" s="648" customFormat="1" ht="11.4" customHeight="1" x14ac:dyDescent="0.3">
      <c r="A69" s="207"/>
      <c r="B69" s="107" t="str">
        <f>'FY30 D'!C50</f>
        <v>Taxi/Shuttle or Mileage -each way</v>
      </c>
      <c r="C69" s="219">
        <f>'FY30 D'!R50</f>
        <v>0</v>
      </c>
      <c r="D69" s="116"/>
      <c r="E69" s="458">
        <v>0</v>
      </c>
      <c r="F69" s="458">
        <v>0</v>
      </c>
      <c r="G69" s="458">
        <v>0</v>
      </c>
      <c r="H69" s="458">
        <v>0</v>
      </c>
      <c r="I69" s="458">
        <v>0</v>
      </c>
      <c r="J69" s="458">
        <v>0</v>
      </c>
      <c r="K69" s="458">
        <v>0</v>
      </c>
      <c r="L69" s="458">
        <v>0</v>
      </c>
      <c r="M69" s="458">
        <v>0</v>
      </c>
      <c r="N69" s="458">
        <v>0</v>
      </c>
      <c r="O69" s="458">
        <v>0</v>
      </c>
      <c r="P69" s="458">
        <v>0</v>
      </c>
      <c r="Q69" s="249">
        <f>SUM(E69:P69)</f>
        <v>0</v>
      </c>
      <c r="R69" s="195"/>
    </row>
    <row r="70" spans="1:18" s="648" customFormat="1" ht="11.4" customHeight="1" x14ac:dyDescent="0.3">
      <c r="A70" s="208"/>
      <c r="B70" s="117"/>
      <c r="C70" s="397">
        <f>SUM(C66:C69)</f>
        <v>0</v>
      </c>
      <c r="D70" s="118"/>
      <c r="E70" s="274"/>
      <c r="F70" s="275"/>
      <c r="G70" s="276"/>
      <c r="H70" s="277"/>
      <c r="I70" s="276"/>
      <c r="J70" s="278"/>
      <c r="K70" s="279"/>
      <c r="L70" s="275"/>
      <c r="M70" s="280"/>
      <c r="N70" s="279"/>
      <c r="O70" s="281"/>
      <c r="P70" s="282"/>
      <c r="Q70" s="250">
        <f>SUM(Q66:Q69)</f>
        <v>0</v>
      </c>
      <c r="R70" s="196">
        <f>C70-Q70</f>
        <v>0</v>
      </c>
    </row>
    <row r="71" spans="1:18" s="648" customFormat="1" ht="11.4" customHeight="1" x14ac:dyDescent="0.3">
      <c r="A71" s="206" t="str">
        <f>'FY30 D'!B51</f>
        <v>D.</v>
      </c>
      <c r="B71" s="115" t="str">
        <f>'FY30 D'!C51</f>
        <v>Training or Conference Title</v>
      </c>
      <c r="C71" s="271"/>
      <c r="D71" s="119"/>
      <c r="E71" s="292"/>
      <c r="F71" s="293"/>
      <c r="G71" s="293"/>
      <c r="H71" s="294"/>
      <c r="I71" s="293"/>
      <c r="J71" s="295"/>
      <c r="K71" s="296"/>
      <c r="L71" s="297"/>
      <c r="M71" s="289"/>
      <c r="N71" s="296"/>
      <c r="O71" s="297"/>
      <c r="P71" s="289"/>
      <c r="Q71" s="253"/>
      <c r="R71" s="199"/>
    </row>
    <row r="72" spans="1:18" s="648" customFormat="1" ht="11.4" customHeight="1" x14ac:dyDescent="0.3">
      <c r="A72" s="204"/>
      <c r="B72" s="140" t="str">
        <f>'FY30 D'!C53</f>
        <v xml:space="preserve">Airfare- Roundtrip                          </v>
      </c>
      <c r="C72" s="221">
        <f>'FY30 D'!R53</f>
        <v>0</v>
      </c>
      <c r="D72" s="116"/>
      <c r="E72" s="456">
        <v>0</v>
      </c>
      <c r="F72" s="456">
        <v>0</v>
      </c>
      <c r="G72" s="456">
        <v>0</v>
      </c>
      <c r="H72" s="456">
        <v>0</v>
      </c>
      <c r="I72" s="456">
        <v>0</v>
      </c>
      <c r="J72" s="456">
        <v>0</v>
      </c>
      <c r="K72" s="456">
        <v>0</v>
      </c>
      <c r="L72" s="456">
        <v>0</v>
      </c>
      <c r="M72" s="456">
        <v>0</v>
      </c>
      <c r="N72" s="456">
        <v>0</v>
      </c>
      <c r="O72" s="456">
        <v>0</v>
      </c>
      <c r="P72" s="456">
        <v>0</v>
      </c>
      <c r="Q72" s="249">
        <f>SUM(E72:P72)</f>
        <v>0</v>
      </c>
      <c r="R72" s="200"/>
    </row>
    <row r="73" spans="1:18" s="648" customFormat="1" ht="11.4" customHeight="1" x14ac:dyDescent="0.3">
      <c r="A73" s="204"/>
      <c r="B73" s="140" t="str">
        <f>'FY30 D'!C54</f>
        <v>Lodging</v>
      </c>
      <c r="C73" s="221">
        <f>'FY30 D'!R54</f>
        <v>0</v>
      </c>
      <c r="D73" s="116"/>
      <c r="E73" s="457">
        <v>0</v>
      </c>
      <c r="F73" s="457">
        <v>0</v>
      </c>
      <c r="G73" s="457">
        <v>0</v>
      </c>
      <c r="H73" s="457">
        <v>0</v>
      </c>
      <c r="I73" s="457">
        <v>0</v>
      </c>
      <c r="J73" s="457">
        <v>0</v>
      </c>
      <c r="K73" s="457">
        <v>0</v>
      </c>
      <c r="L73" s="457">
        <v>0</v>
      </c>
      <c r="M73" s="457">
        <v>0</v>
      </c>
      <c r="N73" s="457">
        <v>0</v>
      </c>
      <c r="O73" s="457">
        <v>0</v>
      </c>
      <c r="P73" s="457">
        <v>0</v>
      </c>
      <c r="Q73" s="249">
        <f>SUM(E73:P73)</f>
        <v>0</v>
      </c>
      <c r="R73" s="200"/>
    </row>
    <row r="74" spans="1:18" s="648" customFormat="1" ht="11.4" customHeight="1" x14ac:dyDescent="0.3">
      <c r="A74" s="204"/>
      <c r="B74" s="140" t="str">
        <f>'FY30 D'!C55</f>
        <v>Meals &amp; Incidentals</v>
      </c>
      <c r="C74" s="221">
        <f>'FY30 D'!R55</f>
        <v>0</v>
      </c>
      <c r="D74" s="116"/>
      <c r="E74" s="457">
        <v>0</v>
      </c>
      <c r="F74" s="457">
        <v>0</v>
      </c>
      <c r="G74" s="457">
        <v>0</v>
      </c>
      <c r="H74" s="457">
        <v>0</v>
      </c>
      <c r="I74" s="457">
        <v>0</v>
      </c>
      <c r="J74" s="457">
        <v>0</v>
      </c>
      <c r="K74" s="457">
        <v>0</v>
      </c>
      <c r="L74" s="457">
        <v>0</v>
      </c>
      <c r="M74" s="457">
        <v>0</v>
      </c>
      <c r="N74" s="457">
        <v>0</v>
      </c>
      <c r="O74" s="457">
        <v>0</v>
      </c>
      <c r="P74" s="457">
        <v>0</v>
      </c>
      <c r="Q74" s="249">
        <f>SUM(E74:P74)</f>
        <v>0</v>
      </c>
      <c r="R74" s="200"/>
    </row>
    <row r="75" spans="1:18" s="648" customFormat="1" ht="11.4" customHeight="1" x14ac:dyDescent="0.3">
      <c r="A75" s="204"/>
      <c r="B75" s="140" t="str">
        <f>'FY30 D'!C56</f>
        <v>Taxi/Shuttle or Mileage -each way</v>
      </c>
      <c r="C75" s="221">
        <f>'FY30 D'!R56</f>
        <v>0</v>
      </c>
      <c r="D75" s="116"/>
      <c r="E75" s="458">
        <v>0</v>
      </c>
      <c r="F75" s="458">
        <v>0</v>
      </c>
      <c r="G75" s="458">
        <v>0</v>
      </c>
      <c r="H75" s="458">
        <v>0</v>
      </c>
      <c r="I75" s="458">
        <v>0</v>
      </c>
      <c r="J75" s="458">
        <v>0</v>
      </c>
      <c r="K75" s="458">
        <v>0</v>
      </c>
      <c r="L75" s="458">
        <v>0</v>
      </c>
      <c r="M75" s="458">
        <v>0</v>
      </c>
      <c r="N75" s="458">
        <v>0</v>
      </c>
      <c r="O75" s="458">
        <v>0</v>
      </c>
      <c r="P75" s="458">
        <v>0</v>
      </c>
      <c r="Q75" s="249">
        <f>SUM(E75:P75)</f>
        <v>0</v>
      </c>
      <c r="R75" s="200"/>
    </row>
    <row r="76" spans="1:18" s="648" customFormat="1" ht="11.4" customHeight="1" x14ac:dyDescent="0.3">
      <c r="A76" s="205"/>
      <c r="B76" s="117"/>
      <c r="C76" s="397">
        <f>SUM(C72:C75)</f>
        <v>0</v>
      </c>
      <c r="D76" s="118"/>
      <c r="E76" s="298"/>
      <c r="F76" s="299"/>
      <c r="G76" s="300"/>
      <c r="H76" s="301"/>
      <c r="I76" s="300"/>
      <c r="J76" s="302"/>
      <c r="K76" s="303"/>
      <c r="L76" s="299"/>
      <c r="M76" s="304"/>
      <c r="N76" s="303"/>
      <c r="O76" s="299"/>
      <c r="P76" s="304"/>
      <c r="Q76" s="250">
        <f>SUM(Q72:Q75)</f>
        <v>0</v>
      </c>
      <c r="R76" s="196">
        <f>C76-Q76</f>
        <v>0</v>
      </c>
    </row>
    <row r="77" spans="1:18" s="648" customFormat="1" ht="11.4" customHeight="1" x14ac:dyDescent="0.3">
      <c r="A77" s="206" t="str">
        <f>'FY30 D'!B57</f>
        <v>E.</v>
      </c>
      <c r="B77" s="115" t="str">
        <f>'FY30 D'!C57</f>
        <v>Training or Conference Title</v>
      </c>
      <c r="C77" s="271"/>
      <c r="D77" s="119"/>
      <c r="E77" s="292"/>
      <c r="F77" s="293"/>
      <c r="G77" s="293"/>
      <c r="H77" s="294"/>
      <c r="I77" s="293"/>
      <c r="J77" s="295"/>
      <c r="K77" s="296"/>
      <c r="L77" s="297"/>
      <c r="M77" s="289"/>
      <c r="N77" s="296"/>
      <c r="O77" s="297"/>
      <c r="P77" s="289"/>
      <c r="Q77" s="253"/>
      <c r="R77" s="199"/>
    </row>
    <row r="78" spans="1:18" s="648" customFormat="1" ht="11.4" customHeight="1" x14ac:dyDescent="0.3">
      <c r="A78" s="207"/>
      <c r="B78" s="140" t="str">
        <f>'FY30 D'!C59</f>
        <v xml:space="preserve">Airfare- Roundtrip                          </v>
      </c>
      <c r="C78" s="221">
        <f>'FY30 D'!R59</f>
        <v>0</v>
      </c>
      <c r="D78" s="116"/>
      <c r="E78" s="456">
        <v>0</v>
      </c>
      <c r="F78" s="456">
        <v>0</v>
      </c>
      <c r="G78" s="456">
        <v>0</v>
      </c>
      <c r="H78" s="456">
        <v>0</v>
      </c>
      <c r="I78" s="456">
        <v>0</v>
      </c>
      <c r="J78" s="456">
        <v>0</v>
      </c>
      <c r="K78" s="456">
        <v>0</v>
      </c>
      <c r="L78" s="456">
        <v>0</v>
      </c>
      <c r="M78" s="456">
        <v>0</v>
      </c>
      <c r="N78" s="456">
        <v>0</v>
      </c>
      <c r="O78" s="456">
        <v>0</v>
      </c>
      <c r="P78" s="456">
        <v>0</v>
      </c>
      <c r="Q78" s="249">
        <f>SUM(E78:P78)</f>
        <v>0</v>
      </c>
      <c r="R78" s="200"/>
    </row>
    <row r="79" spans="1:18" s="648" customFormat="1" ht="11.4" customHeight="1" x14ac:dyDescent="0.3">
      <c r="A79" s="207"/>
      <c r="B79" s="140" t="str">
        <f>'FY30 D'!C60</f>
        <v>Lodging</v>
      </c>
      <c r="C79" s="221">
        <f>'FY30 D'!R60</f>
        <v>0</v>
      </c>
      <c r="D79" s="116"/>
      <c r="E79" s="457">
        <v>0</v>
      </c>
      <c r="F79" s="457">
        <v>0</v>
      </c>
      <c r="G79" s="457">
        <v>0</v>
      </c>
      <c r="H79" s="457">
        <v>0</v>
      </c>
      <c r="I79" s="457">
        <v>0</v>
      </c>
      <c r="J79" s="457">
        <v>0</v>
      </c>
      <c r="K79" s="457">
        <v>0</v>
      </c>
      <c r="L79" s="457">
        <v>0</v>
      </c>
      <c r="M79" s="457">
        <v>0</v>
      </c>
      <c r="N79" s="457">
        <v>0</v>
      </c>
      <c r="O79" s="457">
        <v>0</v>
      </c>
      <c r="P79" s="457">
        <v>0</v>
      </c>
      <c r="Q79" s="249">
        <f>SUM(E79:P79)</f>
        <v>0</v>
      </c>
      <c r="R79" s="200"/>
    </row>
    <row r="80" spans="1:18" s="648" customFormat="1" ht="11.4" customHeight="1" x14ac:dyDescent="0.3">
      <c r="A80" s="207"/>
      <c r="B80" s="140" t="str">
        <f>'FY30 D'!C61</f>
        <v>Meals &amp; Incidentals</v>
      </c>
      <c r="C80" s="221">
        <f>'FY30 D'!R61</f>
        <v>0</v>
      </c>
      <c r="D80" s="116"/>
      <c r="E80" s="457">
        <v>0</v>
      </c>
      <c r="F80" s="457">
        <v>0</v>
      </c>
      <c r="G80" s="457">
        <v>0</v>
      </c>
      <c r="H80" s="457">
        <v>0</v>
      </c>
      <c r="I80" s="457">
        <v>0</v>
      </c>
      <c r="J80" s="457">
        <v>0</v>
      </c>
      <c r="K80" s="457">
        <v>0</v>
      </c>
      <c r="L80" s="457">
        <v>0</v>
      </c>
      <c r="M80" s="457">
        <v>0</v>
      </c>
      <c r="N80" s="457">
        <v>0</v>
      </c>
      <c r="O80" s="457">
        <v>0</v>
      </c>
      <c r="P80" s="457">
        <v>0</v>
      </c>
      <c r="Q80" s="249">
        <f>SUM(E80:P80)</f>
        <v>0</v>
      </c>
      <c r="R80" s="200"/>
    </row>
    <row r="81" spans="1:22" s="648" customFormat="1" ht="11.4" customHeight="1" x14ac:dyDescent="0.3">
      <c r="A81" s="207"/>
      <c r="B81" s="140" t="str">
        <f>'FY30 D'!C62</f>
        <v>Taxi/Shuttle or Mileage -each way</v>
      </c>
      <c r="C81" s="221">
        <f>'FY30 D'!R62</f>
        <v>0</v>
      </c>
      <c r="D81" s="116"/>
      <c r="E81" s="458">
        <v>0</v>
      </c>
      <c r="F81" s="458">
        <v>0</v>
      </c>
      <c r="G81" s="458">
        <v>0</v>
      </c>
      <c r="H81" s="458">
        <v>0</v>
      </c>
      <c r="I81" s="458">
        <v>0</v>
      </c>
      <c r="J81" s="458">
        <v>0</v>
      </c>
      <c r="K81" s="458">
        <v>0</v>
      </c>
      <c r="L81" s="458">
        <v>0</v>
      </c>
      <c r="M81" s="458">
        <v>0</v>
      </c>
      <c r="N81" s="458">
        <v>0</v>
      </c>
      <c r="O81" s="458">
        <v>0</v>
      </c>
      <c r="P81" s="458">
        <v>0</v>
      </c>
      <c r="Q81" s="249">
        <f>SUM(E81:P81)</f>
        <v>0</v>
      </c>
      <c r="R81" s="200"/>
    </row>
    <row r="82" spans="1:22" s="648" customFormat="1" ht="11.4" customHeight="1" thickBot="1" x14ac:dyDescent="0.35">
      <c r="A82" s="208"/>
      <c r="B82" s="121"/>
      <c r="C82" s="397">
        <f>SUM(C78:C81)</f>
        <v>0</v>
      </c>
      <c r="D82" s="118"/>
      <c r="E82" s="298"/>
      <c r="F82" s="299"/>
      <c r="G82" s="300"/>
      <c r="H82" s="301"/>
      <c r="I82" s="300"/>
      <c r="J82" s="302"/>
      <c r="K82" s="303"/>
      <c r="L82" s="299"/>
      <c r="M82" s="304"/>
      <c r="N82" s="303"/>
      <c r="O82" s="299"/>
      <c r="P82" s="304"/>
      <c r="Q82" s="250">
        <f>SUM(Q78:Q81)</f>
        <v>0</v>
      </c>
      <c r="R82" s="196">
        <f>C82-Q82</f>
        <v>0</v>
      </c>
    </row>
    <row r="83" spans="1:22" s="648" customFormat="1" ht="11.4" hidden="1" customHeight="1" x14ac:dyDescent="0.3">
      <c r="A83" s="206" t="str">
        <f>'FY30 D'!B63</f>
        <v>F.</v>
      </c>
      <c r="B83" s="115" t="str">
        <f>'FY30 D'!C63</f>
        <v>Training or Conference Title</v>
      </c>
      <c r="C83" s="271"/>
      <c r="D83" s="119"/>
      <c r="E83" s="292"/>
      <c r="F83" s="293"/>
      <c r="G83" s="293"/>
      <c r="H83" s="294"/>
      <c r="I83" s="293"/>
      <c r="J83" s="295"/>
      <c r="K83" s="296"/>
      <c r="L83" s="297"/>
      <c r="M83" s="289"/>
      <c r="N83" s="296"/>
      <c r="O83" s="297"/>
      <c r="P83" s="289"/>
      <c r="Q83" s="253"/>
      <c r="R83" s="199"/>
    </row>
    <row r="84" spans="1:22" s="648" customFormat="1" ht="11.4" hidden="1" customHeight="1" x14ac:dyDescent="0.3">
      <c r="A84" s="207"/>
      <c r="B84" s="140" t="str">
        <f>'FY30 D'!C65</f>
        <v xml:space="preserve">Airfare- Roundtrip                          </v>
      </c>
      <c r="C84" s="221">
        <f>'FY30 D'!R65</f>
        <v>0</v>
      </c>
      <c r="D84" s="116"/>
      <c r="E84" s="456">
        <v>0</v>
      </c>
      <c r="F84" s="456">
        <v>0</v>
      </c>
      <c r="G84" s="456">
        <v>0</v>
      </c>
      <c r="H84" s="456">
        <v>0</v>
      </c>
      <c r="I84" s="456">
        <v>0</v>
      </c>
      <c r="J84" s="456">
        <v>0</v>
      </c>
      <c r="K84" s="456">
        <v>0</v>
      </c>
      <c r="L84" s="456">
        <v>0</v>
      </c>
      <c r="M84" s="456">
        <v>0</v>
      </c>
      <c r="N84" s="456">
        <v>0</v>
      </c>
      <c r="O84" s="456">
        <v>0</v>
      </c>
      <c r="P84" s="456">
        <v>0</v>
      </c>
      <c r="Q84" s="249">
        <f>SUM(E84:P84)</f>
        <v>0</v>
      </c>
      <c r="R84" s="200"/>
    </row>
    <row r="85" spans="1:22" s="648" customFormat="1" ht="11.4" hidden="1" customHeight="1" x14ac:dyDescent="0.3">
      <c r="A85" s="207"/>
      <c r="B85" s="140" t="str">
        <f>'FY30 D'!C66</f>
        <v>Lodging</v>
      </c>
      <c r="C85" s="221">
        <f>'FY30 D'!R66</f>
        <v>0</v>
      </c>
      <c r="D85" s="116"/>
      <c r="E85" s="457">
        <v>0</v>
      </c>
      <c r="F85" s="457">
        <v>0</v>
      </c>
      <c r="G85" s="457">
        <v>0</v>
      </c>
      <c r="H85" s="457">
        <v>0</v>
      </c>
      <c r="I85" s="457">
        <v>0</v>
      </c>
      <c r="J85" s="457">
        <v>0</v>
      </c>
      <c r="K85" s="457">
        <v>0</v>
      </c>
      <c r="L85" s="457">
        <v>0</v>
      </c>
      <c r="M85" s="457">
        <v>0</v>
      </c>
      <c r="N85" s="457">
        <v>0</v>
      </c>
      <c r="O85" s="457">
        <v>0</v>
      </c>
      <c r="P85" s="457">
        <v>0</v>
      </c>
      <c r="Q85" s="249">
        <f>SUM(E85:P85)</f>
        <v>0</v>
      </c>
      <c r="R85" s="200"/>
    </row>
    <row r="86" spans="1:22" s="648" customFormat="1" ht="11.4" hidden="1" customHeight="1" x14ac:dyDescent="0.3">
      <c r="A86" s="207"/>
      <c r="B86" s="140" t="str">
        <f>'FY30 D'!C67</f>
        <v>Meals &amp; Incidentals</v>
      </c>
      <c r="C86" s="221">
        <f>'FY30 D'!R67</f>
        <v>0</v>
      </c>
      <c r="D86" s="116"/>
      <c r="E86" s="457">
        <v>0</v>
      </c>
      <c r="F86" s="457">
        <v>0</v>
      </c>
      <c r="G86" s="457">
        <v>0</v>
      </c>
      <c r="H86" s="457">
        <v>0</v>
      </c>
      <c r="I86" s="457">
        <v>0</v>
      </c>
      <c r="J86" s="457">
        <v>0</v>
      </c>
      <c r="K86" s="457">
        <v>0</v>
      </c>
      <c r="L86" s="457">
        <v>0</v>
      </c>
      <c r="M86" s="457">
        <v>0</v>
      </c>
      <c r="N86" s="457">
        <v>0</v>
      </c>
      <c r="O86" s="457">
        <v>0</v>
      </c>
      <c r="P86" s="457">
        <v>0</v>
      </c>
      <c r="Q86" s="249">
        <f>SUM(E86:P86)</f>
        <v>0</v>
      </c>
      <c r="R86" s="200"/>
    </row>
    <row r="87" spans="1:22" s="648" customFormat="1" ht="11.4" hidden="1" customHeight="1" x14ac:dyDescent="0.3">
      <c r="A87" s="207"/>
      <c r="B87" s="140" t="str">
        <f>'FY30 D'!C68</f>
        <v>Taxi/Shuttle or Mileage -each way</v>
      </c>
      <c r="C87" s="221">
        <f>'FY30 D'!R68</f>
        <v>0</v>
      </c>
      <c r="D87" s="116"/>
      <c r="E87" s="458">
        <v>0</v>
      </c>
      <c r="F87" s="458">
        <v>0</v>
      </c>
      <c r="G87" s="458">
        <v>0</v>
      </c>
      <c r="H87" s="458">
        <v>0</v>
      </c>
      <c r="I87" s="458">
        <v>0</v>
      </c>
      <c r="J87" s="458">
        <v>0</v>
      </c>
      <c r="K87" s="458">
        <v>0</v>
      </c>
      <c r="L87" s="458">
        <v>0</v>
      </c>
      <c r="M87" s="458">
        <v>0</v>
      </c>
      <c r="N87" s="458">
        <v>0</v>
      </c>
      <c r="O87" s="458">
        <v>0</v>
      </c>
      <c r="P87" s="458">
        <v>0</v>
      </c>
      <c r="Q87" s="249">
        <f>SUM(E87:P87)</f>
        <v>0</v>
      </c>
      <c r="R87" s="200"/>
    </row>
    <row r="88" spans="1:22" s="14" customFormat="1" ht="11.4" hidden="1" customHeight="1" thickBot="1" x14ac:dyDescent="0.35">
      <c r="A88" s="208"/>
      <c r="B88" s="121"/>
      <c r="C88" s="397">
        <f>SUM(C84:C87)</f>
        <v>0</v>
      </c>
      <c r="D88" s="118"/>
      <c r="E88" s="298"/>
      <c r="F88" s="299"/>
      <c r="G88" s="300"/>
      <c r="H88" s="301"/>
      <c r="I88" s="300"/>
      <c r="J88" s="302"/>
      <c r="K88" s="303"/>
      <c r="L88" s="299"/>
      <c r="M88" s="304"/>
      <c r="N88" s="303"/>
      <c r="O88" s="299"/>
      <c r="P88" s="304"/>
      <c r="Q88" s="250">
        <f>SUM(Q84:Q87)</f>
        <v>0</v>
      </c>
      <c r="R88" s="196">
        <f>C88-Q88</f>
        <v>0</v>
      </c>
      <c r="S88" s="15"/>
      <c r="T88" s="15"/>
      <c r="U88" s="15"/>
      <c r="V88" s="15"/>
    </row>
    <row r="89" spans="1:22" s="648" customFormat="1" ht="11.4" hidden="1" customHeight="1" x14ac:dyDescent="0.3">
      <c r="A89" s="206" t="str">
        <f>'FY30 D'!B69</f>
        <v>G.</v>
      </c>
      <c r="B89" s="115" t="str">
        <f>'FY30 D'!C69</f>
        <v>Training or Conference Title</v>
      </c>
      <c r="C89" s="271"/>
      <c r="D89" s="119"/>
      <c r="E89" s="292"/>
      <c r="F89" s="293"/>
      <c r="G89" s="293"/>
      <c r="H89" s="294"/>
      <c r="I89" s="293"/>
      <c r="J89" s="295"/>
      <c r="K89" s="296"/>
      <c r="L89" s="297"/>
      <c r="M89" s="289"/>
      <c r="N89" s="296"/>
      <c r="O89" s="297"/>
      <c r="P89" s="289"/>
      <c r="Q89" s="253"/>
      <c r="R89" s="199"/>
    </row>
    <row r="90" spans="1:22" s="648" customFormat="1" ht="11.4" hidden="1" customHeight="1" x14ac:dyDescent="0.3">
      <c r="A90" s="207"/>
      <c r="B90" s="140" t="str">
        <f>'FY30 D'!C71</f>
        <v xml:space="preserve">Airfare- Roundtrip                          </v>
      </c>
      <c r="C90" s="221">
        <f>'FY30 D'!R71</f>
        <v>0</v>
      </c>
      <c r="D90" s="116"/>
      <c r="E90" s="456">
        <v>0</v>
      </c>
      <c r="F90" s="456">
        <v>0</v>
      </c>
      <c r="G90" s="456">
        <v>0</v>
      </c>
      <c r="H90" s="456">
        <v>0</v>
      </c>
      <c r="I90" s="456">
        <v>0</v>
      </c>
      <c r="J90" s="456">
        <v>0</v>
      </c>
      <c r="K90" s="456">
        <v>0</v>
      </c>
      <c r="L90" s="456">
        <v>0</v>
      </c>
      <c r="M90" s="456">
        <v>0</v>
      </c>
      <c r="N90" s="456">
        <v>0</v>
      </c>
      <c r="O90" s="456">
        <v>0</v>
      </c>
      <c r="P90" s="456">
        <v>0</v>
      </c>
      <c r="Q90" s="249">
        <f>SUM(E90:P90)</f>
        <v>0</v>
      </c>
      <c r="R90" s="200"/>
    </row>
    <row r="91" spans="1:22" s="648" customFormat="1" ht="11.4" hidden="1" customHeight="1" x14ac:dyDescent="0.3">
      <c r="A91" s="207"/>
      <c r="B91" s="140" t="str">
        <f>'FY30 D'!C72</f>
        <v>Lodging</v>
      </c>
      <c r="C91" s="221">
        <f>'FY30 D'!R72</f>
        <v>0</v>
      </c>
      <c r="D91" s="116"/>
      <c r="E91" s="457">
        <v>0</v>
      </c>
      <c r="F91" s="457">
        <v>0</v>
      </c>
      <c r="G91" s="457">
        <v>0</v>
      </c>
      <c r="H91" s="457">
        <v>0</v>
      </c>
      <c r="I91" s="457">
        <v>0</v>
      </c>
      <c r="J91" s="457">
        <v>0</v>
      </c>
      <c r="K91" s="457">
        <v>0</v>
      </c>
      <c r="L91" s="457">
        <v>0</v>
      </c>
      <c r="M91" s="457">
        <v>0</v>
      </c>
      <c r="N91" s="457">
        <v>0</v>
      </c>
      <c r="O91" s="457">
        <v>0</v>
      </c>
      <c r="P91" s="457">
        <v>0</v>
      </c>
      <c r="Q91" s="249">
        <f>SUM(E91:P91)</f>
        <v>0</v>
      </c>
      <c r="R91" s="200"/>
    </row>
    <row r="92" spans="1:22" s="648" customFormat="1" ht="11.4" hidden="1" customHeight="1" x14ac:dyDescent="0.3">
      <c r="A92" s="207"/>
      <c r="B92" s="140" t="str">
        <f>'FY30 D'!C73</f>
        <v>Meals &amp; Incidentals</v>
      </c>
      <c r="C92" s="221">
        <f>'FY30 D'!R73</f>
        <v>0</v>
      </c>
      <c r="D92" s="116"/>
      <c r="E92" s="457">
        <v>0</v>
      </c>
      <c r="F92" s="457">
        <v>0</v>
      </c>
      <c r="G92" s="457">
        <v>0</v>
      </c>
      <c r="H92" s="457">
        <v>0</v>
      </c>
      <c r="I92" s="457">
        <v>0</v>
      </c>
      <c r="J92" s="457">
        <v>0</v>
      </c>
      <c r="K92" s="457">
        <v>0</v>
      </c>
      <c r="L92" s="457">
        <v>0</v>
      </c>
      <c r="M92" s="457">
        <v>0</v>
      </c>
      <c r="N92" s="457">
        <v>0</v>
      </c>
      <c r="O92" s="457">
        <v>0</v>
      </c>
      <c r="P92" s="457">
        <v>0</v>
      </c>
      <c r="Q92" s="249">
        <f>SUM(E92:P92)</f>
        <v>0</v>
      </c>
      <c r="R92" s="200"/>
    </row>
    <row r="93" spans="1:22" s="648" customFormat="1" ht="11.4" hidden="1" customHeight="1" x14ac:dyDescent="0.3">
      <c r="A93" s="207"/>
      <c r="B93" s="140" t="str">
        <f>'FY30 D'!C74</f>
        <v>Taxi/Shuttle or Mileage -each way</v>
      </c>
      <c r="C93" s="221">
        <f>'FY30 D'!R74</f>
        <v>0</v>
      </c>
      <c r="D93" s="116"/>
      <c r="E93" s="458">
        <v>0</v>
      </c>
      <c r="F93" s="458">
        <v>0</v>
      </c>
      <c r="G93" s="458">
        <v>0</v>
      </c>
      <c r="H93" s="458">
        <v>0</v>
      </c>
      <c r="I93" s="458">
        <v>0</v>
      </c>
      <c r="J93" s="458">
        <v>0</v>
      </c>
      <c r="K93" s="458">
        <v>0</v>
      </c>
      <c r="L93" s="458">
        <v>0</v>
      </c>
      <c r="M93" s="458">
        <v>0</v>
      </c>
      <c r="N93" s="458">
        <v>0</v>
      </c>
      <c r="O93" s="458">
        <v>0</v>
      </c>
      <c r="P93" s="458">
        <v>0</v>
      </c>
      <c r="Q93" s="249">
        <f>SUM(E93:P93)</f>
        <v>0</v>
      </c>
      <c r="R93" s="200"/>
    </row>
    <row r="94" spans="1:22" s="14" customFormat="1" ht="11.4" hidden="1" customHeight="1" thickBot="1" x14ac:dyDescent="0.35">
      <c r="A94" s="208"/>
      <c r="B94" s="121"/>
      <c r="C94" s="397">
        <f>SUM(C90:C93)</f>
        <v>0</v>
      </c>
      <c r="D94" s="118"/>
      <c r="E94" s="298"/>
      <c r="F94" s="299"/>
      <c r="G94" s="300"/>
      <c r="H94" s="301"/>
      <c r="I94" s="300"/>
      <c r="J94" s="302"/>
      <c r="K94" s="303"/>
      <c r="L94" s="299"/>
      <c r="M94" s="304"/>
      <c r="N94" s="303"/>
      <c r="O94" s="299"/>
      <c r="P94" s="304"/>
      <c r="Q94" s="250">
        <f>SUM(Q90:Q93)</f>
        <v>0</v>
      </c>
      <c r="R94" s="196">
        <f>C94-Q94</f>
        <v>0</v>
      </c>
      <c r="S94" s="15"/>
      <c r="T94" s="15"/>
      <c r="U94" s="15"/>
      <c r="V94" s="15"/>
    </row>
    <row r="95" spans="1:22" s="8" customFormat="1" ht="11.5" customHeight="1" thickBot="1" x14ac:dyDescent="0.35">
      <c r="A95" s="209"/>
      <c r="B95" s="210"/>
      <c r="C95" s="193">
        <f>ROUND(SUM(C58+C64+C70+C76+C82+C88+C94),0)</f>
        <v>0</v>
      </c>
      <c r="D95" s="12"/>
      <c r="E95" s="13"/>
      <c r="F95" s="93" t="s">
        <v>91</v>
      </c>
      <c r="G95" s="305" cm="1">
        <f t="array" ref="G95">SUMPRODUCT(E54:E93+F54:F93+G54:G93)</f>
        <v>0</v>
      </c>
      <c r="H95" s="177"/>
      <c r="I95" s="226" t="s">
        <v>92</v>
      </c>
      <c r="J95" s="306" cm="1">
        <f t="array" ref="J95">SUMPRODUCT(H54:H93+I54:I93+J54:J93)</f>
        <v>0</v>
      </c>
      <c r="K95" s="234"/>
      <c r="L95" s="235" t="s">
        <v>93</v>
      </c>
      <c r="M95" s="306" cm="1">
        <f t="array" ref="M95">SUMPRODUCT(K54:K93+L54:L93+M54:M93)</f>
        <v>0</v>
      </c>
      <c r="N95" s="255"/>
      <c r="O95" s="235" t="s">
        <v>94</v>
      </c>
      <c r="P95" s="306" cm="1">
        <f t="array" ref="P95">SUMPRODUCT(N54:N93+O54:O93+P54:P93)</f>
        <v>0</v>
      </c>
      <c r="Q95" s="254">
        <f>SUM(Q58+Q64+Q70+Q76+Q82+Q88+Q94)</f>
        <v>0</v>
      </c>
      <c r="R95" s="201">
        <f>C95-Q95</f>
        <v>0</v>
      </c>
    </row>
    <row r="96" spans="1:22" s="8" customFormat="1" ht="11.5" customHeight="1" thickBot="1" x14ac:dyDescent="0.35">
      <c r="A96" s="852"/>
      <c r="B96" s="853"/>
      <c r="C96" s="853"/>
      <c r="D96" s="853"/>
      <c r="E96" s="853"/>
      <c r="F96" s="853"/>
      <c r="G96" s="853"/>
      <c r="H96" s="853"/>
      <c r="I96" s="853"/>
      <c r="J96" s="853"/>
      <c r="K96" s="853"/>
      <c r="L96" s="853"/>
      <c r="M96" s="853"/>
      <c r="N96" s="853"/>
      <c r="O96" s="853"/>
      <c r="P96" s="853"/>
      <c r="Q96" s="853"/>
      <c r="R96" s="854"/>
    </row>
    <row r="97" spans="1:18" s="8" customFormat="1" ht="11.5" customHeight="1" thickBot="1" x14ac:dyDescent="0.35">
      <c r="A97" s="844"/>
      <c r="B97" s="845"/>
      <c r="C97" s="845"/>
      <c r="D97" s="845"/>
      <c r="E97" s="845"/>
      <c r="F97" s="845"/>
      <c r="G97" s="845"/>
      <c r="H97" s="845"/>
      <c r="I97" s="845"/>
      <c r="J97" s="845"/>
      <c r="K97" s="845"/>
      <c r="L97" s="845"/>
      <c r="M97" s="845"/>
      <c r="N97" s="845"/>
      <c r="O97" s="845"/>
      <c r="P97" s="845"/>
      <c r="Q97" s="845"/>
      <c r="R97" s="845"/>
    </row>
    <row r="98" spans="1:18" s="8" customFormat="1" ht="11.5" customHeight="1" thickBot="1" x14ac:dyDescent="0.35">
      <c r="A98" s="852"/>
      <c r="B98" s="853"/>
      <c r="C98" s="853"/>
      <c r="D98" s="853"/>
      <c r="E98" s="853"/>
      <c r="F98" s="853"/>
      <c r="G98" s="853"/>
      <c r="H98" s="853"/>
      <c r="I98" s="853"/>
      <c r="J98" s="853"/>
      <c r="K98" s="853"/>
      <c r="L98" s="853"/>
      <c r="M98" s="853"/>
      <c r="N98" s="853"/>
      <c r="O98" s="853"/>
      <c r="P98" s="853"/>
      <c r="Q98" s="853"/>
      <c r="R98" s="854"/>
    </row>
    <row r="99" spans="1:18" s="648" customFormat="1" ht="11.4" customHeight="1" thickBot="1" x14ac:dyDescent="0.35">
      <c r="A99" s="850" t="s">
        <v>148</v>
      </c>
      <c r="B99" s="851"/>
      <c r="C99" s="830" t="s">
        <v>144</v>
      </c>
      <c r="D99" s="831"/>
      <c r="E99" s="417" t="s">
        <v>26</v>
      </c>
      <c r="F99" s="417" t="s">
        <v>25</v>
      </c>
      <c r="G99" s="417" t="s">
        <v>24</v>
      </c>
      <c r="H99" s="417" t="s">
        <v>23</v>
      </c>
      <c r="I99" s="417" t="s">
        <v>22</v>
      </c>
      <c r="J99" s="417" t="s">
        <v>21</v>
      </c>
      <c r="K99" s="417" t="s">
        <v>20</v>
      </c>
      <c r="L99" s="417" t="s">
        <v>19</v>
      </c>
      <c r="M99" s="418" t="s">
        <v>18</v>
      </c>
      <c r="N99" s="419" t="s">
        <v>17</v>
      </c>
      <c r="O99" s="419" t="s">
        <v>16</v>
      </c>
      <c r="P99" s="419" t="s">
        <v>15</v>
      </c>
      <c r="Q99" s="488" t="s">
        <v>14</v>
      </c>
      <c r="R99" s="240" t="s">
        <v>13</v>
      </c>
    </row>
    <row r="100" spans="1:18" s="648" customFormat="1" ht="11.4" customHeight="1" x14ac:dyDescent="0.3">
      <c r="A100" s="651" t="str">
        <f>'FY30 D'!B78</f>
        <v>I.</v>
      </c>
      <c r="B100" s="645" t="str">
        <f>'FY30 D'!C78</f>
        <v xml:space="preserve">Item </v>
      </c>
      <c r="C100" s="219">
        <f>'FY30 D'!S78</f>
        <v>0</v>
      </c>
      <c r="D100" s="16"/>
      <c r="E100" s="459">
        <v>0</v>
      </c>
      <c r="F100" s="459">
        <v>0</v>
      </c>
      <c r="G100" s="459">
        <v>0</v>
      </c>
      <c r="H100" s="459">
        <v>0</v>
      </c>
      <c r="I100" s="459">
        <v>0</v>
      </c>
      <c r="J100" s="459">
        <v>0</v>
      </c>
      <c r="K100" s="459">
        <v>0</v>
      </c>
      <c r="L100" s="459">
        <v>0</v>
      </c>
      <c r="M100" s="459">
        <v>0</v>
      </c>
      <c r="N100" s="459">
        <v>0</v>
      </c>
      <c r="O100" s="459">
        <v>0</v>
      </c>
      <c r="P100" s="459">
        <v>0</v>
      </c>
      <c r="Q100" s="249">
        <f t="shared" ref="Q100:Q101" si="0">SUM(E100:P100)</f>
        <v>0</v>
      </c>
      <c r="R100" s="195">
        <f>C100-Q100</f>
        <v>0</v>
      </c>
    </row>
    <row r="101" spans="1:18" s="648" customFormat="1" ht="11.4" customHeight="1" thickBot="1" x14ac:dyDescent="0.35">
      <c r="A101" s="394" t="str">
        <f>'FY30 D'!B79</f>
        <v>II.</v>
      </c>
      <c r="B101" s="627" t="str">
        <f>'FY30 D'!C79</f>
        <v>Item</v>
      </c>
      <c r="C101" s="221">
        <f>'FY30 D'!S79</f>
        <v>0</v>
      </c>
      <c r="D101" s="20"/>
      <c r="E101" s="460">
        <v>0</v>
      </c>
      <c r="F101" s="460">
        <v>0</v>
      </c>
      <c r="G101" s="460">
        <v>0</v>
      </c>
      <c r="H101" s="460">
        <v>0</v>
      </c>
      <c r="I101" s="460">
        <v>0</v>
      </c>
      <c r="J101" s="460">
        <v>0</v>
      </c>
      <c r="K101" s="460">
        <v>0</v>
      </c>
      <c r="L101" s="460">
        <v>0</v>
      </c>
      <c r="M101" s="460">
        <v>0</v>
      </c>
      <c r="N101" s="460">
        <v>0</v>
      </c>
      <c r="O101" s="460">
        <v>0</v>
      </c>
      <c r="P101" s="460">
        <v>0</v>
      </c>
      <c r="Q101" s="249">
        <f t="shared" si="0"/>
        <v>0</v>
      </c>
      <c r="R101" s="195">
        <f t="shared" ref="R101" si="1">C101-Q101</f>
        <v>0</v>
      </c>
    </row>
    <row r="102" spans="1:18" s="8" customFormat="1" ht="11.5" customHeight="1" thickBot="1" x14ac:dyDescent="0.35">
      <c r="A102" s="204"/>
      <c r="B102" s="108"/>
      <c r="C102" s="193">
        <f>ROUND(SUM(C100:C101),0)</f>
        <v>0</v>
      </c>
      <c r="D102" s="12"/>
      <c r="E102" s="13"/>
      <c r="F102" s="93" t="s">
        <v>91</v>
      </c>
      <c r="G102" s="322">
        <f>SUMPRODUCT(E100:E101+F100:F101+G100:G101)</f>
        <v>0</v>
      </c>
      <c r="H102" s="177"/>
      <c r="I102" s="226" t="s">
        <v>92</v>
      </c>
      <c r="J102" s="435">
        <f>SUMPRODUCT(H100:H101+I100:I101+J100:J101)</f>
        <v>0</v>
      </c>
      <c r="K102" s="234"/>
      <c r="L102" s="235" t="s">
        <v>93</v>
      </c>
      <c r="M102" s="435">
        <f>SUMPRODUCT(K100:K101+L100:L101+M100:M101)</f>
        <v>0</v>
      </c>
      <c r="N102" s="255"/>
      <c r="O102" s="235" t="s">
        <v>94</v>
      </c>
      <c r="P102" s="435">
        <f>SUMPRODUCT(N100:N101+O100:O101+P100:P101)</f>
        <v>0</v>
      </c>
      <c r="Q102" s="254">
        <f>SUM(Q100:Q101)</f>
        <v>0</v>
      </c>
      <c r="R102" s="201">
        <f>C102-Q102</f>
        <v>0</v>
      </c>
    </row>
    <row r="103" spans="1:18" s="8" customFormat="1" ht="11.5" customHeight="1" thickBot="1" x14ac:dyDescent="0.35">
      <c r="A103" s="852"/>
      <c r="B103" s="853"/>
      <c r="C103" s="853"/>
      <c r="D103" s="853"/>
      <c r="E103" s="853"/>
      <c r="F103" s="853"/>
      <c r="G103" s="853"/>
      <c r="H103" s="853"/>
      <c r="I103" s="853"/>
      <c r="J103" s="853"/>
      <c r="K103" s="853"/>
      <c r="L103" s="853"/>
      <c r="M103" s="853"/>
      <c r="N103" s="853"/>
      <c r="O103" s="853"/>
      <c r="P103" s="853"/>
      <c r="Q103" s="853"/>
      <c r="R103" s="854"/>
    </row>
    <row r="104" spans="1:18" s="8" customFormat="1" ht="11.5" customHeight="1" thickBot="1" x14ac:dyDescent="0.35">
      <c r="A104" s="852"/>
      <c r="B104" s="853"/>
      <c r="C104" s="853"/>
      <c r="D104" s="853"/>
      <c r="E104" s="853"/>
      <c r="F104" s="853"/>
      <c r="G104" s="853"/>
      <c r="H104" s="853"/>
      <c r="I104" s="853"/>
      <c r="J104" s="853"/>
      <c r="K104" s="853"/>
      <c r="L104" s="853"/>
      <c r="M104" s="853"/>
      <c r="N104" s="853"/>
      <c r="O104" s="853"/>
      <c r="P104" s="853"/>
      <c r="Q104" s="853"/>
      <c r="R104" s="854"/>
    </row>
    <row r="105" spans="1:18" s="648" customFormat="1" ht="11.4" customHeight="1" thickBot="1" x14ac:dyDescent="0.35">
      <c r="A105" s="850" t="s">
        <v>149</v>
      </c>
      <c r="B105" s="851"/>
      <c r="C105" s="830" t="s">
        <v>144</v>
      </c>
      <c r="D105" s="831"/>
      <c r="E105" s="417" t="s">
        <v>26</v>
      </c>
      <c r="F105" s="417" t="s">
        <v>25</v>
      </c>
      <c r="G105" s="417" t="s">
        <v>24</v>
      </c>
      <c r="H105" s="417" t="s">
        <v>23</v>
      </c>
      <c r="I105" s="417" t="s">
        <v>22</v>
      </c>
      <c r="J105" s="417" t="s">
        <v>21</v>
      </c>
      <c r="K105" s="417" t="s">
        <v>20</v>
      </c>
      <c r="L105" s="417" t="s">
        <v>19</v>
      </c>
      <c r="M105" s="418" t="s">
        <v>18</v>
      </c>
      <c r="N105" s="419" t="s">
        <v>17</v>
      </c>
      <c r="O105" s="419" t="s">
        <v>16</v>
      </c>
      <c r="P105" s="419" t="s">
        <v>15</v>
      </c>
      <c r="Q105" s="488" t="s">
        <v>14</v>
      </c>
      <c r="R105" s="240" t="s">
        <v>13</v>
      </c>
    </row>
    <row r="106" spans="1:18" s="648" customFormat="1" ht="11.4" customHeight="1" x14ac:dyDescent="0.3">
      <c r="A106" s="651" t="str">
        <f>'FY30 D'!B84</f>
        <v>1.</v>
      </c>
      <c r="B106" s="211" t="str">
        <f>'FY30 D'!C84</f>
        <v xml:space="preserve">Item </v>
      </c>
      <c r="C106" s="219">
        <f>'FY30 D'!S84</f>
        <v>0</v>
      </c>
      <c r="D106" s="16"/>
      <c r="E106" s="459">
        <v>0</v>
      </c>
      <c r="F106" s="459">
        <v>0</v>
      </c>
      <c r="G106" s="459">
        <v>0</v>
      </c>
      <c r="H106" s="459">
        <v>0</v>
      </c>
      <c r="I106" s="459">
        <v>0</v>
      </c>
      <c r="J106" s="459">
        <v>0</v>
      </c>
      <c r="K106" s="459">
        <v>0</v>
      </c>
      <c r="L106" s="459">
        <v>0</v>
      </c>
      <c r="M106" s="459">
        <v>0</v>
      </c>
      <c r="N106" s="459">
        <v>0</v>
      </c>
      <c r="O106" s="459">
        <v>0</v>
      </c>
      <c r="P106" s="459">
        <v>0</v>
      </c>
      <c r="Q106" s="249">
        <f t="shared" ref="Q106:Q115" si="2">SUM(E106:P106)</f>
        <v>0</v>
      </c>
      <c r="R106" s="195">
        <f t="shared" ref="R106:R115" si="3">C106-Q106</f>
        <v>0</v>
      </c>
    </row>
    <row r="107" spans="1:18" s="648" customFormat="1" ht="11.4" customHeight="1" x14ac:dyDescent="0.3">
      <c r="A107" s="651" t="str">
        <f>'FY30 D'!B85</f>
        <v>2.</v>
      </c>
      <c r="B107" s="211" t="str">
        <f>'FY30 D'!C85</f>
        <v xml:space="preserve">Item </v>
      </c>
      <c r="C107" s="219">
        <f>'FY30 D'!S85</f>
        <v>0</v>
      </c>
      <c r="D107" s="19"/>
      <c r="E107" s="461">
        <v>0</v>
      </c>
      <c r="F107" s="461">
        <v>0</v>
      </c>
      <c r="G107" s="461">
        <v>0</v>
      </c>
      <c r="H107" s="461">
        <v>0</v>
      </c>
      <c r="I107" s="461">
        <v>0</v>
      </c>
      <c r="J107" s="461">
        <v>0</v>
      </c>
      <c r="K107" s="461">
        <v>0</v>
      </c>
      <c r="L107" s="461">
        <v>0</v>
      </c>
      <c r="M107" s="461">
        <v>0</v>
      </c>
      <c r="N107" s="461">
        <v>0</v>
      </c>
      <c r="O107" s="461">
        <v>0</v>
      </c>
      <c r="P107" s="461">
        <v>0</v>
      </c>
      <c r="Q107" s="249">
        <f t="shared" si="2"/>
        <v>0</v>
      </c>
      <c r="R107" s="195">
        <f t="shared" si="3"/>
        <v>0</v>
      </c>
    </row>
    <row r="108" spans="1:18" s="21" customFormat="1" ht="11.4" customHeight="1" x14ac:dyDescent="0.3">
      <c r="A108" s="651" t="str">
        <f>'FY30 D'!B86</f>
        <v>3.</v>
      </c>
      <c r="B108" s="211" t="str">
        <f>'FY30 D'!C86</f>
        <v xml:space="preserve">Item </v>
      </c>
      <c r="C108" s="219">
        <f>'FY30 D'!S86</f>
        <v>0</v>
      </c>
      <c r="D108" s="16"/>
      <c r="E108" s="461">
        <v>0</v>
      </c>
      <c r="F108" s="461">
        <v>0</v>
      </c>
      <c r="G108" s="461">
        <v>0</v>
      </c>
      <c r="H108" s="461">
        <v>0</v>
      </c>
      <c r="I108" s="461">
        <v>0</v>
      </c>
      <c r="J108" s="461">
        <v>0</v>
      </c>
      <c r="K108" s="461">
        <v>0</v>
      </c>
      <c r="L108" s="461">
        <v>0</v>
      </c>
      <c r="M108" s="461">
        <v>0</v>
      </c>
      <c r="N108" s="461">
        <v>0</v>
      </c>
      <c r="O108" s="461">
        <v>0</v>
      </c>
      <c r="P108" s="461">
        <v>0</v>
      </c>
      <c r="Q108" s="249">
        <f t="shared" si="2"/>
        <v>0</v>
      </c>
      <c r="R108" s="195">
        <f t="shared" si="3"/>
        <v>0</v>
      </c>
    </row>
    <row r="109" spans="1:18" s="21" customFormat="1" ht="11.4" customHeight="1" x14ac:dyDescent="0.3">
      <c r="A109" s="651" t="str">
        <f>'FY30 D'!B87</f>
        <v>4.</v>
      </c>
      <c r="B109" s="74" t="str">
        <f>'FY30 D'!C87</f>
        <v xml:space="preserve">Item </v>
      </c>
      <c r="C109" s="221">
        <f>'FY30 D'!S87</f>
        <v>0</v>
      </c>
      <c r="D109" s="20"/>
      <c r="E109" s="461">
        <v>0</v>
      </c>
      <c r="F109" s="461">
        <v>0</v>
      </c>
      <c r="G109" s="461">
        <v>0</v>
      </c>
      <c r="H109" s="461">
        <v>0</v>
      </c>
      <c r="I109" s="461">
        <v>0</v>
      </c>
      <c r="J109" s="461">
        <v>0</v>
      </c>
      <c r="K109" s="461">
        <v>0</v>
      </c>
      <c r="L109" s="461">
        <v>0</v>
      </c>
      <c r="M109" s="461">
        <v>0</v>
      </c>
      <c r="N109" s="461">
        <v>0</v>
      </c>
      <c r="O109" s="461">
        <v>0</v>
      </c>
      <c r="P109" s="461">
        <v>0</v>
      </c>
      <c r="Q109" s="249">
        <f t="shared" si="2"/>
        <v>0</v>
      </c>
      <c r="R109" s="195">
        <f>C109-Q109</f>
        <v>0</v>
      </c>
    </row>
    <row r="110" spans="1:18" s="648" customFormat="1" ht="11.4" customHeight="1" x14ac:dyDescent="0.3">
      <c r="A110" s="651" t="str">
        <f>'FY30 D'!B88</f>
        <v>5.</v>
      </c>
      <c r="B110" s="74" t="str">
        <f>'FY30 D'!C88</f>
        <v xml:space="preserve">Item </v>
      </c>
      <c r="C110" s="221">
        <f>'FY30 D'!S88</f>
        <v>0</v>
      </c>
      <c r="D110" s="20"/>
      <c r="E110" s="461">
        <v>0</v>
      </c>
      <c r="F110" s="461">
        <v>0</v>
      </c>
      <c r="G110" s="461">
        <v>0</v>
      </c>
      <c r="H110" s="461">
        <v>0</v>
      </c>
      <c r="I110" s="461">
        <v>0</v>
      </c>
      <c r="J110" s="461">
        <v>0</v>
      </c>
      <c r="K110" s="461">
        <v>0</v>
      </c>
      <c r="L110" s="461">
        <v>0</v>
      </c>
      <c r="M110" s="461">
        <v>0</v>
      </c>
      <c r="N110" s="461">
        <v>0</v>
      </c>
      <c r="O110" s="461">
        <v>0</v>
      </c>
      <c r="P110" s="461">
        <v>0</v>
      </c>
      <c r="Q110" s="249">
        <f t="shared" si="2"/>
        <v>0</v>
      </c>
      <c r="R110" s="195">
        <f t="shared" si="3"/>
        <v>0</v>
      </c>
    </row>
    <row r="111" spans="1:18" s="648" customFormat="1" ht="11.4" customHeight="1" x14ac:dyDescent="0.3">
      <c r="A111" s="651" t="str">
        <f>'FY30 D'!B89</f>
        <v>6.</v>
      </c>
      <c r="B111" s="74" t="str">
        <f>'FY30 D'!C89</f>
        <v xml:space="preserve">Item </v>
      </c>
      <c r="C111" s="221">
        <f>'FY30 D'!S89</f>
        <v>0</v>
      </c>
      <c r="D111" s="18"/>
      <c r="E111" s="461">
        <v>0</v>
      </c>
      <c r="F111" s="461">
        <v>0</v>
      </c>
      <c r="G111" s="461">
        <v>0</v>
      </c>
      <c r="H111" s="461">
        <v>0</v>
      </c>
      <c r="I111" s="461">
        <v>0</v>
      </c>
      <c r="J111" s="461">
        <v>0</v>
      </c>
      <c r="K111" s="461">
        <v>0</v>
      </c>
      <c r="L111" s="461">
        <v>0</v>
      </c>
      <c r="M111" s="461">
        <v>0</v>
      </c>
      <c r="N111" s="461">
        <v>0</v>
      </c>
      <c r="O111" s="461">
        <v>0</v>
      </c>
      <c r="P111" s="461">
        <v>0</v>
      </c>
      <c r="Q111" s="249">
        <f t="shared" si="2"/>
        <v>0</v>
      </c>
      <c r="R111" s="195">
        <f t="shared" si="3"/>
        <v>0</v>
      </c>
    </row>
    <row r="112" spans="1:18" s="648" customFormat="1" ht="11.4" customHeight="1" x14ac:dyDescent="0.3">
      <c r="A112" s="651" t="str">
        <f>'FY30 D'!B90</f>
        <v>7.</v>
      </c>
      <c r="B112" s="74" t="str">
        <f>'FY30 D'!C90</f>
        <v xml:space="preserve">Item </v>
      </c>
      <c r="C112" s="221">
        <f>'FY30 D'!S90</f>
        <v>0</v>
      </c>
      <c r="D112" s="18"/>
      <c r="E112" s="461">
        <v>0</v>
      </c>
      <c r="F112" s="461">
        <v>0</v>
      </c>
      <c r="G112" s="461">
        <v>0</v>
      </c>
      <c r="H112" s="461">
        <v>0</v>
      </c>
      <c r="I112" s="461">
        <v>0</v>
      </c>
      <c r="J112" s="461">
        <v>0</v>
      </c>
      <c r="K112" s="461">
        <v>0</v>
      </c>
      <c r="L112" s="461">
        <v>0</v>
      </c>
      <c r="M112" s="461">
        <v>0</v>
      </c>
      <c r="N112" s="461">
        <v>0</v>
      </c>
      <c r="O112" s="461">
        <v>0</v>
      </c>
      <c r="P112" s="461">
        <v>0</v>
      </c>
      <c r="Q112" s="249">
        <f t="shared" si="2"/>
        <v>0</v>
      </c>
      <c r="R112" s="195">
        <f t="shared" si="3"/>
        <v>0</v>
      </c>
    </row>
    <row r="113" spans="1:18" s="648" customFormat="1" ht="11.4" customHeight="1" x14ac:dyDescent="0.3">
      <c r="A113" s="651" t="str">
        <f>'FY30 D'!B91</f>
        <v>8.</v>
      </c>
      <c r="B113" s="74" t="str">
        <f>'FY30 D'!C91</f>
        <v xml:space="preserve">Item </v>
      </c>
      <c r="C113" s="221">
        <f>'FY30 D'!S91</f>
        <v>0</v>
      </c>
      <c r="D113" s="18"/>
      <c r="E113" s="461">
        <v>0</v>
      </c>
      <c r="F113" s="461">
        <v>0</v>
      </c>
      <c r="G113" s="461">
        <v>0</v>
      </c>
      <c r="H113" s="461">
        <v>0</v>
      </c>
      <c r="I113" s="461">
        <v>0</v>
      </c>
      <c r="J113" s="461">
        <v>0</v>
      </c>
      <c r="K113" s="461">
        <v>0</v>
      </c>
      <c r="L113" s="461">
        <v>0</v>
      </c>
      <c r="M113" s="461">
        <v>0</v>
      </c>
      <c r="N113" s="461">
        <v>0</v>
      </c>
      <c r="O113" s="461">
        <v>0</v>
      </c>
      <c r="P113" s="461">
        <v>0</v>
      </c>
      <c r="Q113" s="249">
        <f t="shared" si="2"/>
        <v>0</v>
      </c>
      <c r="R113" s="195">
        <f t="shared" si="3"/>
        <v>0</v>
      </c>
    </row>
    <row r="114" spans="1:18" s="648" customFormat="1" ht="11.4" customHeight="1" x14ac:dyDescent="0.3">
      <c r="A114" s="651" t="str">
        <f>'FY30 D'!B92</f>
        <v>9.</v>
      </c>
      <c r="B114" s="74" t="str">
        <f>'FY30 D'!C92</f>
        <v>Item</v>
      </c>
      <c r="C114" s="221">
        <f>'FY30 D'!S92</f>
        <v>0</v>
      </c>
      <c r="D114" s="18"/>
      <c r="E114" s="461">
        <v>0</v>
      </c>
      <c r="F114" s="461">
        <v>0</v>
      </c>
      <c r="G114" s="461">
        <v>0</v>
      </c>
      <c r="H114" s="461">
        <v>0</v>
      </c>
      <c r="I114" s="461">
        <v>0</v>
      </c>
      <c r="J114" s="461">
        <v>0</v>
      </c>
      <c r="K114" s="461">
        <v>0</v>
      </c>
      <c r="L114" s="461">
        <v>0</v>
      </c>
      <c r="M114" s="461">
        <v>0</v>
      </c>
      <c r="N114" s="461">
        <v>0</v>
      </c>
      <c r="O114" s="461">
        <v>0</v>
      </c>
      <c r="P114" s="461">
        <v>0</v>
      </c>
      <c r="Q114" s="249">
        <f t="shared" si="2"/>
        <v>0</v>
      </c>
      <c r="R114" s="195">
        <f t="shared" si="3"/>
        <v>0</v>
      </c>
    </row>
    <row r="115" spans="1:18" s="648" customFormat="1" ht="11.4" customHeight="1" thickBot="1" x14ac:dyDescent="0.35">
      <c r="A115" s="651" t="str">
        <f>'FY30 D'!B93</f>
        <v>10.</v>
      </c>
      <c r="B115" s="74" t="str">
        <f>'FY30 D'!C93</f>
        <v>Item</v>
      </c>
      <c r="C115" s="221">
        <f>'FY30 D'!S93</f>
        <v>0</v>
      </c>
      <c r="D115" s="18"/>
      <c r="E115" s="460">
        <v>0</v>
      </c>
      <c r="F115" s="460">
        <v>0</v>
      </c>
      <c r="G115" s="462">
        <v>0</v>
      </c>
      <c r="H115" s="460">
        <v>0</v>
      </c>
      <c r="I115" s="460">
        <v>0</v>
      </c>
      <c r="J115" s="460">
        <v>0</v>
      </c>
      <c r="K115" s="460">
        <v>0</v>
      </c>
      <c r="L115" s="460">
        <v>0</v>
      </c>
      <c r="M115" s="460">
        <v>0</v>
      </c>
      <c r="N115" s="460">
        <v>0</v>
      </c>
      <c r="O115" s="460">
        <v>0</v>
      </c>
      <c r="P115" s="460">
        <v>0</v>
      </c>
      <c r="Q115" s="249">
        <f t="shared" si="2"/>
        <v>0</v>
      </c>
      <c r="R115" s="195">
        <f t="shared" si="3"/>
        <v>0</v>
      </c>
    </row>
    <row r="116" spans="1:18" s="8" customFormat="1" ht="11.5" customHeight="1" thickBot="1" x14ac:dyDescent="0.35">
      <c r="A116" s="204"/>
      <c r="B116" s="108"/>
      <c r="C116" s="193">
        <f>ROUND(SUM(C106:C115),0)</f>
        <v>0</v>
      </c>
      <c r="D116" s="12"/>
      <c r="E116" s="225"/>
      <c r="F116" s="226" t="s">
        <v>91</v>
      </c>
      <c r="G116" s="305">
        <f>SUMPRODUCT(E106:E115+F106:F115+G106:G115)</f>
        <v>0</v>
      </c>
      <c r="H116" s="177"/>
      <c r="I116" s="226" t="s">
        <v>92</v>
      </c>
      <c r="J116" s="435">
        <f>SUMPRODUCT(H106:H115+I106:I115+J106:J115)</f>
        <v>0</v>
      </c>
      <c r="K116" s="234"/>
      <c r="L116" s="235" t="s">
        <v>93</v>
      </c>
      <c r="M116" s="435">
        <f>SUMPRODUCT(K106:K115+L106:L115+M106:M115)</f>
        <v>0</v>
      </c>
      <c r="N116" s="255"/>
      <c r="O116" s="307" t="s">
        <v>94</v>
      </c>
      <c r="P116" s="435">
        <f>SUMPRODUCT(N106:N115+O106:O115+P106:P115)</f>
        <v>0</v>
      </c>
      <c r="Q116" s="254">
        <f>SUM(Q106:Q115)</f>
        <v>0</v>
      </c>
      <c r="R116" s="201">
        <f>C116-Q116</f>
        <v>0</v>
      </c>
    </row>
    <row r="117" spans="1:18" s="8" customFormat="1" ht="11.5" customHeight="1" thickBot="1" x14ac:dyDescent="0.35">
      <c r="A117" s="852"/>
      <c r="B117" s="853"/>
      <c r="C117" s="853"/>
      <c r="D117" s="853"/>
      <c r="E117" s="853"/>
      <c r="F117" s="853"/>
      <c r="G117" s="853"/>
      <c r="H117" s="853"/>
      <c r="I117" s="853"/>
      <c r="J117" s="853"/>
      <c r="K117" s="853"/>
      <c r="L117" s="853"/>
      <c r="M117" s="853"/>
      <c r="N117" s="853"/>
      <c r="O117" s="853"/>
      <c r="P117" s="853"/>
      <c r="Q117" s="853"/>
      <c r="R117" s="854"/>
    </row>
    <row r="118" spans="1:18" s="8" customFormat="1" ht="11.5" customHeight="1" thickBot="1" x14ac:dyDescent="0.35">
      <c r="A118" s="852"/>
      <c r="B118" s="853"/>
      <c r="C118" s="853"/>
      <c r="D118" s="853"/>
      <c r="E118" s="853"/>
      <c r="F118" s="853"/>
      <c r="G118" s="853"/>
      <c r="H118" s="853"/>
      <c r="I118" s="853"/>
      <c r="J118" s="853"/>
      <c r="K118" s="853"/>
      <c r="L118" s="853"/>
      <c r="M118" s="853"/>
      <c r="N118" s="853"/>
      <c r="O118" s="853"/>
      <c r="P118" s="853"/>
      <c r="Q118" s="853"/>
      <c r="R118" s="854"/>
    </row>
    <row r="119" spans="1:18" s="648" customFormat="1" ht="11.4" customHeight="1" thickBot="1" x14ac:dyDescent="0.35">
      <c r="A119" s="850" t="s">
        <v>150</v>
      </c>
      <c r="B119" s="863"/>
      <c r="C119" s="830" t="s">
        <v>144</v>
      </c>
      <c r="D119" s="831"/>
      <c r="E119" s="465" t="s">
        <v>26</v>
      </c>
      <c r="F119" s="465" t="s">
        <v>25</v>
      </c>
      <c r="G119" s="465" t="s">
        <v>24</v>
      </c>
      <c r="H119" s="465" t="s">
        <v>23</v>
      </c>
      <c r="I119" s="465" t="s">
        <v>22</v>
      </c>
      <c r="J119" s="465" t="s">
        <v>21</v>
      </c>
      <c r="K119" s="465" t="s">
        <v>20</v>
      </c>
      <c r="L119" s="465" t="s">
        <v>19</v>
      </c>
      <c r="M119" s="466" t="s">
        <v>18</v>
      </c>
      <c r="N119" s="467" t="s">
        <v>17</v>
      </c>
      <c r="O119" s="467" t="s">
        <v>16</v>
      </c>
      <c r="P119" s="467" t="s">
        <v>15</v>
      </c>
      <c r="Q119" s="488" t="s">
        <v>14</v>
      </c>
      <c r="R119" s="240" t="s">
        <v>13</v>
      </c>
    </row>
    <row r="120" spans="1:18" s="648" customFormat="1" ht="11.4" customHeight="1" x14ac:dyDescent="0.3">
      <c r="A120" s="273" t="str">
        <f>'FY30 D'!B97</f>
        <v>A.</v>
      </c>
      <c r="B120" s="629" t="str">
        <f>'FY30 D'!C97</f>
        <v>Service</v>
      </c>
      <c r="C120" s="221">
        <f>'FY30 D'!S97</f>
        <v>0</v>
      </c>
      <c r="D120" s="16"/>
      <c r="E120" s="459">
        <v>0</v>
      </c>
      <c r="F120" s="459">
        <v>0</v>
      </c>
      <c r="G120" s="459">
        <v>0</v>
      </c>
      <c r="H120" s="459">
        <v>0</v>
      </c>
      <c r="I120" s="459">
        <v>0</v>
      </c>
      <c r="J120" s="459">
        <v>0</v>
      </c>
      <c r="K120" s="459">
        <v>0</v>
      </c>
      <c r="L120" s="459">
        <v>0</v>
      </c>
      <c r="M120" s="459">
        <v>0</v>
      </c>
      <c r="N120" s="459">
        <v>0</v>
      </c>
      <c r="O120" s="459">
        <v>0</v>
      </c>
      <c r="P120" s="459">
        <v>0</v>
      </c>
      <c r="Q120" s="249">
        <f>SUM(E120:P120)</f>
        <v>0</v>
      </c>
      <c r="R120" s="202">
        <f>C120-Q120</f>
        <v>0</v>
      </c>
    </row>
    <row r="121" spans="1:18" s="648" customFormat="1" ht="11.4" customHeight="1" x14ac:dyDescent="0.3">
      <c r="A121" s="273" t="str">
        <f>'FY30 D'!B98</f>
        <v>B.</v>
      </c>
      <c r="B121" s="629" t="str">
        <f>'FY30 D'!C98</f>
        <v>Service</v>
      </c>
      <c r="C121" s="221">
        <f>'FY30 D'!S98</f>
        <v>0</v>
      </c>
      <c r="D121" s="19"/>
      <c r="E121" s="461">
        <v>0</v>
      </c>
      <c r="F121" s="461">
        <v>0</v>
      </c>
      <c r="G121" s="461">
        <v>0</v>
      </c>
      <c r="H121" s="461">
        <v>0</v>
      </c>
      <c r="I121" s="461">
        <v>0</v>
      </c>
      <c r="J121" s="461">
        <v>0</v>
      </c>
      <c r="K121" s="461">
        <v>0</v>
      </c>
      <c r="L121" s="461">
        <v>0</v>
      </c>
      <c r="M121" s="461">
        <v>0</v>
      </c>
      <c r="N121" s="461">
        <v>0</v>
      </c>
      <c r="O121" s="461">
        <v>0</v>
      </c>
      <c r="P121" s="461">
        <v>0</v>
      </c>
      <c r="Q121" s="249">
        <f>SUM(E121:P121)</f>
        <v>0</v>
      </c>
      <c r="R121" s="202">
        <f t="shared" ref="R121:R122" si="4">C121-Q121</f>
        <v>0</v>
      </c>
    </row>
    <row r="122" spans="1:18" s="648" customFormat="1" ht="11.4" customHeight="1" thickBot="1" x14ac:dyDescent="0.35">
      <c r="A122" s="273" t="str">
        <f>'FY30 D'!B99</f>
        <v>C.</v>
      </c>
      <c r="B122" s="629" t="str">
        <f>'FY30 D'!C99</f>
        <v>Service</v>
      </c>
      <c r="C122" s="221">
        <f>'FY30 D'!S99</f>
        <v>0</v>
      </c>
      <c r="D122" s="20"/>
      <c r="E122" s="461">
        <v>0</v>
      </c>
      <c r="F122" s="461">
        <v>0</v>
      </c>
      <c r="G122" s="461">
        <v>0</v>
      </c>
      <c r="H122" s="461">
        <v>0</v>
      </c>
      <c r="I122" s="461">
        <v>0</v>
      </c>
      <c r="J122" s="461">
        <v>0</v>
      </c>
      <c r="K122" s="461">
        <v>0</v>
      </c>
      <c r="L122" s="461">
        <v>0</v>
      </c>
      <c r="M122" s="461">
        <v>0</v>
      </c>
      <c r="N122" s="461">
        <v>0</v>
      </c>
      <c r="O122" s="461">
        <v>0</v>
      </c>
      <c r="P122" s="461">
        <v>0</v>
      </c>
      <c r="Q122" s="249">
        <f>SUM(E122:P122)</f>
        <v>0</v>
      </c>
      <c r="R122" s="202">
        <f t="shared" si="4"/>
        <v>0</v>
      </c>
    </row>
    <row r="123" spans="1:18" s="648" customFormat="1" ht="11.4" hidden="1" customHeight="1" thickBot="1" x14ac:dyDescent="0.35">
      <c r="A123" s="273" t="str">
        <f>'FY30 D'!B100</f>
        <v>D.</v>
      </c>
      <c r="B123" s="629" t="str">
        <f>'FY30 D'!C100</f>
        <v>Service</v>
      </c>
      <c r="C123" s="221">
        <f>'FY30 D'!S100</f>
        <v>0</v>
      </c>
      <c r="D123" s="20"/>
      <c r="E123" s="460">
        <v>0</v>
      </c>
      <c r="F123" s="460">
        <v>0</v>
      </c>
      <c r="G123" s="460">
        <v>0</v>
      </c>
      <c r="H123" s="460">
        <v>0</v>
      </c>
      <c r="I123" s="460">
        <v>0</v>
      </c>
      <c r="J123" s="460">
        <v>0</v>
      </c>
      <c r="K123" s="460">
        <v>0</v>
      </c>
      <c r="L123" s="460">
        <v>0</v>
      </c>
      <c r="M123" s="460">
        <v>0</v>
      </c>
      <c r="N123" s="460">
        <v>0</v>
      </c>
      <c r="O123" s="460">
        <v>0</v>
      </c>
      <c r="P123" s="460">
        <v>0</v>
      </c>
      <c r="Q123" s="249">
        <f>SUM(E123:P123)</f>
        <v>0</v>
      </c>
      <c r="R123" s="202">
        <f>C123-Q123</f>
        <v>0</v>
      </c>
    </row>
    <row r="124" spans="1:18" s="8" customFormat="1" ht="11.5" customHeight="1" thickBot="1" x14ac:dyDescent="0.35">
      <c r="A124" s="204"/>
      <c r="B124" s="212"/>
      <c r="C124" s="193">
        <f>ROUND(SUM(C120:C123),0)</f>
        <v>0</v>
      </c>
      <c r="D124" s="12"/>
      <c r="E124" s="225"/>
      <c r="F124" s="226" t="s">
        <v>91</v>
      </c>
      <c r="G124" s="322" cm="1">
        <f t="array" ref="G124">SUMPRODUCT(E120:E123+F120:F123+G120:G123)</f>
        <v>0</v>
      </c>
      <c r="H124" s="177"/>
      <c r="I124" s="226" t="s">
        <v>92</v>
      </c>
      <c r="J124" s="435" cm="1">
        <f t="array" ref="J124">SUMPRODUCT(H120:H123+I120:I123+J120:J123)</f>
        <v>0</v>
      </c>
      <c r="K124" s="234"/>
      <c r="L124" s="235" t="s">
        <v>93</v>
      </c>
      <c r="M124" s="435">
        <f>SUMPRODUCT(K120:K123+L120:L123+M120:M123)</f>
        <v>0</v>
      </c>
      <c r="N124" s="255"/>
      <c r="O124" s="235" t="s">
        <v>94</v>
      </c>
      <c r="P124" s="435">
        <f>SUMPRODUCT(N120:N123+O120:O123+P120:P123)</f>
        <v>0</v>
      </c>
      <c r="Q124" s="254">
        <f>SUM(Q120:Q123)</f>
        <v>0</v>
      </c>
      <c r="R124" s="201">
        <f>C124-Q124</f>
        <v>0</v>
      </c>
    </row>
    <row r="125" spans="1:18" s="8" customFormat="1" ht="11.5" customHeight="1" thickBot="1" x14ac:dyDescent="0.35">
      <c r="A125" s="852"/>
      <c r="B125" s="853"/>
      <c r="C125" s="853"/>
      <c r="D125" s="853"/>
      <c r="E125" s="853"/>
      <c r="F125" s="853"/>
      <c r="G125" s="853"/>
      <c r="H125" s="853"/>
      <c r="I125" s="853"/>
      <c r="J125" s="853"/>
      <c r="K125" s="853"/>
      <c r="L125" s="853"/>
      <c r="M125" s="853"/>
      <c r="N125" s="853"/>
      <c r="O125" s="853"/>
      <c r="P125" s="853"/>
      <c r="Q125" s="853"/>
      <c r="R125" s="854"/>
    </row>
    <row r="126" spans="1:18" s="8" customFormat="1" ht="11.5" customHeight="1" thickBot="1" x14ac:dyDescent="0.35">
      <c r="A126" s="852"/>
      <c r="B126" s="853"/>
      <c r="C126" s="853"/>
      <c r="D126" s="853"/>
      <c r="E126" s="853"/>
      <c r="F126" s="853"/>
      <c r="G126" s="853"/>
      <c r="H126" s="853"/>
      <c r="I126" s="853"/>
      <c r="J126" s="853"/>
      <c r="K126" s="853"/>
      <c r="L126" s="853"/>
      <c r="M126" s="853"/>
      <c r="N126" s="853"/>
      <c r="O126" s="853"/>
      <c r="P126" s="853"/>
      <c r="Q126" s="853"/>
      <c r="R126" s="854"/>
    </row>
    <row r="127" spans="1:18" s="648" customFormat="1" ht="11.4" customHeight="1" thickBot="1" x14ac:dyDescent="0.35">
      <c r="A127" s="850" t="s">
        <v>151</v>
      </c>
      <c r="B127" s="863"/>
      <c r="C127" s="830" t="s">
        <v>144</v>
      </c>
      <c r="D127" s="831"/>
      <c r="E127" s="465" t="s">
        <v>26</v>
      </c>
      <c r="F127" s="465" t="s">
        <v>25</v>
      </c>
      <c r="G127" s="465" t="s">
        <v>24</v>
      </c>
      <c r="H127" s="465" t="s">
        <v>23</v>
      </c>
      <c r="I127" s="465" t="s">
        <v>22</v>
      </c>
      <c r="J127" s="465" t="s">
        <v>21</v>
      </c>
      <c r="K127" s="465" t="s">
        <v>20</v>
      </c>
      <c r="L127" s="465" t="s">
        <v>19</v>
      </c>
      <c r="M127" s="466" t="s">
        <v>18</v>
      </c>
      <c r="N127" s="467" t="s">
        <v>17</v>
      </c>
      <c r="O127" s="467" t="s">
        <v>16</v>
      </c>
      <c r="P127" s="467" t="s">
        <v>15</v>
      </c>
      <c r="Q127" s="488" t="s">
        <v>14</v>
      </c>
      <c r="R127" s="240" t="s">
        <v>13</v>
      </c>
    </row>
    <row r="128" spans="1:18" s="648" customFormat="1" ht="11.4" customHeight="1" x14ac:dyDescent="0.3">
      <c r="A128" s="881" t="str">
        <f>'FY30 D'!$B$103</f>
        <v>General Other</v>
      </c>
      <c r="B128" s="882"/>
      <c r="C128" s="356"/>
      <c r="D128" s="357"/>
      <c r="E128" s="358"/>
      <c r="F128" s="359"/>
      <c r="G128" s="359"/>
      <c r="H128" s="358"/>
      <c r="I128" s="359"/>
      <c r="J128" s="360"/>
      <c r="K128" s="358"/>
      <c r="L128" s="359"/>
      <c r="M128" s="361"/>
      <c r="N128" s="362"/>
      <c r="O128" s="363"/>
      <c r="P128" s="364"/>
      <c r="Q128" s="365"/>
      <c r="R128" s="356"/>
    </row>
    <row r="129" spans="1:18" s="648" customFormat="1" ht="11.4" customHeight="1" x14ac:dyDescent="0.3">
      <c r="A129" s="651" t="str">
        <f>'FY30 D'!B104</f>
        <v>1.</v>
      </c>
      <c r="B129" s="122" t="str">
        <f>'FY30 D'!C104</f>
        <v>Cost</v>
      </c>
      <c r="C129" s="219">
        <f>'FY30 D'!S104</f>
        <v>0</v>
      </c>
      <c r="D129" s="16"/>
      <c r="E129" s="464">
        <v>0</v>
      </c>
      <c r="F129" s="464">
        <v>0</v>
      </c>
      <c r="G129" s="464">
        <v>0</v>
      </c>
      <c r="H129" s="464">
        <v>0</v>
      </c>
      <c r="I129" s="464">
        <v>0</v>
      </c>
      <c r="J129" s="464">
        <v>0</v>
      </c>
      <c r="K129" s="464">
        <v>0</v>
      </c>
      <c r="L129" s="464">
        <v>0</v>
      </c>
      <c r="M129" s="464">
        <v>0</v>
      </c>
      <c r="N129" s="464">
        <v>0</v>
      </c>
      <c r="O129" s="464">
        <v>0</v>
      </c>
      <c r="P129" s="464">
        <v>0</v>
      </c>
      <c r="Q129" s="249">
        <f t="shared" ref="Q129:Q138" si="5">SUM(E129:P129)</f>
        <v>0</v>
      </c>
      <c r="R129" s="195">
        <f t="shared" ref="R129:R138" si="6">C129-Q129</f>
        <v>0</v>
      </c>
    </row>
    <row r="130" spans="1:18" s="648" customFormat="1" ht="11.4" customHeight="1" x14ac:dyDescent="0.3">
      <c r="A130" s="651" t="str">
        <f>'FY30 D'!B105</f>
        <v>2.</v>
      </c>
      <c r="B130" s="122" t="str">
        <f>'FY30 D'!C105</f>
        <v>Cost</v>
      </c>
      <c r="C130" s="219">
        <f>'FY30 D'!S105</f>
        <v>0</v>
      </c>
      <c r="D130" s="16"/>
      <c r="E130" s="461">
        <v>0</v>
      </c>
      <c r="F130" s="461">
        <v>0</v>
      </c>
      <c r="G130" s="461">
        <v>0</v>
      </c>
      <c r="H130" s="461">
        <v>0</v>
      </c>
      <c r="I130" s="461">
        <v>0</v>
      </c>
      <c r="J130" s="461">
        <v>0</v>
      </c>
      <c r="K130" s="461">
        <v>0</v>
      </c>
      <c r="L130" s="461">
        <v>0</v>
      </c>
      <c r="M130" s="461">
        <v>0</v>
      </c>
      <c r="N130" s="461">
        <v>0</v>
      </c>
      <c r="O130" s="461">
        <v>0</v>
      </c>
      <c r="P130" s="461">
        <v>0</v>
      </c>
      <c r="Q130" s="249">
        <f t="shared" si="5"/>
        <v>0</v>
      </c>
      <c r="R130" s="195">
        <f t="shared" si="6"/>
        <v>0</v>
      </c>
    </row>
    <row r="131" spans="1:18" s="648" customFormat="1" ht="11.4" customHeight="1" x14ac:dyDescent="0.3">
      <c r="A131" s="651" t="str">
        <f>'FY30 D'!B106</f>
        <v>3.</v>
      </c>
      <c r="B131" s="122" t="str">
        <f>'FY30 D'!C106</f>
        <v>Cost</v>
      </c>
      <c r="C131" s="219">
        <f>'FY30 D'!S106</f>
        <v>0</v>
      </c>
      <c r="D131" s="16"/>
      <c r="E131" s="461">
        <v>0</v>
      </c>
      <c r="F131" s="461">
        <v>0</v>
      </c>
      <c r="G131" s="461">
        <v>0</v>
      </c>
      <c r="H131" s="461">
        <v>0</v>
      </c>
      <c r="I131" s="461">
        <v>0</v>
      </c>
      <c r="J131" s="461">
        <v>0</v>
      </c>
      <c r="K131" s="461">
        <v>0</v>
      </c>
      <c r="L131" s="461">
        <v>0</v>
      </c>
      <c r="M131" s="461">
        <v>0</v>
      </c>
      <c r="N131" s="461">
        <v>0</v>
      </c>
      <c r="O131" s="461">
        <v>0</v>
      </c>
      <c r="P131" s="461">
        <v>0</v>
      </c>
      <c r="Q131" s="249">
        <f t="shared" si="5"/>
        <v>0</v>
      </c>
      <c r="R131" s="195">
        <f>C131-Q131</f>
        <v>0</v>
      </c>
    </row>
    <row r="132" spans="1:18" s="648" customFormat="1" ht="11.4" customHeight="1" x14ac:dyDescent="0.3">
      <c r="A132" s="651" t="str">
        <f>'FY30 D'!B107</f>
        <v>4.</v>
      </c>
      <c r="B132" s="122" t="str">
        <f>'FY30 D'!C107</f>
        <v>Cost</v>
      </c>
      <c r="C132" s="219">
        <f>'FY30 D'!S107</f>
        <v>0</v>
      </c>
      <c r="D132" s="16"/>
      <c r="E132" s="461">
        <v>0</v>
      </c>
      <c r="F132" s="461">
        <v>0</v>
      </c>
      <c r="G132" s="461">
        <v>0</v>
      </c>
      <c r="H132" s="461">
        <v>0</v>
      </c>
      <c r="I132" s="461">
        <v>0</v>
      </c>
      <c r="J132" s="461">
        <v>0</v>
      </c>
      <c r="K132" s="461">
        <v>0</v>
      </c>
      <c r="L132" s="461">
        <v>0</v>
      </c>
      <c r="M132" s="461">
        <v>0</v>
      </c>
      <c r="N132" s="461">
        <v>0</v>
      </c>
      <c r="O132" s="461">
        <v>0</v>
      </c>
      <c r="P132" s="461">
        <v>0</v>
      </c>
      <c r="Q132" s="249">
        <f t="shared" si="5"/>
        <v>0</v>
      </c>
      <c r="R132" s="195">
        <f t="shared" si="6"/>
        <v>0</v>
      </c>
    </row>
    <row r="133" spans="1:18" s="648" customFormat="1" ht="11.4" customHeight="1" x14ac:dyDescent="0.3">
      <c r="A133" s="651" t="str">
        <f>'FY30 D'!B108</f>
        <v>5.</v>
      </c>
      <c r="B133" s="122" t="str">
        <f>'FY30 D'!C108</f>
        <v>Cost</v>
      </c>
      <c r="C133" s="219">
        <f>'FY30 D'!S108</f>
        <v>0</v>
      </c>
      <c r="D133" s="16"/>
      <c r="E133" s="461">
        <v>0</v>
      </c>
      <c r="F133" s="461">
        <v>0</v>
      </c>
      <c r="G133" s="461">
        <v>0</v>
      </c>
      <c r="H133" s="461">
        <v>0</v>
      </c>
      <c r="I133" s="461">
        <v>0</v>
      </c>
      <c r="J133" s="461">
        <v>0</v>
      </c>
      <c r="K133" s="461">
        <v>0</v>
      </c>
      <c r="L133" s="461">
        <v>0</v>
      </c>
      <c r="M133" s="461">
        <v>0</v>
      </c>
      <c r="N133" s="461">
        <v>0</v>
      </c>
      <c r="O133" s="461">
        <v>0</v>
      </c>
      <c r="P133" s="461">
        <v>0</v>
      </c>
      <c r="Q133" s="249">
        <f t="shared" si="5"/>
        <v>0</v>
      </c>
      <c r="R133" s="195">
        <f t="shared" si="6"/>
        <v>0</v>
      </c>
    </row>
    <row r="134" spans="1:18" s="21" customFormat="1" ht="11.4" customHeight="1" x14ac:dyDescent="0.3">
      <c r="A134" s="651" t="str">
        <f>'FY30 D'!B109</f>
        <v>6.</v>
      </c>
      <c r="B134" s="123" t="str">
        <f>'FY30 D'!C109</f>
        <v>Cost</v>
      </c>
      <c r="C134" s="221">
        <f>'FY30 D'!S109</f>
        <v>0</v>
      </c>
      <c r="D134" s="18"/>
      <c r="E134" s="461">
        <v>0</v>
      </c>
      <c r="F134" s="461">
        <v>0</v>
      </c>
      <c r="G134" s="461">
        <v>0</v>
      </c>
      <c r="H134" s="461">
        <v>0</v>
      </c>
      <c r="I134" s="461">
        <v>0</v>
      </c>
      <c r="J134" s="461">
        <v>0</v>
      </c>
      <c r="K134" s="461">
        <v>0</v>
      </c>
      <c r="L134" s="461">
        <v>0</v>
      </c>
      <c r="M134" s="461">
        <v>0</v>
      </c>
      <c r="N134" s="461">
        <v>0</v>
      </c>
      <c r="O134" s="461">
        <v>0</v>
      </c>
      <c r="P134" s="461">
        <v>0</v>
      </c>
      <c r="Q134" s="249">
        <f t="shared" si="5"/>
        <v>0</v>
      </c>
      <c r="R134" s="195">
        <f t="shared" si="6"/>
        <v>0</v>
      </c>
    </row>
    <row r="135" spans="1:18" s="21" customFormat="1" ht="11.4" customHeight="1" x14ac:dyDescent="0.3">
      <c r="A135" s="651" t="str">
        <f>'FY30 D'!B110</f>
        <v>7.</v>
      </c>
      <c r="B135" s="123" t="str">
        <f>'FY30 D'!C110</f>
        <v>Cost</v>
      </c>
      <c r="C135" s="221">
        <f>'FY30 D'!S110</f>
        <v>0</v>
      </c>
      <c r="D135" s="18"/>
      <c r="E135" s="461">
        <v>0</v>
      </c>
      <c r="F135" s="461">
        <v>0</v>
      </c>
      <c r="G135" s="461">
        <v>0</v>
      </c>
      <c r="H135" s="461">
        <v>0</v>
      </c>
      <c r="I135" s="461">
        <v>0</v>
      </c>
      <c r="J135" s="461">
        <v>0</v>
      </c>
      <c r="K135" s="461">
        <v>0</v>
      </c>
      <c r="L135" s="461">
        <v>0</v>
      </c>
      <c r="M135" s="461">
        <v>0</v>
      </c>
      <c r="N135" s="461">
        <v>0</v>
      </c>
      <c r="O135" s="461">
        <v>0</v>
      </c>
      <c r="P135" s="461">
        <v>0</v>
      </c>
      <c r="Q135" s="249">
        <f t="shared" si="5"/>
        <v>0</v>
      </c>
      <c r="R135" s="195">
        <f t="shared" si="6"/>
        <v>0</v>
      </c>
    </row>
    <row r="136" spans="1:18" s="21" customFormat="1" ht="11.4" customHeight="1" x14ac:dyDescent="0.3">
      <c r="A136" s="651" t="str">
        <f>'FY30 D'!B111</f>
        <v>8.</v>
      </c>
      <c r="B136" s="123" t="str">
        <f>'FY30 D'!C111</f>
        <v>Cost</v>
      </c>
      <c r="C136" s="221">
        <f>'FY30 D'!S111</f>
        <v>0</v>
      </c>
      <c r="D136" s="18"/>
      <c r="E136" s="461">
        <v>0</v>
      </c>
      <c r="F136" s="461">
        <v>0</v>
      </c>
      <c r="G136" s="461">
        <v>0</v>
      </c>
      <c r="H136" s="461">
        <v>0</v>
      </c>
      <c r="I136" s="461">
        <v>0</v>
      </c>
      <c r="J136" s="461">
        <v>0</v>
      </c>
      <c r="K136" s="461">
        <v>0</v>
      </c>
      <c r="L136" s="461">
        <v>0</v>
      </c>
      <c r="M136" s="461">
        <v>0</v>
      </c>
      <c r="N136" s="461">
        <v>0</v>
      </c>
      <c r="O136" s="461">
        <v>0</v>
      </c>
      <c r="P136" s="461">
        <v>0</v>
      </c>
      <c r="Q136" s="249">
        <f t="shared" si="5"/>
        <v>0</v>
      </c>
      <c r="R136" s="195">
        <f>C136-Q136</f>
        <v>0</v>
      </c>
    </row>
    <row r="137" spans="1:18" s="21" customFormat="1" ht="11.4" customHeight="1" x14ac:dyDescent="0.3">
      <c r="A137" s="651" t="str">
        <f>'FY30 D'!B112</f>
        <v>9.</v>
      </c>
      <c r="B137" s="123" t="str">
        <f>'FY30 D'!C112</f>
        <v>Cost</v>
      </c>
      <c r="C137" s="221">
        <f>'FY30 D'!S112</f>
        <v>0</v>
      </c>
      <c r="D137" s="18"/>
      <c r="E137" s="461">
        <v>0</v>
      </c>
      <c r="F137" s="461">
        <v>0</v>
      </c>
      <c r="G137" s="461">
        <v>0</v>
      </c>
      <c r="H137" s="461">
        <v>0</v>
      </c>
      <c r="I137" s="461">
        <v>0</v>
      </c>
      <c r="J137" s="461">
        <v>0</v>
      </c>
      <c r="K137" s="461">
        <v>0</v>
      </c>
      <c r="L137" s="461">
        <v>0</v>
      </c>
      <c r="M137" s="461">
        <v>0</v>
      </c>
      <c r="N137" s="461">
        <v>0</v>
      </c>
      <c r="O137" s="461">
        <v>0</v>
      </c>
      <c r="P137" s="461">
        <v>0</v>
      </c>
      <c r="Q137" s="249">
        <f t="shared" si="5"/>
        <v>0</v>
      </c>
      <c r="R137" s="195">
        <f t="shared" si="6"/>
        <v>0</v>
      </c>
    </row>
    <row r="138" spans="1:18" s="21" customFormat="1" ht="11.4" customHeight="1" thickBot="1" x14ac:dyDescent="0.35">
      <c r="A138" s="651" t="str">
        <f>'FY30 D'!B113</f>
        <v>10.</v>
      </c>
      <c r="B138" s="123" t="str">
        <f>'FY30 D'!C113</f>
        <v>Cost</v>
      </c>
      <c r="C138" s="221">
        <f>'FY30 D'!S113</f>
        <v>0</v>
      </c>
      <c r="D138" s="18"/>
      <c r="E138" s="460">
        <v>0</v>
      </c>
      <c r="F138" s="460">
        <v>0</v>
      </c>
      <c r="G138" s="460">
        <v>0</v>
      </c>
      <c r="H138" s="460">
        <v>0</v>
      </c>
      <c r="I138" s="460">
        <v>0</v>
      </c>
      <c r="J138" s="460">
        <v>0</v>
      </c>
      <c r="K138" s="460">
        <v>0</v>
      </c>
      <c r="L138" s="460">
        <v>0</v>
      </c>
      <c r="M138" s="460">
        <v>0</v>
      </c>
      <c r="N138" s="460">
        <v>0</v>
      </c>
      <c r="O138" s="460">
        <v>0</v>
      </c>
      <c r="P138" s="460">
        <v>0</v>
      </c>
      <c r="Q138" s="249">
        <f t="shared" si="5"/>
        <v>0</v>
      </c>
      <c r="R138" s="195">
        <f t="shared" si="6"/>
        <v>0</v>
      </c>
    </row>
    <row r="139" spans="1:18" s="8" customFormat="1" ht="11.5" customHeight="1" thickBot="1" x14ac:dyDescent="0.35">
      <c r="A139" s="204"/>
      <c r="B139" s="212"/>
      <c r="C139" s="398">
        <f>SUM(C129:C138)</f>
        <v>0</v>
      </c>
      <c r="D139" s="12"/>
      <c r="E139" s="225"/>
      <c r="F139" s="226" t="s">
        <v>91</v>
      </c>
      <c r="G139" s="463" cm="1">
        <f t="array" ref="G139">SUMPRODUCT(E129:E138+F129:F138+G129:G138)</f>
        <v>0</v>
      </c>
      <c r="H139" s="177"/>
      <c r="I139" s="226" t="s">
        <v>92</v>
      </c>
      <c r="J139" s="463" cm="1">
        <f t="array" ref="J139">SUMPRODUCT(H129:H138+I129:I138+J129:J138)</f>
        <v>0</v>
      </c>
      <c r="K139" s="234"/>
      <c r="L139" s="235" t="s">
        <v>93</v>
      </c>
      <c r="M139" s="463" cm="1">
        <f t="array" ref="M139">SUMPRODUCT(K129:K138+L129:L138+M129:M138)</f>
        <v>0</v>
      </c>
      <c r="N139" s="255"/>
      <c r="O139" s="235" t="s">
        <v>94</v>
      </c>
      <c r="P139" s="463" cm="1">
        <f t="array" ref="P139">SUMPRODUCT(N129:N138+O129:O138+P129:P138)</f>
        <v>0</v>
      </c>
      <c r="Q139" s="400">
        <f>SUM(Q129:Q138)</f>
        <v>0</v>
      </c>
      <c r="R139" s="401">
        <f>C139-Q139</f>
        <v>0</v>
      </c>
    </row>
    <row r="140" spans="1:18" s="8" customFormat="1" ht="11.5" customHeight="1" thickBot="1" x14ac:dyDescent="0.35">
      <c r="A140" s="852"/>
      <c r="B140" s="853"/>
      <c r="C140" s="853"/>
      <c r="D140" s="853"/>
      <c r="E140" s="853"/>
      <c r="F140" s="853"/>
      <c r="G140" s="853"/>
      <c r="H140" s="853"/>
      <c r="I140" s="853"/>
      <c r="J140" s="853"/>
      <c r="K140" s="853"/>
      <c r="L140" s="853"/>
      <c r="M140" s="853"/>
      <c r="N140" s="853"/>
      <c r="O140" s="853"/>
      <c r="P140" s="853"/>
      <c r="Q140" s="853"/>
      <c r="R140" s="854"/>
    </row>
    <row r="141" spans="1:18" s="21" customFormat="1" ht="11.4" customHeight="1" x14ac:dyDescent="0.3">
      <c r="A141" s="870" t="str">
        <f>'FY30 D'!$B$115</f>
        <v>Registration Fees</v>
      </c>
      <c r="B141" s="871"/>
      <c r="C141" s="222"/>
      <c r="D141" s="18"/>
      <c r="E141" s="223"/>
      <c r="F141" s="120"/>
      <c r="G141" s="120"/>
      <c r="H141" s="223"/>
      <c r="I141" s="120"/>
      <c r="J141" s="224"/>
      <c r="K141" s="223"/>
      <c r="L141" s="120"/>
      <c r="M141" s="224"/>
      <c r="N141" s="223"/>
      <c r="O141" s="120"/>
      <c r="P141" s="224"/>
      <c r="Q141" s="228"/>
      <c r="R141" s="200"/>
    </row>
    <row r="142" spans="1:18" s="21" customFormat="1" ht="11.4" customHeight="1" x14ac:dyDescent="0.3">
      <c r="A142" s="652" t="str">
        <f>'FY30 D'!B116</f>
        <v>A.</v>
      </c>
      <c r="B142" s="214" t="str">
        <f>'FY30 D'!C116</f>
        <v>Training or Conference Title</v>
      </c>
      <c r="C142" s="219">
        <f>'FY30 D'!S116</f>
        <v>0</v>
      </c>
      <c r="D142" s="16"/>
      <c r="E142" s="464">
        <v>0</v>
      </c>
      <c r="F142" s="464">
        <v>0</v>
      </c>
      <c r="G142" s="464">
        <v>0</v>
      </c>
      <c r="H142" s="464">
        <v>0</v>
      </c>
      <c r="I142" s="464">
        <v>0</v>
      </c>
      <c r="J142" s="464">
        <v>0</v>
      </c>
      <c r="K142" s="464">
        <v>0</v>
      </c>
      <c r="L142" s="464">
        <v>0</v>
      </c>
      <c r="M142" s="464">
        <v>0</v>
      </c>
      <c r="N142" s="464">
        <v>0</v>
      </c>
      <c r="O142" s="464">
        <v>0</v>
      </c>
      <c r="P142" s="464">
        <v>0</v>
      </c>
      <c r="Q142" s="249">
        <f t="shared" ref="Q142:Q148" si="7">SUM(E142:P142)</f>
        <v>0</v>
      </c>
      <c r="R142" s="195">
        <f t="shared" ref="R142:R148" si="8">C142-Q142</f>
        <v>0</v>
      </c>
    </row>
    <row r="143" spans="1:18" s="21" customFormat="1" ht="11.4" customHeight="1" x14ac:dyDescent="0.3">
      <c r="A143" s="652" t="str">
        <f>'FY30 D'!B117</f>
        <v>B.</v>
      </c>
      <c r="B143" s="214" t="str">
        <f>'FY30 D'!C117</f>
        <v>Training or Conference Title</v>
      </c>
      <c r="C143" s="219">
        <f>'FY30 D'!S117</f>
        <v>0</v>
      </c>
      <c r="D143" s="16"/>
      <c r="E143" s="461">
        <v>0</v>
      </c>
      <c r="F143" s="461">
        <v>0</v>
      </c>
      <c r="G143" s="461">
        <v>0</v>
      </c>
      <c r="H143" s="461">
        <v>0</v>
      </c>
      <c r="I143" s="461">
        <v>0</v>
      </c>
      <c r="J143" s="461">
        <v>0</v>
      </c>
      <c r="K143" s="461">
        <v>0</v>
      </c>
      <c r="L143" s="461">
        <v>0</v>
      </c>
      <c r="M143" s="461">
        <v>0</v>
      </c>
      <c r="N143" s="461">
        <v>0</v>
      </c>
      <c r="O143" s="461">
        <v>0</v>
      </c>
      <c r="P143" s="461">
        <v>0</v>
      </c>
      <c r="Q143" s="249">
        <f t="shared" si="7"/>
        <v>0</v>
      </c>
      <c r="R143" s="195">
        <f t="shared" si="8"/>
        <v>0</v>
      </c>
    </row>
    <row r="144" spans="1:18" s="21" customFormat="1" ht="11.4" customHeight="1" x14ac:dyDescent="0.3">
      <c r="A144" s="652" t="str">
        <f>'FY30 D'!B118</f>
        <v>C.</v>
      </c>
      <c r="B144" s="214" t="str">
        <f>'FY30 D'!C118</f>
        <v>Training or Conference Title</v>
      </c>
      <c r="C144" s="219">
        <f>'FY30 D'!S118</f>
        <v>0</v>
      </c>
      <c r="D144" s="16"/>
      <c r="E144" s="461">
        <v>0</v>
      </c>
      <c r="F144" s="461">
        <v>0</v>
      </c>
      <c r="G144" s="461">
        <v>0</v>
      </c>
      <c r="H144" s="461">
        <v>0</v>
      </c>
      <c r="I144" s="461">
        <v>0</v>
      </c>
      <c r="J144" s="461">
        <v>0</v>
      </c>
      <c r="K144" s="461">
        <v>0</v>
      </c>
      <c r="L144" s="461">
        <v>0</v>
      </c>
      <c r="M144" s="461">
        <v>0</v>
      </c>
      <c r="N144" s="461">
        <v>0</v>
      </c>
      <c r="O144" s="461">
        <v>0</v>
      </c>
      <c r="P144" s="461">
        <v>0</v>
      </c>
      <c r="Q144" s="249">
        <f t="shared" si="7"/>
        <v>0</v>
      </c>
      <c r="R144" s="195">
        <f t="shared" si="8"/>
        <v>0</v>
      </c>
    </row>
    <row r="145" spans="1:19" s="21" customFormat="1" ht="11.4" customHeight="1" x14ac:dyDescent="0.3">
      <c r="A145" s="652" t="str">
        <f>'FY30 D'!B119</f>
        <v>D.</v>
      </c>
      <c r="B145" s="214" t="str">
        <f>'FY30 D'!C119</f>
        <v>Training or Conference Title</v>
      </c>
      <c r="C145" s="221">
        <f>'FY30 D'!S119</f>
        <v>0</v>
      </c>
      <c r="D145" s="18"/>
      <c r="E145" s="461">
        <v>0</v>
      </c>
      <c r="F145" s="461">
        <v>0</v>
      </c>
      <c r="G145" s="461">
        <v>0</v>
      </c>
      <c r="H145" s="461">
        <v>0</v>
      </c>
      <c r="I145" s="461">
        <v>0</v>
      </c>
      <c r="J145" s="461">
        <v>0</v>
      </c>
      <c r="K145" s="461">
        <v>0</v>
      </c>
      <c r="L145" s="461">
        <v>0</v>
      </c>
      <c r="M145" s="461">
        <v>0</v>
      </c>
      <c r="N145" s="461">
        <v>0</v>
      </c>
      <c r="O145" s="461">
        <v>0</v>
      </c>
      <c r="P145" s="461">
        <v>0</v>
      </c>
      <c r="Q145" s="249">
        <f t="shared" si="7"/>
        <v>0</v>
      </c>
      <c r="R145" s="195">
        <f>C145-Q145</f>
        <v>0</v>
      </c>
    </row>
    <row r="146" spans="1:19" s="21" customFormat="1" ht="11.4" customHeight="1" thickBot="1" x14ac:dyDescent="0.35">
      <c r="A146" s="652" t="str">
        <f>'FY30 D'!B120</f>
        <v>E.</v>
      </c>
      <c r="B146" s="214" t="str">
        <f>'FY30 D'!C120</f>
        <v>Training or Conference Title</v>
      </c>
      <c r="C146" s="221">
        <f>'FY30 D'!S120</f>
        <v>0</v>
      </c>
      <c r="D146" s="18"/>
      <c r="E146" s="461">
        <v>0</v>
      </c>
      <c r="F146" s="461">
        <v>0</v>
      </c>
      <c r="G146" s="461">
        <v>0</v>
      </c>
      <c r="H146" s="461">
        <v>0</v>
      </c>
      <c r="I146" s="461">
        <v>0</v>
      </c>
      <c r="J146" s="461">
        <v>0</v>
      </c>
      <c r="K146" s="461">
        <v>0</v>
      </c>
      <c r="L146" s="461">
        <v>0</v>
      </c>
      <c r="M146" s="461">
        <v>0</v>
      </c>
      <c r="N146" s="461">
        <v>0</v>
      </c>
      <c r="O146" s="461">
        <v>0</v>
      </c>
      <c r="P146" s="461">
        <v>0</v>
      </c>
      <c r="Q146" s="249">
        <f t="shared" si="7"/>
        <v>0</v>
      </c>
      <c r="R146" s="195">
        <f t="shared" si="8"/>
        <v>0</v>
      </c>
    </row>
    <row r="147" spans="1:19" s="648" customFormat="1" ht="11.4" hidden="1" customHeight="1" thickBot="1" x14ac:dyDescent="0.35">
      <c r="A147" s="652" t="str">
        <f>'FY30 D'!B121</f>
        <v>F.</v>
      </c>
      <c r="B147" s="214" t="str">
        <f>'FY30 D'!C121</f>
        <v>Training or Conference Title</v>
      </c>
      <c r="C147" s="221">
        <f>'FY30 D'!S121</f>
        <v>0</v>
      </c>
      <c r="D147" s="18"/>
      <c r="E147" s="460">
        <v>0</v>
      </c>
      <c r="F147" s="460">
        <v>0</v>
      </c>
      <c r="G147" s="460">
        <v>0</v>
      </c>
      <c r="H147" s="460">
        <v>0</v>
      </c>
      <c r="I147" s="460">
        <v>0</v>
      </c>
      <c r="J147" s="460">
        <v>0</v>
      </c>
      <c r="K147" s="460">
        <v>0</v>
      </c>
      <c r="L147" s="460">
        <v>0</v>
      </c>
      <c r="M147" s="460">
        <v>0</v>
      </c>
      <c r="N147" s="460">
        <v>0</v>
      </c>
      <c r="O147" s="460">
        <v>0</v>
      </c>
      <c r="P147" s="460">
        <v>0</v>
      </c>
      <c r="Q147" s="249">
        <f t="shared" si="7"/>
        <v>0</v>
      </c>
      <c r="R147" s="195">
        <f t="shared" si="8"/>
        <v>0</v>
      </c>
    </row>
    <row r="148" spans="1:19" s="648" customFormat="1" ht="11.4" hidden="1" customHeight="1" thickBot="1" x14ac:dyDescent="0.35">
      <c r="A148" s="652" t="str">
        <f>'FY30 D'!B122</f>
        <v>G.</v>
      </c>
      <c r="B148" s="214" t="str">
        <f>'FY30 D'!C122</f>
        <v>Training or Conference Title</v>
      </c>
      <c r="C148" s="221">
        <f>'FY30 D'!S122</f>
        <v>0</v>
      </c>
      <c r="D148" s="18"/>
      <c r="E148" s="460">
        <v>0</v>
      </c>
      <c r="F148" s="460">
        <v>0</v>
      </c>
      <c r="G148" s="460">
        <v>0</v>
      </c>
      <c r="H148" s="460">
        <v>0</v>
      </c>
      <c r="I148" s="460">
        <v>0</v>
      </c>
      <c r="J148" s="460">
        <v>0</v>
      </c>
      <c r="K148" s="460">
        <v>0</v>
      </c>
      <c r="L148" s="460">
        <v>0</v>
      </c>
      <c r="M148" s="460">
        <v>0</v>
      </c>
      <c r="N148" s="460">
        <v>0</v>
      </c>
      <c r="O148" s="460">
        <v>0</v>
      </c>
      <c r="P148" s="460">
        <v>0</v>
      </c>
      <c r="Q148" s="249">
        <f t="shared" si="7"/>
        <v>0</v>
      </c>
      <c r="R148" s="195">
        <f t="shared" si="8"/>
        <v>0</v>
      </c>
    </row>
    <row r="149" spans="1:19" s="8" customFormat="1" ht="11.5" customHeight="1" thickBot="1" x14ac:dyDescent="0.35">
      <c r="A149" s="204"/>
      <c r="B149" s="212"/>
      <c r="C149" s="398">
        <f>SUM(C142:C148)</f>
        <v>0</v>
      </c>
      <c r="D149" s="12"/>
      <c r="E149" s="225"/>
      <c r="F149" s="226" t="s">
        <v>91</v>
      </c>
      <c r="G149" s="463" cm="1">
        <f t="array" ref="G149">SUMPRODUCT(E142:E148+F142:F148+G142:G148)</f>
        <v>0</v>
      </c>
      <c r="H149" s="177"/>
      <c r="I149" s="226" t="s">
        <v>92</v>
      </c>
      <c r="J149" s="463" cm="1">
        <f t="array" ref="J149">SUMPRODUCT(H142:H148+I142:I148+J142:J148)</f>
        <v>0</v>
      </c>
      <c r="K149" s="234"/>
      <c r="L149" s="235" t="s">
        <v>93</v>
      </c>
      <c r="M149" s="463" cm="1">
        <f t="array" ref="M149">SUMPRODUCT(K142:K148+L142:L148+M142:M148)</f>
        <v>0</v>
      </c>
      <c r="N149" s="255"/>
      <c r="O149" s="235" t="s">
        <v>94</v>
      </c>
      <c r="P149" s="463" cm="1">
        <f t="array" ref="P149">SUMPRODUCT(N142:N148+O142:O148+P142:P148)</f>
        <v>0</v>
      </c>
      <c r="Q149" s="400">
        <f>SUM(Q142:Q148)</f>
        <v>0</v>
      </c>
      <c r="R149" s="401">
        <f>C149-Q149</f>
        <v>0</v>
      </c>
    </row>
    <row r="150" spans="1:19" s="8" customFormat="1" ht="11.5" customHeight="1" thickBot="1" x14ac:dyDescent="0.35">
      <c r="A150" s="852"/>
      <c r="B150" s="853"/>
      <c r="C150" s="853"/>
      <c r="D150" s="853"/>
      <c r="E150" s="853"/>
      <c r="F150" s="853"/>
      <c r="G150" s="853"/>
      <c r="H150" s="853"/>
      <c r="I150" s="853"/>
      <c r="J150" s="853"/>
      <c r="K150" s="853"/>
      <c r="L150" s="853"/>
      <c r="M150" s="853"/>
      <c r="N150" s="853"/>
      <c r="O150" s="853"/>
      <c r="P150" s="853"/>
      <c r="Q150" s="853"/>
      <c r="R150" s="854"/>
    </row>
    <row r="151" spans="1:19" s="8" customFormat="1" ht="11.5" customHeight="1" thickBot="1" x14ac:dyDescent="0.35">
      <c r="A151" s="852"/>
      <c r="B151" s="853"/>
      <c r="C151" s="853"/>
      <c r="D151" s="853"/>
      <c r="E151" s="853"/>
      <c r="F151" s="853"/>
      <c r="G151" s="853"/>
      <c r="H151" s="853"/>
      <c r="I151" s="853"/>
      <c r="J151" s="853"/>
      <c r="K151" s="853"/>
      <c r="L151" s="853"/>
      <c r="M151" s="853"/>
      <c r="N151" s="853"/>
      <c r="O151" s="853"/>
      <c r="P151" s="853"/>
      <c r="Q151" s="853"/>
      <c r="R151" s="854"/>
    </row>
    <row r="152" spans="1:19" s="648" customFormat="1" ht="11.4" customHeight="1" thickBot="1" x14ac:dyDescent="0.35">
      <c r="A152" s="850" t="s">
        <v>151</v>
      </c>
      <c r="B152" s="863"/>
      <c r="C152" s="830" t="s">
        <v>144</v>
      </c>
      <c r="D152" s="831"/>
      <c r="E152" s="465" t="s">
        <v>26</v>
      </c>
      <c r="F152" s="465" t="s">
        <v>25</v>
      </c>
      <c r="G152" s="465" t="s">
        <v>24</v>
      </c>
      <c r="H152" s="465" t="s">
        <v>23</v>
      </c>
      <c r="I152" s="465" t="s">
        <v>22</v>
      </c>
      <c r="J152" s="465" t="s">
        <v>21</v>
      </c>
      <c r="K152" s="465" t="s">
        <v>20</v>
      </c>
      <c r="L152" s="465" t="s">
        <v>19</v>
      </c>
      <c r="M152" s="466" t="s">
        <v>18</v>
      </c>
      <c r="N152" s="467" t="s">
        <v>17</v>
      </c>
      <c r="O152" s="467" t="s">
        <v>16</v>
      </c>
      <c r="P152" s="467" t="s">
        <v>15</v>
      </c>
      <c r="Q152" s="488" t="s">
        <v>14</v>
      </c>
      <c r="R152" s="240" t="s">
        <v>13</v>
      </c>
      <c r="S152" s="411"/>
    </row>
    <row r="153" spans="1:19" s="648" customFormat="1" ht="11.4" customHeight="1" x14ac:dyDescent="0.3">
      <c r="A153" s="883" t="str">
        <f>'FY30 D'!$B$124</f>
        <v>Participant Support</v>
      </c>
      <c r="B153" s="871"/>
      <c r="C153" s="222"/>
      <c r="D153" s="18"/>
      <c r="E153" s="223"/>
      <c r="F153" s="120"/>
      <c r="G153" s="120"/>
      <c r="H153" s="223"/>
      <c r="I153" s="120"/>
      <c r="J153" s="224"/>
      <c r="K153" s="223"/>
      <c r="L153" s="120"/>
      <c r="M153" s="224"/>
      <c r="N153" s="223"/>
      <c r="O153" s="120"/>
      <c r="P153" s="224"/>
      <c r="Q153" s="228"/>
      <c r="R153" s="200"/>
    </row>
    <row r="154" spans="1:19" s="648" customFormat="1" ht="11.4" customHeight="1" x14ac:dyDescent="0.3">
      <c r="A154" s="651" t="str">
        <f>'FY30 D'!B125</f>
        <v>I.</v>
      </c>
      <c r="B154" s="123" t="str">
        <f>'FY30 D'!C125</f>
        <v>Cost</v>
      </c>
      <c r="C154" s="221">
        <f>'FY30 D'!$S$125</f>
        <v>0</v>
      </c>
      <c r="D154" s="18"/>
      <c r="E154" s="464">
        <v>0</v>
      </c>
      <c r="F154" s="464">
        <v>0</v>
      </c>
      <c r="G154" s="464">
        <v>0</v>
      </c>
      <c r="H154" s="464">
        <v>0</v>
      </c>
      <c r="I154" s="464">
        <v>0</v>
      </c>
      <c r="J154" s="464">
        <v>0</v>
      </c>
      <c r="K154" s="464">
        <v>0</v>
      </c>
      <c r="L154" s="464">
        <v>0</v>
      </c>
      <c r="M154" s="464">
        <v>0</v>
      </c>
      <c r="N154" s="464">
        <v>0</v>
      </c>
      <c r="O154" s="464">
        <v>0</v>
      </c>
      <c r="P154" s="464">
        <v>0</v>
      </c>
      <c r="Q154" s="249">
        <f t="shared" ref="Q154:Q156" si="9">SUM(E154:P154)</f>
        <v>0</v>
      </c>
      <c r="R154" s="195">
        <f t="shared" ref="R154" si="10">C154-Q154</f>
        <v>0</v>
      </c>
    </row>
    <row r="155" spans="1:19" s="648" customFormat="1" ht="11.4" customHeight="1" x14ac:dyDescent="0.3">
      <c r="A155" s="651" t="str">
        <f>'FY30 D'!B126</f>
        <v>II.</v>
      </c>
      <c r="B155" s="123" t="str">
        <f>'FY30 D'!C126</f>
        <v>Cost</v>
      </c>
      <c r="C155" s="221">
        <f>'FY30 D'!$S$126</f>
        <v>0</v>
      </c>
      <c r="D155" s="18"/>
      <c r="E155" s="460">
        <v>0</v>
      </c>
      <c r="F155" s="460">
        <v>0</v>
      </c>
      <c r="G155" s="460">
        <v>0</v>
      </c>
      <c r="H155" s="460">
        <v>0</v>
      </c>
      <c r="I155" s="460">
        <v>0</v>
      </c>
      <c r="J155" s="460">
        <v>0</v>
      </c>
      <c r="K155" s="460">
        <v>0</v>
      </c>
      <c r="L155" s="460">
        <v>0</v>
      </c>
      <c r="M155" s="460">
        <v>0</v>
      </c>
      <c r="N155" s="460">
        <v>0</v>
      </c>
      <c r="O155" s="460">
        <v>0</v>
      </c>
      <c r="P155" s="460">
        <v>0</v>
      </c>
      <c r="Q155" s="249">
        <f t="shared" si="9"/>
        <v>0</v>
      </c>
      <c r="R155" s="195">
        <f>C155-Q155</f>
        <v>0</v>
      </c>
    </row>
    <row r="156" spans="1:19" s="648" customFormat="1" ht="11.4" customHeight="1" thickBot="1" x14ac:dyDescent="0.35">
      <c r="A156" s="651" t="str">
        <f>'FY30 D'!B127</f>
        <v>III.</v>
      </c>
      <c r="B156" s="123" t="str">
        <f>'FY30 D'!C127</f>
        <v>Cost</v>
      </c>
      <c r="C156" s="221">
        <f>'FY30 D'!$S$127</f>
        <v>0</v>
      </c>
      <c r="D156" s="18"/>
      <c r="E156" s="460">
        <v>0</v>
      </c>
      <c r="F156" s="460">
        <v>0</v>
      </c>
      <c r="G156" s="460">
        <v>0</v>
      </c>
      <c r="H156" s="460">
        <v>0</v>
      </c>
      <c r="I156" s="460">
        <v>0</v>
      </c>
      <c r="J156" s="460">
        <v>0</v>
      </c>
      <c r="K156" s="460">
        <v>0</v>
      </c>
      <c r="L156" s="460">
        <v>0</v>
      </c>
      <c r="M156" s="460">
        <v>0</v>
      </c>
      <c r="N156" s="460">
        <v>0</v>
      </c>
      <c r="O156" s="460">
        <v>0</v>
      </c>
      <c r="P156" s="460">
        <v>0</v>
      </c>
      <c r="Q156" s="249">
        <f t="shared" si="9"/>
        <v>0</v>
      </c>
      <c r="R156" s="195">
        <f>C156-Q156</f>
        <v>0</v>
      </c>
    </row>
    <row r="157" spans="1:19" s="8" customFormat="1" ht="11.5" customHeight="1" thickBot="1" x14ac:dyDescent="0.35">
      <c r="A157" s="204"/>
      <c r="B157" s="212"/>
      <c r="C157" s="398">
        <f>SUM(C154:C156)</f>
        <v>0</v>
      </c>
      <c r="D157" s="12"/>
      <c r="E157" s="225"/>
      <c r="F157" s="226" t="s">
        <v>91</v>
      </c>
      <c r="G157" s="463" cm="1">
        <f t="array" ref="G157">SUMPRODUCT(E154:E156+F154:F156+G154:G156)</f>
        <v>0</v>
      </c>
      <c r="H157" s="177"/>
      <c r="I157" s="226" t="s">
        <v>92</v>
      </c>
      <c r="J157" s="463" cm="1">
        <f t="array" ref="J157">SUMPRODUCT(H154:H156+I154:I156+J154:J156)</f>
        <v>0</v>
      </c>
      <c r="K157" s="234"/>
      <c r="L157" s="235" t="s">
        <v>93</v>
      </c>
      <c r="M157" s="463" cm="1">
        <f t="array" ref="M157">SUMPRODUCT(K154:K156+L154:L156+M154:M156)</f>
        <v>0</v>
      </c>
      <c r="N157" s="255"/>
      <c r="O157" s="235" t="s">
        <v>94</v>
      </c>
      <c r="P157" s="463" cm="1">
        <f t="array" ref="P157">SUMPRODUCT(N154:N156+O154:O156+P154:P156)</f>
        <v>0</v>
      </c>
      <c r="Q157" s="400">
        <f>SUM(Q154:Q156)</f>
        <v>0</v>
      </c>
      <c r="R157" s="401">
        <f>C157-Q157</f>
        <v>0</v>
      </c>
    </row>
    <row r="158" spans="1:19" s="648" customFormat="1" ht="11.4" customHeight="1" x14ac:dyDescent="0.3">
      <c r="A158" s="884" t="str">
        <f>'FY30 D'!$B$128</f>
        <v>Participant Support Travel</v>
      </c>
      <c r="B158" s="885"/>
      <c r="C158" s="222"/>
      <c r="D158" s="18"/>
      <c r="E158" s="223"/>
      <c r="F158" s="120"/>
      <c r="G158" s="120"/>
      <c r="H158" s="223"/>
      <c r="I158" s="120"/>
      <c r="J158" s="224"/>
      <c r="K158" s="223"/>
      <c r="L158" s="120"/>
      <c r="M158" s="224"/>
      <c r="N158" s="223"/>
      <c r="O158" s="120"/>
      <c r="P158" s="224"/>
      <c r="Q158" s="228"/>
      <c r="R158" s="200"/>
    </row>
    <row r="159" spans="1:19" s="648" customFormat="1" ht="11.4" customHeight="1" x14ac:dyDescent="0.3">
      <c r="A159" s="206" t="str">
        <f>'FY30 D'!$B$129</f>
        <v>a.</v>
      </c>
      <c r="B159" s="115" t="str">
        <f>'FY30 D'!$C$129</f>
        <v>Training or Conference Title</v>
      </c>
      <c r="C159" s="271"/>
      <c r="D159" s="115"/>
      <c r="E159" s="283"/>
      <c r="F159" s="284"/>
      <c r="G159" s="284"/>
      <c r="H159" s="285"/>
      <c r="I159" s="284"/>
      <c r="J159" s="286"/>
      <c r="K159" s="287"/>
      <c r="L159" s="288"/>
      <c r="M159" s="289"/>
      <c r="N159" s="290"/>
      <c r="O159" s="288"/>
      <c r="P159" s="291"/>
      <c r="Q159" s="252"/>
      <c r="R159" s="198"/>
    </row>
    <row r="160" spans="1:19" s="648" customFormat="1" ht="11.4" customHeight="1" x14ac:dyDescent="0.3">
      <c r="A160" s="207"/>
      <c r="B160" s="107" t="str">
        <f>'FY30 D'!$C$131</f>
        <v xml:space="preserve">Airfare- Roundtrip                                         </v>
      </c>
      <c r="C160" s="219">
        <f>'FY30 D'!R131</f>
        <v>0</v>
      </c>
      <c r="D160" s="116"/>
      <c r="E160" s="456">
        <v>0</v>
      </c>
      <c r="F160" s="456">
        <v>0</v>
      </c>
      <c r="G160" s="456">
        <v>0</v>
      </c>
      <c r="H160" s="456">
        <v>0</v>
      </c>
      <c r="I160" s="456">
        <v>0</v>
      </c>
      <c r="J160" s="456">
        <v>0</v>
      </c>
      <c r="K160" s="456">
        <v>0</v>
      </c>
      <c r="L160" s="456">
        <v>0</v>
      </c>
      <c r="M160" s="456">
        <v>0</v>
      </c>
      <c r="N160" s="456">
        <v>0</v>
      </c>
      <c r="O160" s="456">
        <v>0</v>
      </c>
      <c r="P160" s="456">
        <v>0</v>
      </c>
      <c r="Q160" s="249">
        <f>SUM(E160:P160)</f>
        <v>0</v>
      </c>
      <c r="R160" s="195"/>
    </row>
    <row r="161" spans="1:22" s="648" customFormat="1" ht="11.4" customHeight="1" x14ac:dyDescent="0.3">
      <c r="A161" s="207"/>
      <c r="B161" s="107" t="str">
        <f>'FY30 D'!$C$132</f>
        <v>Lodging</v>
      </c>
      <c r="C161" s="219">
        <f>'FY30 D'!R132</f>
        <v>0</v>
      </c>
      <c r="D161" s="116"/>
      <c r="E161" s="457">
        <v>0</v>
      </c>
      <c r="F161" s="457">
        <v>0</v>
      </c>
      <c r="G161" s="457">
        <v>0</v>
      </c>
      <c r="H161" s="457">
        <v>0</v>
      </c>
      <c r="I161" s="457">
        <v>0</v>
      </c>
      <c r="J161" s="457">
        <v>0</v>
      </c>
      <c r="K161" s="457">
        <v>0</v>
      </c>
      <c r="L161" s="457">
        <v>0</v>
      </c>
      <c r="M161" s="457">
        <v>0</v>
      </c>
      <c r="N161" s="457">
        <v>0</v>
      </c>
      <c r="O161" s="457">
        <v>0</v>
      </c>
      <c r="P161" s="457">
        <v>0</v>
      </c>
      <c r="Q161" s="249">
        <f>SUM(E161:P161)</f>
        <v>0</v>
      </c>
      <c r="R161" s="195"/>
    </row>
    <row r="162" spans="1:22" s="648" customFormat="1" ht="11.4" customHeight="1" x14ac:dyDescent="0.3">
      <c r="A162" s="207"/>
      <c r="B162" s="107" t="str">
        <f>'FY30 D'!$C$133</f>
        <v>Meals &amp; Incidentals</v>
      </c>
      <c r="C162" s="219">
        <f>'FY30 D'!R133</f>
        <v>0</v>
      </c>
      <c r="D162" s="116"/>
      <c r="E162" s="457">
        <v>0</v>
      </c>
      <c r="F162" s="457">
        <v>0</v>
      </c>
      <c r="G162" s="457">
        <v>0</v>
      </c>
      <c r="H162" s="457">
        <v>0</v>
      </c>
      <c r="I162" s="457">
        <v>0</v>
      </c>
      <c r="J162" s="457">
        <v>0</v>
      </c>
      <c r="K162" s="457">
        <v>0</v>
      </c>
      <c r="L162" s="457">
        <v>0</v>
      </c>
      <c r="M162" s="457">
        <v>0</v>
      </c>
      <c r="N162" s="457">
        <v>0</v>
      </c>
      <c r="O162" s="457">
        <v>0</v>
      </c>
      <c r="P162" s="457">
        <v>0</v>
      </c>
      <c r="Q162" s="249">
        <f>SUM(E162:P162)</f>
        <v>0</v>
      </c>
      <c r="R162" s="195"/>
    </row>
    <row r="163" spans="1:22" s="648" customFormat="1" ht="11.4" customHeight="1" x14ac:dyDescent="0.3">
      <c r="A163" s="207"/>
      <c r="B163" s="107" t="str">
        <f>'FY30 D'!$C$134</f>
        <v>Taxi/Shuttle or Mileage -each way</v>
      </c>
      <c r="C163" s="219">
        <f>'FY30 D'!R134</f>
        <v>0</v>
      </c>
      <c r="D163" s="116"/>
      <c r="E163" s="458">
        <v>0</v>
      </c>
      <c r="F163" s="458">
        <v>0</v>
      </c>
      <c r="G163" s="458">
        <v>0</v>
      </c>
      <c r="H163" s="458">
        <v>0</v>
      </c>
      <c r="I163" s="458">
        <v>0</v>
      </c>
      <c r="J163" s="458">
        <v>0</v>
      </c>
      <c r="K163" s="458">
        <v>0</v>
      </c>
      <c r="L163" s="458">
        <v>0</v>
      </c>
      <c r="M163" s="458">
        <v>0</v>
      </c>
      <c r="N163" s="458">
        <v>0</v>
      </c>
      <c r="O163" s="458">
        <v>0</v>
      </c>
      <c r="P163" s="458">
        <v>0</v>
      </c>
      <c r="Q163" s="249">
        <f>SUM(E163:P163)</f>
        <v>0</v>
      </c>
      <c r="R163" s="195"/>
    </row>
    <row r="164" spans="1:22" s="648" customFormat="1" ht="11.4" customHeight="1" x14ac:dyDescent="0.3">
      <c r="A164" s="208"/>
      <c r="B164" s="117"/>
      <c r="C164" s="397">
        <f>SUM(C160:C163)</f>
        <v>0</v>
      </c>
      <c r="D164" s="118"/>
      <c r="E164" s="274"/>
      <c r="F164" s="275"/>
      <c r="G164" s="276"/>
      <c r="H164" s="277"/>
      <c r="I164" s="276"/>
      <c r="J164" s="278"/>
      <c r="K164" s="279"/>
      <c r="L164" s="275"/>
      <c r="M164" s="280"/>
      <c r="N164" s="279"/>
      <c r="O164" s="281"/>
      <c r="P164" s="282"/>
      <c r="Q164" s="250">
        <f>SUM(Q160:Q163)</f>
        <v>0</v>
      </c>
      <c r="R164" s="196">
        <f>C164-Q164</f>
        <v>0</v>
      </c>
    </row>
    <row r="165" spans="1:22" s="648" customFormat="1" ht="11.4" customHeight="1" x14ac:dyDescent="0.3">
      <c r="A165" s="206" t="str">
        <f>'FY30 D'!$B$135</f>
        <v>b.</v>
      </c>
      <c r="B165" s="115" t="str">
        <f>'FY30 D'!$C$135</f>
        <v>Training or Conference Title</v>
      </c>
      <c r="C165" s="271"/>
      <c r="D165" s="115"/>
      <c r="E165" s="283"/>
      <c r="F165" s="284"/>
      <c r="G165" s="284"/>
      <c r="H165" s="285"/>
      <c r="I165" s="284"/>
      <c r="J165" s="286"/>
      <c r="K165" s="287"/>
      <c r="L165" s="288"/>
      <c r="M165" s="289"/>
      <c r="N165" s="290"/>
      <c r="O165" s="288"/>
      <c r="P165" s="291"/>
      <c r="Q165" s="252"/>
      <c r="R165" s="198"/>
    </row>
    <row r="166" spans="1:22" s="648" customFormat="1" ht="11.4" customHeight="1" x14ac:dyDescent="0.3">
      <c r="A166" s="207"/>
      <c r="B166" s="107" t="str">
        <f>'FY30 D'!$C$137</f>
        <v xml:space="preserve">Airfare- Roundtrip                                         </v>
      </c>
      <c r="C166" s="219">
        <f>'FY30 D'!R137</f>
        <v>0</v>
      </c>
      <c r="D166" s="116"/>
      <c r="E166" s="456">
        <v>0</v>
      </c>
      <c r="F166" s="456">
        <v>0</v>
      </c>
      <c r="G166" s="456">
        <v>0</v>
      </c>
      <c r="H166" s="456">
        <v>0</v>
      </c>
      <c r="I166" s="456">
        <v>0</v>
      </c>
      <c r="J166" s="456">
        <v>0</v>
      </c>
      <c r="K166" s="456">
        <v>0</v>
      </c>
      <c r="L166" s="456">
        <v>0</v>
      </c>
      <c r="M166" s="456">
        <v>0</v>
      </c>
      <c r="N166" s="456">
        <v>0</v>
      </c>
      <c r="O166" s="456">
        <v>0</v>
      </c>
      <c r="P166" s="456">
        <v>0</v>
      </c>
      <c r="Q166" s="249">
        <f>SUM(E166:P166)</f>
        <v>0</v>
      </c>
      <c r="R166" s="195"/>
    </row>
    <row r="167" spans="1:22" s="648" customFormat="1" ht="11.4" customHeight="1" x14ac:dyDescent="0.3">
      <c r="A167" s="207"/>
      <c r="B167" s="107" t="str">
        <f>'FY30 D'!$C$138</f>
        <v>Lodging</v>
      </c>
      <c r="C167" s="219">
        <f>'FY30 D'!R138</f>
        <v>0</v>
      </c>
      <c r="D167" s="116"/>
      <c r="E167" s="457">
        <v>0</v>
      </c>
      <c r="F167" s="457">
        <v>0</v>
      </c>
      <c r="G167" s="457">
        <v>0</v>
      </c>
      <c r="H167" s="457">
        <v>0</v>
      </c>
      <c r="I167" s="457">
        <v>0</v>
      </c>
      <c r="J167" s="457">
        <v>0</v>
      </c>
      <c r="K167" s="457">
        <v>0</v>
      </c>
      <c r="L167" s="457">
        <v>0</v>
      </c>
      <c r="M167" s="457">
        <v>0</v>
      </c>
      <c r="N167" s="457">
        <v>0</v>
      </c>
      <c r="O167" s="457">
        <v>0</v>
      </c>
      <c r="P167" s="457">
        <v>0</v>
      </c>
      <c r="Q167" s="249">
        <f>SUM(E167:P167)</f>
        <v>0</v>
      </c>
      <c r="R167" s="195"/>
    </row>
    <row r="168" spans="1:22" s="648" customFormat="1" ht="11.4" customHeight="1" x14ac:dyDescent="0.3">
      <c r="A168" s="207"/>
      <c r="B168" s="107" t="str">
        <f>'FY30 D'!$C$139</f>
        <v>Meals &amp; Incidentals</v>
      </c>
      <c r="C168" s="219">
        <f>'FY30 D'!R139</f>
        <v>0</v>
      </c>
      <c r="D168" s="116"/>
      <c r="E168" s="457">
        <v>0</v>
      </c>
      <c r="F168" s="457">
        <v>0</v>
      </c>
      <c r="G168" s="457">
        <v>0</v>
      </c>
      <c r="H168" s="457">
        <v>0</v>
      </c>
      <c r="I168" s="457">
        <v>0</v>
      </c>
      <c r="J168" s="457">
        <v>0</v>
      </c>
      <c r="K168" s="457">
        <v>0</v>
      </c>
      <c r="L168" s="457">
        <v>0</v>
      </c>
      <c r="M168" s="457">
        <v>0</v>
      </c>
      <c r="N168" s="457">
        <v>0</v>
      </c>
      <c r="O168" s="457">
        <v>0</v>
      </c>
      <c r="P168" s="457">
        <v>0</v>
      </c>
      <c r="Q168" s="249">
        <f>SUM(E168:P168)</f>
        <v>0</v>
      </c>
      <c r="R168" s="195"/>
    </row>
    <row r="169" spans="1:22" s="648" customFormat="1" ht="11.4" customHeight="1" x14ac:dyDescent="0.3">
      <c r="A169" s="207"/>
      <c r="B169" s="107" t="str">
        <f>'FY30 D'!$C$140</f>
        <v>Taxi/Shuttle or Mileage -each way</v>
      </c>
      <c r="C169" s="219">
        <f>'FY30 D'!R140</f>
        <v>0</v>
      </c>
      <c r="D169" s="116"/>
      <c r="E169" s="458">
        <v>0</v>
      </c>
      <c r="F169" s="458">
        <v>0</v>
      </c>
      <c r="G169" s="458">
        <v>0</v>
      </c>
      <c r="H169" s="458">
        <v>0</v>
      </c>
      <c r="I169" s="458">
        <v>0</v>
      </c>
      <c r="J169" s="458">
        <v>0</v>
      </c>
      <c r="K169" s="458">
        <v>0</v>
      </c>
      <c r="L169" s="458">
        <v>0</v>
      </c>
      <c r="M169" s="458">
        <v>0</v>
      </c>
      <c r="N169" s="458">
        <v>0</v>
      </c>
      <c r="O169" s="458">
        <v>0</v>
      </c>
      <c r="P169" s="458">
        <v>0</v>
      </c>
      <c r="Q169" s="249">
        <f>SUM(E169:P169)</f>
        <v>0</v>
      </c>
      <c r="R169" s="195"/>
    </row>
    <row r="170" spans="1:22" s="648" customFormat="1" ht="11.5" customHeight="1" thickBot="1" x14ac:dyDescent="0.35">
      <c r="A170" s="208"/>
      <c r="B170" s="117"/>
      <c r="C170" s="397">
        <f>SUM(C166:C169)</f>
        <v>0</v>
      </c>
      <c r="D170" s="118"/>
      <c r="E170" s="274"/>
      <c r="F170" s="275"/>
      <c r="G170" s="276"/>
      <c r="H170" s="277"/>
      <c r="I170" s="276"/>
      <c r="J170" s="278"/>
      <c r="K170" s="279"/>
      <c r="L170" s="275"/>
      <c r="M170" s="280"/>
      <c r="N170" s="279"/>
      <c r="O170" s="281"/>
      <c r="P170" s="282"/>
      <c r="Q170" s="250">
        <f>SUM(Q166:Q169)</f>
        <v>0</v>
      </c>
      <c r="R170" s="196">
        <f>C170-Q170</f>
        <v>0</v>
      </c>
    </row>
    <row r="171" spans="1:22" s="8" customFormat="1" ht="11.5" customHeight="1" thickBot="1" x14ac:dyDescent="0.35">
      <c r="A171" s="204"/>
      <c r="B171" s="212"/>
      <c r="C171" s="398">
        <f>SUM(C164+C170)</f>
        <v>0</v>
      </c>
      <c r="D171" s="12"/>
      <c r="E171" s="225"/>
      <c r="F171" s="226" t="s">
        <v>91</v>
      </c>
      <c r="G171" s="399" cm="1">
        <f t="array" ref="G171">SUMPRODUCT(E160:E169+F160:F169+G160:G169)</f>
        <v>0</v>
      </c>
      <c r="H171" s="177"/>
      <c r="I171" s="226" t="s">
        <v>92</v>
      </c>
      <c r="J171" s="399" cm="1">
        <f t="array" ref="J171">SUMPRODUCT(H160:H169+I160:I169+J160:J169)</f>
        <v>0</v>
      </c>
      <c r="K171" s="234"/>
      <c r="L171" s="235" t="s">
        <v>93</v>
      </c>
      <c r="M171" s="399" cm="1">
        <f t="array" ref="M171">SUMPRODUCT(K160:K169+L160:L169+M160:M169)</f>
        <v>0</v>
      </c>
      <c r="N171" s="255"/>
      <c r="O171" s="235" t="s">
        <v>94</v>
      </c>
      <c r="P171" s="399" cm="1">
        <f t="array" ref="P171">SUMPRODUCT(N160:N169+O160:O169+P160:P169)</f>
        <v>0</v>
      </c>
      <c r="Q171" s="400">
        <f>SUM(Q164+Q170)</f>
        <v>0</v>
      </c>
      <c r="R171" s="401">
        <f>C171-Q171</f>
        <v>0</v>
      </c>
    </row>
    <row r="172" spans="1:22" s="2" customFormat="1" ht="11.5" customHeight="1" thickBot="1" x14ac:dyDescent="0.4">
      <c r="A172" s="848" t="s">
        <v>126</v>
      </c>
      <c r="B172" s="849"/>
      <c r="C172" s="193">
        <f>ROUND(SUM(C139+C149+C157+C171),0)</f>
        <v>0</v>
      </c>
      <c r="D172" s="12"/>
      <c r="E172" s="225"/>
      <c r="F172" s="226" t="s">
        <v>91</v>
      </c>
      <c r="G172" s="366">
        <f>SUM(G139+G149+G157+G171)</f>
        <v>0</v>
      </c>
      <c r="H172" s="177"/>
      <c r="I172" s="226" t="s">
        <v>92</v>
      </c>
      <c r="J172" s="366">
        <f>SUM(J139+J149+J157+J171)</f>
        <v>0</v>
      </c>
      <c r="K172" s="234"/>
      <c r="L172" s="235" t="s">
        <v>93</v>
      </c>
      <c r="M172" s="366">
        <f>SUM(M139+M149+M157+M171)</f>
        <v>0</v>
      </c>
      <c r="N172" s="255"/>
      <c r="O172" s="235" t="s">
        <v>94</v>
      </c>
      <c r="P172" s="366">
        <f>SUM(P139+P149+P157+P171)</f>
        <v>0</v>
      </c>
      <c r="Q172" s="366">
        <f>SUM(Q139+Q149+Q157+Q171)</f>
        <v>0</v>
      </c>
      <c r="R172" s="201">
        <f>C172-Q172</f>
        <v>0</v>
      </c>
      <c r="S172" s="5"/>
      <c r="T172" s="5"/>
      <c r="U172" s="5"/>
      <c r="V172" s="5"/>
    </row>
    <row r="173" spans="1:22" s="8" customFormat="1" ht="11.5" customHeight="1" thickBot="1" x14ac:dyDescent="0.35">
      <c r="A173" s="852"/>
      <c r="B173" s="853"/>
      <c r="C173" s="853"/>
      <c r="D173" s="853"/>
      <c r="E173" s="853"/>
      <c r="F173" s="853"/>
      <c r="G173" s="853"/>
      <c r="H173" s="853"/>
      <c r="I173" s="853"/>
      <c r="J173" s="853"/>
      <c r="K173" s="853"/>
      <c r="L173" s="853"/>
      <c r="M173" s="853"/>
      <c r="N173" s="853"/>
      <c r="O173" s="853"/>
      <c r="P173" s="853"/>
      <c r="Q173" s="853"/>
      <c r="R173" s="854"/>
    </row>
    <row r="174" spans="1:22" ht="11.5" customHeight="1" thickBot="1" x14ac:dyDescent="0.4">
      <c r="A174" s="846" t="s">
        <v>154</v>
      </c>
      <c r="B174" s="847"/>
      <c r="C174" s="846" t="s">
        <v>144</v>
      </c>
      <c r="D174" s="878"/>
      <c r="E174" s="468" t="s">
        <v>26</v>
      </c>
      <c r="F174" s="468" t="s">
        <v>25</v>
      </c>
      <c r="G174" s="468" t="s">
        <v>24</v>
      </c>
      <c r="H174" s="468" t="s">
        <v>23</v>
      </c>
      <c r="I174" s="468" t="s">
        <v>22</v>
      </c>
      <c r="J174" s="468" t="s">
        <v>21</v>
      </c>
      <c r="K174" s="468" t="s">
        <v>20</v>
      </c>
      <c r="L174" s="468" t="s">
        <v>19</v>
      </c>
      <c r="M174" s="469" t="s">
        <v>18</v>
      </c>
      <c r="N174" s="468" t="s">
        <v>17</v>
      </c>
      <c r="O174" s="468" t="s">
        <v>16</v>
      </c>
      <c r="P174" s="468" t="s">
        <v>15</v>
      </c>
      <c r="Q174" s="324" t="s">
        <v>14</v>
      </c>
      <c r="R174" s="323" t="s">
        <v>13</v>
      </c>
    </row>
    <row r="175" spans="1:22" ht="11.5" customHeight="1" thickBot="1" x14ac:dyDescent="0.4">
      <c r="A175" s="325"/>
      <c r="B175" s="326" t="s">
        <v>109</v>
      </c>
      <c r="C175" s="327"/>
      <c r="D175" s="328"/>
      <c r="E175" s="329">
        <f t="shared" ref="E175:P175" si="11">SUM(E9:E10)+SUM(E13:E14)+SUM(E17:E18)+SUM(E21:E22)+SUM(E25:E26)+SUM(E29:E30)+SUM(E33:E34)+SUM(E38:E45)+SUM(E54:E93)+SUM(E100:E101)+SUM(E106:E115)+SUM(E120:E123)+SUM(E129:E138)+SUM(E142:E148)+SUM(E154:E156)+SUM(E160:E169)</f>
        <v>0</v>
      </c>
      <c r="F175" s="329">
        <f t="shared" si="11"/>
        <v>0</v>
      </c>
      <c r="G175" s="329">
        <f t="shared" si="11"/>
        <v>0</v>
      </c>
      <c r="H175" s="329">
        <f t="shared" si="11"/>
        <v>0</v>
      </c>
      <c r="I175" s="329">
        <f t="shared" si="11"/>
        <v>0</v>
      </c>
      <c r="J175" s="329">
        <f t="shared" si="11"/>
        <v>0</v>
      </c>
      <c r="K175" s="329">
        <f t="shared" si="11"/>
        <v>0</v>
      </c>
      <c r="L175" s="329">
        <f t="shared" si="11"/>
        <v>0</v>
      </c>
      <c r="M175" s="329">
        <f t="shared" si="11"/>
        <v>0</v>
      </c>
      <c r="N175" s="329">
        <f t="shared" si="11"/>
        <v>0</v>
      </c>
      <c r="O175" s="329">
        <f t="shared" si="11"/>
        <v>0</v>
      </c>
      <c r="P175" s="329">
        <f t="shared" si="11"/>
        <v>0</v>
      </c>
      <c r="Q175" s="330"/>
      <c r="R175" s="327"/>
    </row>
    <row r="176" spans="1:22" ht="11.5" customHeight="1" thickBot="1" x14ac:dyDescent="0.4">
      <c r="A176" s="331"/>
      <c r="B176" s="332"/>
      <c r="C176" s="333">
        <f>(C35+C46+C95+C102+C116+C124+C172)</f>
        <v>0</v>
      </c>
      <c r="D176" s="21"/>
      <c r="E176" s="334"/>
      <c r="F176" s="335" t="s">
        <v>91</v>
      </c>
      <c r="G176" s="336">
        <f>SUMPRODUCT(E175+F175+G175)</f>
        <v>0</v>
      </c>
      <c r="H176" s="337"/>
      <c r="I176" s="335" t="s">
        <v>92</v>
      </c>
      <c r="J176" s="336">
        <f>SUMPRODUCT(H175+I175+J175)</f>
        <v>0</v>
      </c>
      <c r="K176" s="338"/>
      <c r="L176" s="339" t="s">
        <v>93</v>
      </c>
      <c r="M176" s="336">
        <f>SUMPRODUCT(K175+L175+M175)</f>
        <v>0</v>
      </c>
      <c r="N176" s="340"/>
      <c r="O176" s="339" t="s">
        <v>94</v>
      </c>
      <c r="P176" s="336">
        <f>SUMPRODUCT(N175+O175+P175)</f>
        <v>0</v>
      </c>
      <c r="Q176" s="333">
        <f>(Q35+Q46+Q95+Q102+Q116+Q124+Q172)</f>
        <v>0</v>
      </c>
      <c r="R176" s="333">
        <f>C176-Q176</f>
        <v>0</v>
      </c>
    </row>
    <row r="177" spans="1:18" ht="11.5" customHeight="1" thickBot="1" x14ac:dyDescent="0.4">
      <c r="A177" s="331"/>
      <c r="B177" s="332"/>
      <c r="C177" s="470"/>
      <c r="D177" s="471"/>
      <c r="E177" s="472"/>
      <c r="F177" s="473"/>
      <c r="G177" s="474"/>
      <c r="H177" s="475"/>
      <c r="I177" s="473"/>
      <c r="J177" s="474"/>
      <c r="K177" s="476"/>
      <c r="L177" s="477"/>
      <c r="M177" s="474"/>
      <c r="N177" s="478"/>
      <c r="O177" s="477"/>
      <c r="P177" s="474"/>
      <c r="Q177" s="479"/>
      <c r="R177" s="470"/>
    </row>
    <row r="178" spans="1:18" ht="11.5" customHeight="1" thickBot="1" x14ac:dyDescent="0.4">
      <c r="A178" s="850" t="s">
        <v>152</v>
      </c>
      <c r="B178" s="863"/>
      <c r="C178" s="830" t="s">
        <v>144</v>
      </c>
      <c r="D178" s="831"/>
      <c r="E178" s="465" t="s">
        <v>26</v>
      </c>
      <c r="F178" s="465" t="s">
        <v>25</v>
      </c>
      <c r="G178" s="465" t="s">
        <v>24</v>
      </c>
      <c r="H178" s="465" t="s">
        <v>23</v>
      </c>
      <c r="I178" s="465" t="s">
        <v>22</v>
      </c>
      <c r="J178" s="465" t="s">
        <v>21</v>
      </c>
      <c r="K178" s="465" t="s">
        <v>20</v>
      </c>
      <c r="L178" s="465" t="s">
        <v>19</v>
      </c>
      <c r="M178" s="466" t="s">
        <v>18</v>
      </c>
      <c r="N178" s="467" t="s">
        <v>17</v>
      </c>
      <c r="O178" s="467" t="s">
        <v>16</v>
      </c>
      <c r="P178" s="467" t="s">
        <v>15</v>
      </c>
      <c r="Q178" s="488" t="s">
        <v>14</v>
      </c>
      <c r="R178" s="240" t="s">
        <v>13</v>
      </c>
    </row>
    <row r="179" spans="1:18" ht="11.5" customHeight="1" x14ac:dyDescent="0.35">
      <c r="A179" s="215" t="str">
        <f>'FY30 D'!$B$145</f>
        <v>I</v>
      </c>
      <c r="B179" s="216" t="str">
        <f>'FY30 D'!$C$145</f>
        <v xml:space="preserve">Indirect </v>
      </c>
      <c r="C179" s="219">
        <f>'FY30 D'!$S$145</f>
        <v>0</v>
      </c>
      <c r="D179" s="9"/>
      <c r="E179" s="667">
        <f>'FY30 D'!$D$145*(SUM(E9:E10)+SUM(E13:E14)+SUM(E17:E18)+SUM(E21:E22)+SUM(E25:E26)+SUM(E29:E30)+SUM(E33:E34)+SUM(E38:E45)+SUM(E54:E93)+SUM(E106:E115)+SUM(E129:E148))</f>
        <v>0</v>
      </c>
      <c r="F179" s="667">
        <f>'FY30 D'!$D$145*(SUM(F9:F10)+SUM(F13:F14)+SUM(F17:F18)+SUM(F21:F22)+SUM(F25:F26)+SUM(F29:F30)+SUM(F33:F34)+SUM(F38:F45)+SUM(F54:F93)+SUM(F106:F115)+SUM(F129:F148))</f>
        <v>0</v>
      </c>
      <c r="G179" s="667">
        <f>'FY30 D'!$D$145*(SUM(G9:G10)+SUM(G13:G14)+SUM(G17:G18)+SUM(G21:G22)+SUM(G25:G26)+SUM(G29:G30)+SUM(G33:G34)+SUM(G38:G45)+SUM(G54:G93)+SUM(G106:G115)+SUM(G129:G148))</f>
        <v>0</v>
      </c>
      <c r="H179" s="667">
        <f>'FY30 D'!$D$145*(SUM(H9:H10)+SUM(H13:H14)+SUM(H17:H18)+SUM(H21:H22)+SUM(H25:H26)+SUM(H29:H30)+SUM(H33:H34)+SUM(H38:H45)+SUM(H54:H93)+SUM(H106:H115)+SUM(H129:H148))</f>
        <v>0</v>
      </c>
      <c r="I179" s="667">
        <f>'FY30 D'!$D$145*(SUM(I9:I10)+SUM(I13:I14)+SUM(I17:I18)+SUM(I21:I22)+SUM(I25:I26)+SUM(I29:I30)+SUM(I33:I34)+SUM(I38:I45)+SUM(I54:I93)+SUM(I106:I115)+SUM(I129:I148))</f>
        <v>0</v>
      </c>
      <c r="J179" s="667">
        <f>'FY30 D'!$D$145*(SUM(J9:J10)+SUM(J13:J14)+SUM(J17:J18)+SUM(J21:J22)+SUM(J25:J26)+SUM(J29:J30)+SUM(J33:J34)+SUM(J38:J45)+SUM(J54:J93)+SUM(J106:J115)+SUM(J129:J148))</f>
        <v>0</v>
      </c>
      <c r="K179" s="667">
        <f>'FY30 D'!$D$145*(SUM(K9:K10)+SUM(K13:K14)+SUM(K17:K18)+SUM(K21:K22)+SUM(K25:K26)+SUM(K29:K30)+SUM(K33:K34)+SUM(K38:K45)+SUM(K54:K93)+SUM(K106:K115)+SUM(K129:K148))</f>
        <v>0</v>
      </c>
      <c r="L179" s="667">
        <f>'FY30 D'!$D$145*(SUM(L9:L10)+SUM(L13:L14)+SUM(L17:L18)+SUM(L21:L22)+SUM(L25:L26)+SUM(L29:L30)+SUM(L33:L34)+SUM(L38:L45)+SUM(L54:L93)+SUM(L106:L115)+SUM(L129:L148))</f>
        <v>0</v>
      </c>
      <c r="M179" s="667">
        <f>'FY30 D'!$D$145*(SUM(M9:M10)+SUM(M13:M14)+SUM(M17:M18)+SUM(M21:M22)+SUM(M25:M26)+SUM(M29:M30)+SUM(M33:M34)+SUM(M38:M45)+SUM(M54:M93)+SUM(M106:M115)+SUM(M129:M148))</f>
        <v>0</v>
      </c>
      <c r="N179" s="667">
        <f>'FY30 D'!$D$145*(SUM(N9:N10)+SUM(N13:N14)+SUM(N17:N18)+SUM(N21:N22)+SUM(N25:N26)+SUM(N29:N30)+SUM(N33:N34)+SUM(N38:N45)+SUM(N54:N93)+SUM(N106:N115)+SUM(N129:N148))</f>
        <v>0</v>
      </c>
      <c r="O179" s="667">
        <f>'FY30 D'!$D$145*(SUM(O9:O10)+SUM(O13:O14)+SUM(O17:O18)+SUM(O21:O22)+SUM(O25:O26)+SUM(O29:O30)+SUM(O33:O34)+SUM(O38:O45)+SUM(O54:O93)+SUM(O106:O115)+SUM(O129:O148))</f>
        <v>0</v>
      </c>
      <c r="P179" s="667">
        <f>'FY30 D'!$D$145*(SUM(P9:P10)+SUM(P13:P14)+SUM(P17:P18)+SUM(P21:P22)+SUM(P25:P26)+SUM(P29:P30)+SUM(P33:P34)+SUM(P38:P45)+SUM(P54:P93)+SUM(P106:P115)+SUM(P129:P148))</f>
        <v>0</v>
      </c>
      <c r="Q179" s="249">
        <f>SUM(E179:P179)</f>
        <v>0</v>
      </c>
      <c r="R179" s="195">
        <f>C179-Q179</f>
        <v>0</v>
      </c>
    </row>
    <row r="180" spans="1:18" ht="11.5" customHeight="1" thickBot="1" x14ac:dyDescent="0.4">
      <c r="A180" s="395" t="str">
        <f>'FY30 D'!$B$146</f>
        <v>II.</v>
      </c>
      <c r="B180" s="216" t="str">
        <f>'FY30 D'!$C$146</f>
        <v>Pass Through</v>
      </c>
      <c r="C180" s="221">
        <f>'FY30 D'!$S$146</f>
        <v>0</v>
      </c>
      <c r="D180" s="17"/>
      <c r="E180" s="453">
        <f>'FY30 D'!$D$146*(SUM(E100:E101)+SUM(E120:E123))+SUM(E154:E169)</f>
        <v>0</v>
      </c>
      <c r="F180" s="453">
        <f>'FY30 D'!$D$146*(SUM(F100:F101)+SUM(F120:F123))+SUM(F154:F169)</f>
        <v>0</v>
      </c>
      <c r="G180" s="453">
        <f>'FY30 D'!$D$146*(SUM(G100:G101)+SUM(G120:G123))+SUM(G154:G169)</f>
        <v>0</v>
      </c>
      <c r="H180" s="453">
        <f>'FY30 D'!$D$146*(SUM(H100:H101)+SUM(H120:H123))+SUM(H154:H169)</f>
        <v>0</v>
      </c>
      <c r="I180" s="453">
        <f>'FY30 D'!$D$146*(SUM(I100:I101)+SUM(I120:I123))+SUM(I154:I169)</f>
        <v>0</v>
      </c>
      <c r="J180" s="453">
        <f>'FY30 D'!$D$146*(SUM(J100:J101)+SUM(J120:J123))+SUM(J154:J169)</f>
        <v>0</v>
      </c>
      <c r="K180" s="453">
        <f>'FY30 D'!$D$146*(SUM(K100:K101)+SUM(K120:K123))+SUM(K154:K169)</f>
        <v>0</v>
      </c>
      <c r="L180" s="453">
        <f>'FY30 D'!$D$146*(SUM(L100:L101)+SUM(L120:L123))+SUM(L154:L169)</f>
        <v>0</v>
      </c>
      <c r="M180" s="453">
        <f>'FY30 D'!$D$146*(SUM(M100:M101)+SUM(M120:M123))+SUM(M154:M169)</f>
        <v>0</v>
      </c>
      <c r="N180" s="453">
        <f>'FY30 D'!$D$146*(SUM(N100:N101)+SUM(N120:N123))+SUM(N154:N169)</f>
        <v>0</v>
      </c>
      <c r="O180" s="453">
        <f>'FY30 D'!$D$146*(SUM(O100:O101)+SUM(O120:O123))+SUM(O154:O169)</f>
        <v>0</v>
      </c>
      <c r="P180" s="453">
        <f>'FY30 D'!$D$146*(SUM(P100:P101)+SUM(P120:P123))+SUM(P154:P169)</f>
        <v>0</v>
      </c>
      <c r="Q180" s="249">
        <f>SUM(E180:P180)</f>
        <v>0</v>
      </c>
      <c r="R180" s="195">
        <f>C180-Q180</f>
        <v>0</v>
      </c>
    </row>
    <row r="181" spans="1:18" ht="11.5" hidden="1" customHeight="1" x14ac:dyDescent="0.35">
      <c r="A181" s="217" t="str">
        <f>'FY30 D'!$B$148</f>
        <v>i.</v>
      </c>
      <c r="B181" s="218" t="str">
        <f>'FY30 D'!$C$148</f>
        <v>CY1 (10/1- 12/31)</v>
      </c>
      <c r="C181" s="222">
        <f>'FY30 D'!$S$148</f>
        <v>0</v>
      </c>
      <c r="D181" s="17"/>
      <c r="E181" s="227">
        <f>'FY30 D'!$D$148*(SUM(E9:E10)+SUM(E13:E14)+SUM(E17:E18)+SUM(E21:E22)+SUM(E25:E26)+SUM(E29:E30)+SUM(E33:E34)+SUM(E38:E45)+SUM(E54:E93)+SUM(E106:E115)+SUM(E129:E148))</f>
        <v>0</v>
      </c>
      <c r="F181" s="227">
        <f>'FY30 D'!$D$148*(SUM(F9:F10)+SUM(F13:F14)+SUM(F17:F18)+SUM(F21:F22)+SUM(F25:F26)+SUM(F29:F30)+SUM(F33:F34)+SUM(F38:F45)+SUM(F54:F93)+SUM(F106:F115)+SUM(F129:F148))</f>
        <v>0</v>
      </c>
      <c r="G181" s="227">
        <f>'FY30 D'!$D$148*(SUM(G9:G10)+SUM(G13:G14)+SUM(G17:G18)+SUM(G21:G22)+SUM(G25:G26)+SUM(G29:G30)+SUM(G33:G34)+SUM(G38:G45)+SUM(G54:G93)+SUM(G106:G115)+SUM(G129:G148))</f>
        <v>0</v>
      </c>
      <c r="H181" s="227">
        <f>'FY30 D'!$D$148*(SUM(H9:H10)+SUM(H13:H14)+SUM(H17:H18)+SUM(H21:H22)+SUM(H25:H26)+SUM(H29:H30)+SUM(H33:H34)+SUM(H38:H45)+SUM(H54:H93)+SUM(H106:H115)+SUM(H129:H148))</f>
        <v>0</v>
      </c>
      <c r="I181" s="227">
        <f>'FY30 D'!$D$148*(SUM(I9:I10)+SUM(I13:I14)+SUM(I17:I18)+SUM(I21:I22)+SUM(I25:I26)+SUM(I29:I30)+SUM(I33:I34)+SUM(I38:I45)+SUM(I54:I93)+SUM(I106:I115)+SUM(I129:I148))</f>
        <v>0</v>
      </c>
      <c r="J181" s="227">
        <f>'FY30 D'!$D$148*(SUM(J9:J10)+SUM(J13:J14)+SUM(J17:J18)+SUM(J21:J22)+SUM(J25:J26)+SUM(J29:J30)+SUM(J33:J34)+SUM(J38:J45)+SUM(J54:J93)+SUM(J106:J115)+SUM(J129:J148))</f>
        <v>0</v>
      </c>
      <c r="K181" s="227">
        <f>'FY30 D'!$D$148*(SUM(K9:K10)+SUM(K13:K14)+SUM(K17:K18)+SUM(K21:K22)+SUM(K25:K26)+SUM(K29:K30)+SUM(K33:K34)+SUM(K38:K45)+SUM(K54:K93)+SUM(K106:K115)+SUM(K129:K148))</f>
        <v>0</v>
      </c>
      <c r="L181" s="227">
        <f>'FY30 D'!$D$148*(SUM(L9:L10)+SUM(L13:L14)+SUM(L17:L18)+SUM(L21:L22)+SUM(L25:L26)+SUM(L29:L30)+SUM(L33:L34)+SUM(L38:L45)+SUM(L54:L93)+SUM(L106:L115)+SUM(L129:L148))</f>
        <v>0</v>
      </c>
      <c r="M181" s="227">
        <f>'FY30 D'!$D$148*(SUM(M9:M10)+SUM(M13:M14)+SUM(M17:M18)+SUM(M21:M22)+SUM(M25:M26)+SUM(M29:M30)+SUM(M33:M34)+SUM(M38:M45)+SUM(M54:M93)+SUM(M106:M115)+SUM(M129:M148))</f>
        <v>0</v>
      </c>
      <c r="N181" s="227">
        <f>'FY30 D'!$D$148*(SUM(N9:N10)+SUM(N13:N14)+SUM(N17:N18)+SUM(N21:N22)+SUM(N25:N26)+SUM(N29:N30)+SUM(N33:N34)+SUM(N38:N45)+SUM(N54:N93)+SUM(N106:N115)+SUM(N129:N148))</f>
        <v>0</v>
      </c>
      <c r="O181" s="227">
        <f>'FY30 D'!$D$148*(SUM(O9:O10)+SUM(O13:O14)+SUM(O17:O18)+SUM(O21:O22)+SUM(O25:O26)+SUM(O29:O30)+SUM(O33:O34)+SUM(O38:O45)+SUM(O54:O93)+SUM(O106:O115)+SUM(O129:O148))</f>
        <v>0</v>
      </c>
      <c r="P181" s="227">
        <f>'FY30 D'!$D$148*(SUM(P9:P10)+SUM(P13:P14)+SUM(P17:P18)+SUM(P21:P22)+SUM(P25:P26)+SUM(P29:P30)+SUM(P33:P34)+SUM(P38:P45)+SUM(P54:P93)+SUM(P106:P115)+SUM(P129:P148))</f>
        <v>0</v>
      </c>
      <c r="Q181" s="228">
        <f>SUM(E181:P181)</f>
        <v>0</v>
      </c>
      <c r="R181" s="200">
        <f>C181-Q181</f>
        <v>0</v>
      </c>
    </row>
    <row r="182" spans="1:18" ht="11.5" hidden="1" customHeight="1" thickBot="1" x14ac:dyDescent="0.4">
      <c r="A182" s="217" t="str">
        <f>'FY30 D'!$B$149</f>
        <v>ii.</v>
      </c>
      <c r="B182" s="218" t="str">
        <f>'FY30 D'!$C$149</f>
        <v>CY2 (1/1- 9/30)</v>
      </c>
      <c r="C182" s="222">
        <f>'FY30 D'!$S$149</f>
        <v>0</v>
      </c>
      <c r="D182" s="17"/>
      <c r="E182" s="227">
        <f>'FY30 D'!$D$149*(SUM(E9:E10)+SUM(E13:E14)+SUM(E17:E18)+SUM(E21:E22)+SUM(E25:E26)+SUM(E29:E30)+SUM(E33:E34)+SUM(E38:E45)+SUM(E54:E93)+SUM(E106:E115)+SUM(E129:E148))</f>
        <v>0</v>
      </c>
      <c r="F182" s="227">
        <f>'FY30 D'!$D$149*(SUM(F9:F10)+SUM(F13:F14)+SUM(F17:F18)+SUM(F21:F22)+SUM(F25:F26)+SUM(F29:F30)+SUM(F33:F34)+SUM(F38:F45)+SUM(F54:F93)+SUM(F106:F115)+SUM(F129:F148))</f>
        <v>0</v>
      </c>
      <c r="G182" s="227">
        <f>'FY30 D'!$D$149*(SUM(G9:G10)+SUM(G13:G14)+SUM(G17:G18)+SUM(G21:G22)+SUM(G25:G26)+SUM(G29:G30)+SUM(G33:G34)+SUM(G38:G45)+SUM(G54:G93)+SUM(G106:G115)+SUM(G129:G148))</f>
        <v>0</v>
      </c>
      <c r="H182" s="227">
        <f>'FY30 D'!$D$149*(SUM(H9:H10)+SUM(H13:H14)+SUM(H17:H18)+SUM(H21:H22)+SUM(H25:H26)+SUM(H29:H30)+SUM(H33:H34)+SUM(H38:H45)+SUM(H54:H93)+SUM(H106:H115)+SUM(H129:H148))</f>
        <v>0</v>
      </c>
      <c r="I182" s="227">
        <f>'FY30 D'!$D$149*(SUM(I9:I10)+SUM(I13:I14)+SUM(I17:I18)+SUM(I21:I22)+SUM(I25:I26)+SUM(I29:I30)+SUM(I33:I34)+SUM(I38:I45)+SUM(I54:I93)+SUM(I106:I115)+SUM(I129:I148))</f>
        <v>0</v>
      </c>
      <c r="J182" s="227">
        <f>'FY30 D'!$D$149*(SUM(J9:J10)+SUM(J13:J14)+SUM(J17:J18)+SUM(J21:J22)+SUM(J25:J26)+SUM(J29:J30)+SUM(J33:J34)+SUM(J38:J45)+SUM(J54:J93)+SUM(J106:J115)+SUM(J129:J148))</f>
        <v>0</v>
      </c>
      <c r="K182" s="227">
        <f>'FY30 D'!$D$149*(SUM(K9:K10)+SUM(K13:K14)+SUM(K17:K18)+SUM(K21:K22)+SUM(K25:K26)+SUM(K29:K30)+SUM(K33:K34)+SUM(K38:K45)+SUM(K54:K93)+SUM(K106:K115)+SUM(K129:K148))</f>
        <v>0</v>
      </c>
      <c r="L182" s="227">
        <f>'FY30 D'!$D$149*(SUM(L9:L10)+SUM(L13:L14)+SUM(L17:L18)+SUM(L21:L22)+SUM(L25:L26)+SUM(L29:L30)+SUM(L33:L34)+SUM(L38:L45)+SUM(L54:L93)+SUM(L106:L115)+SUM(L129:L148))</f>
        <v>0</v>
      </c>
      <c r="M182" s="227">
        <f>'FY30 D'!$D$149*(SUM(M9:M10)+SUM(M13:M14)+SUM(M17:M18)+SUM(M21:M22)+SUM(M25:M26)+SUM(M29:M30)+SUM(M33:M34)+SUM(M38:M45)+SUM(M54:M93)+SUM(M106:M115)+SUM(M129:M148))</f>
        <v>0</v>
      </c>
      <c r="N182" s="227">
        <f>'FY30 D'!$D$149*(SUM(N9:N10)+SUM(N13:N14)+SUM(N17:N18)+SUM(N21:N22)+SUM(N25:N26)+SUM(N29:N30)+SUM(N33:N34)+SUM(N38:N45)+SUM(N54:N93)+SUM(N106:N115)+SUM(N129:N148))</f>
        <v>0</v>
      </c>
      <c r="O182" s="227">
        <f>'FY30 D'!$D$149*(SUM(O9:O10)+SUM(O13:O14)+SUM(O17:O18)+SUM(O21:O22)+SUM(O25:O26)+SUM(O29:O30)+SUM(O33:O34)+SUM(O38:O45)+SUM(O54:O93)+SUM(O106:O115)+SUM(O129:O148))</f>
        <v>0</v>
      </c>
      <c r="P182" s="227">
        <f>'FY30 D'!$D$149*(SUM(P9:P10)+SUM(P13:P14)+SUM(P17:P18)+SUM(P21:P22)+SUM(P25:P26)+SUM(P29:P30)+SUM(P33:P34)+SUM(P38:P45)+SUM(P54:P93)+SUM(P106:P115)+SUM(P129:P148))</f>
        <v>0</v>
      </c>
      <c r="Q182" s="228">
        <f>SUM(E182:P182)</f>
        <v>0</v>
      </c>
      <c r="R182" s="200">
        <f>C182-Q182</f>
        <v>0</v>
      </c>
    </row>
    <row r="183" spans="1:18" ht="11.5" customHeight="1" thickBot="1" x14ac:dyDescent="0.4">
      <c r="A183" s="204"/>
      <c r="B183" s="108"/>
      <c r="C183" s="193">
        <f>ROUND(SUM(C179:C182),0)</f>
        <v>0</v>
      </c>
      <c r="D183" s="12"/>
      <c r="E183" s="225"/>
      <c r="F183" s="226" t="s">
        <v>91</v>
      </c>
      <c r="G183" s="305" cm="1">
        <f t="array" ref="G183">SUMPRODUCT(E179:E182+F179:F182+G179:G182)</f>
        <v>0</v>
      </c>
      <c r="H183" s="177"/>
      <c r="I183" s="226" t="s">
        <v>92</v>
      </c>
      <c r="J183" s="305" cm="1">
        <f t="array" ref="J183">SUMPRODUCT(H179:H182+I179:I182+J179:J182)</f>
        <v>0</v>
      </c>
      <c r="K183" s="234"/>
      <c r="L183" s="235" t="s">
        <v>93</v>
      </c>
      <c r="M183" s="305" cm="1">
        <f t="array" ref="M183">SUMPRODUCT(K179:K182+L179:L182+M179:M182)</f>
        <v>0</v>
      </c>
      <c r="N183" s="255"/>
      <c r="O183" s="235" t="s">
        <v>94</v>
      </c>
      <c r="P183" s="305" cm="1">
        <f t="array" ref="P183">SUMPRODUCT(N179:N182+O179:O182+P179:P182)</f>
        <v>0</v>
      </c>
      <c r="Q183" s="254">
        <f>SUM(Q179:Q182)</f>
        <v>0</v>
      </c>
      <c r="R183" s="201">
        <f>C183-Q183</f>
        <v>0</v>
      </c>
    </row>
    <row r="184" spans="1:18" ht="11.5" customHeight="1" thickBot="1" x14ac:dyDescent="0.4">
      <c r="A184" s="204"/>
      <c r="B184" s="108"/>
      <c r="C184" s="480"/>
      <c r="D184" s="12"/>
      <c r="E184" s="225"/>
      <c r="F184" s="481"/>
      <c r="G184" s="482"/>
      <c r="H184" s="483"/>
      <c r="I184" s="481"/>
      <c r="J184" s="482"/>
      <c r="K184" s="484"/>
      <c r="L184" s="485"/>
      <c r="M184" s="482"/>
      <c r="N184" s="486"/>
      <c r="O184" s="485"/>
      <c r="P184" s="482"/>
      <c r="Q184" s="487"/>
      <c r="R184" s="202"/>
    </row>
    <row r="185" spans="1:18" ht="16" thickBot="1" x14ac:dyDescent="0.4">
      <c r="A185" s="864" t="s">
        <v>153</v>
      </c>
      <c r="B185" s="865"/>
      <c r="C185" s="830" t="s">
        <v>144</v>
      </c>
      <c r="D185" s="831"/>
      <c r="E185" s="663" t="s">
        <v>26</v>
      </c>
      <c r="F185" s="663" t="s">
        <v>25</v>
      </c>
      <c r="G185" s="663" t="s">
        <v>24</v>
      </c>
      <c r="H185" s="663" t="s">
        <v>23</v>
      </c>
      <c r="I185" s="663" t="s">
        <v>22</v>
      </c>
      <c r="J185" s="663" t="s">
        <v>21</v>
      </c>
      <c r="K185" s="663" t="s">
        <v>20</v>
      </c>
      <c r="L185" s="663" t="s">
        <v>19</v>
      </c>
      <c r="M185" s="664" t="s">
        <v>18</v>
      </c>
      <c r="N185" s="665" t="s">
        <v>17</v>
      </c>
      <c r="O185" s="665" t="s">
        <v>16</v>
      </c>
      <c r="P185" s="665" t="s">
        <v>15</v>
      </c>
      <c r="Q185" s="488" t="s">
        <v>14</v>
      </c>
      <c r="R185" s="240" t="s">
        <v>13</v>
      </c>
    </row>
    <row r="186" spans="1:18" ht="15.75" customHeight="1" thickTop="1" thickBot="1" x14ac:dyDescent="0.4">
      <c r="A186" s="204"/>
      <c r="B186" s="108"/>
      <c r="C186" s="861">
        <f>C35+C46+C95+C102+C116+C124+C172+C183</f>
        <v>0</v>
      </c>
      <c r="D186" s="109"/>
      <c r="E186" s="668">
        <f t="shared" ref="E186:P186" si="12">(SUM(E9:E10)+SUM(E13:E14)+SUM(E17:E18)+SUM(E21:E22)+SUM(E25:E26)+SUM(E29:E30)+SUM(E33:E34)+SUM(E38:E45)+SUM(E54:E93)+SUM(E100:E101)+SUM(E106:E115)+SUM(E120:E123)+SUM(E129:E148)+SUM(E154:E169)+SUM(E179:E182))</f>
        <v>0</v>
      </c>
      <c r="F186" s="668">
        <f t="shared" si="12"/>
        <v>0</v>
      </c>
      <c r="G186" s="669">
        <f t="shared" si="12"/>
        <v>0</v>
      </c>
      <c r="H186" s="668">
        <f t="shared" si="12"/>
        <v>0</v>
      </c>
      <c r="I186" s="668">
        <f t="shared" si="12"/>
        <v>0</v>
      </c>
      <c r="J186" s="669">
        <f t="shared" si="12"/>
        <v>0</v>
      </c>
      <c r="K186" s="668">
        <f t="shared" si="12"/>
        <v>0</v>
      </c>
      <c r="L186" s="668">
        <f t="shared" si="12"/>
        <v>0</v>
      </c>
      <c r="M186" s="669">
        <f t="shared" si="12"/>
        <v>0</v>
      </c>
      <c r="N186" s="668">
        <f t="shared" si="12"/>
        <v>0</v>
      </c>
      <c r="O186" s="668">
        <f t="shared" si="12"/>
        <v>0</v>
      </c>
      <c r="P186" s="669">
        <f t="shared" si="12"/>
        <v>0</v>
      </c>
      <c r="Q186" s="859">
        <f>Q35+Q46+Q95+Q102+Q116+Q124+Q172+Q183</f>
        <v>0</v>
      </c>
      <c r="R186" s="857">
        <f>C186-Q186</f>
        <v>0</v>
      </c>
    </row>
    <row r="187" spans="1:18" ht="15.75" customHeight="1" thickBot="1" x14ac:dyDescent="0.4">
      <c r="A187" s="308"/>
      <c r="B187" s="309"/>
      <c r="C187" s="862"/>
      <c r="D187" s="310"/>
      <c r="E187" s="311"/>
      <c r="F187" s="312" t="s">
        <v>91</v>
      </c>
      <c r="G187" s="670">
        <f>SUM(G35+G46+G95+G102+G116+G124+G172+G183)</f>
        <v>0</v>
      </c>
      <c r="H187" s="313"/>
      <c r="I187" s="312" t="s">
        <v>92</v>
      </c>
      <c r="J187" s="670">
        <f>SUM(J35+J46+J95+J102+J116+J124+J172+J183)</f>
        <v>0</v>
      </c>
      <c r="K187" s="314"/>
      <c r="L187" s="315" t="s">
        <v>93</v>
      </c>
      <c r="M187" s="670">
        <f>SUM(M35+M46+M95+M102+M116+M124+M172+M183)</f>
        <v>0</v>
      </c>
      <c r="N187" s="316"/>
      <c r="O187" s="315" t="s">
        <v>94</v>
      </c>
      <c r="P187" s="670">
        <f>SUM(P35+P46+P95+P102+P116+P124+P172+P183)</f>
        <v>0</v>
      </c>
      <c r="Q187" s="860"/>
      <c r="R187" s="858"/>
    </row>
    <row r="188" spans="1:18" s="8" customFormat="1" ht="11.5" customHeight="1" thickTop="1" thickBot="1" x14ac:dyDescent="0.35">
      <c r="A188" s="852"/>
      <c r="B188" s="853"/>
      <c r="C188" s="855"/>
      <c r="D188" s="853"/>
      <c r="E188" s="853"/>
      <c r="F188" s="853"/>
      <c r="G188" s="853"/>
      <c r="H188" s="853"/>
      <c r="I188" s="853"/>
      <c r="J188" s="853"/>
      <c r="K188" s="853"/>
      <c r="L188" s="853"/>
      <c r="M188" s="853"/>
      <c r="N188" s="853"/>
      <c r="O188" s="853"/>
      <c r="P188" s="853"/>
      <c r="Q188" s="855"/>
      <c r="R188" s="856"/>
    </row>
    <row r="189" spans="1:18" s="8" customFormat="1" ht="11.5" customHeight="1" x14ac:dyDescent="0.3">
      <c r="A189" s="844"/>
      <c r="B189" s="845"/>
      <c r="C189" s="845"/>
      <c r="D189" s="845"/>
      <c r="E189" s="845"/>
      <c r="F189" s="845"/>
      <c r="G189" s="845"/>
      <c r="H189" s="845"/>
      <c r="I189" s="845"/>
      <c r="J189" s="845"/>
      <c r="K189" s="845"/>
      <c r="L189" s="845"/>
      <c r="M189" s="845"/>
      <c r="N189" s="845"/>
      <c r="O189" s="845"/>
      <c r="P189" s="845"/>
      <c r="Q189" s="845"/>
      <c r="R189" s="845"/>
    </row>
    <row r="190" spans="1:18" s="8" customFormat="1" ht="11.5" customHeight="1" x14ac:dyDescent="0.3">
      <c r="A190" s="844"/>
      <c r="B190" s="845"/>
      <c r="C190" s="845"/>
      <c r="D190" s="845"/>
      <c r="E190" s="845"/>
      <c r="F190" s="845"/>
      <c r="G190" s="845"/>
      <c r="H190" s="845"/>
      <c r="I190" s="845"/>
      <c r="J190" s="845"/>
      <c r="K190" s="845"/>
      <c r="L190" s="845"/>
      <c r="M190" s="845"/>
      <c r="N190" s="845"/>
      <c r="O190" s="845"/>
      <c r="P190" s="845"/>
      <c r="Q190" s="845"/>
      <c r="R190" s="845"/>
    </row>
    <row r="191" spans="1:18" s="8" customFormat="1" ht="11.5" customHeight="1" x14ac:dyDescent="0.3">
      <c r="A191" s="844"/>
      <c r="B191" s="845"/>
      <c r="C191" s="845"/>
      <c r="D191" s="845"/>
      <c r="E191" s="845"/>
      <c r="F191" s="845"/>
      <c r="G191" s="845"/>
      <c r="H191" s="845"/>
      <c r="I191" s="845"/>
      <c r="J191" s="845"/>
      <c r="K191" s="845"/>
      <c r="L191" s="845"/>
      <c r="M191" s="845"/>
      <c r="N191" s="845"/>
      <c r="O191" s="845"/>
      <c r="P191" s="845"/>
      <c r="Q191" s="845"/>
      <c r="R191" s="845"/>
    </row>
    <row r="192" spans="1:18" s="8" customFormat="1" ht="11.5" customHeight="1" x14ac:dyDescent="0.3">
      <c r="A192" s="844"/>
      <c r="B192" s="845"/>
      <c r="C192" s="845"/>
      <c r="D192" s="845"/>
      <c r="E192" s="845"/>
      <c r="F192" s="845"/>
      <c r="G192" s="845"/>
      <c r="H192" s="845"/>
      <c r="I192" s="845"/>
      <c r="J192" s="845"/>
      <c r="K192" s="845"/>
      <c r="L192" s="845"/>
      <c r="M192" s="845"/>
      <c r="N192" s="845"/>
      <c r="O192" s="845"/>
      <c r="P192" s="845"/>
      <c r="Q192" s="845"/>
      <c r="R192" s="845"/>
    </row>
    <row r="193" spans="1:18" s="8" customFormat="1" ht="11.5" customHeight="1" x14ac:dyDescent="0.3">
      <c r="A193" s="844"/>
      <c r="B193" s="845"/>
      <c r="C193" s="845"/>
      <c r="D193" s="845"/>
      <c r="E193" s="845"/>
      <c r="F193" s="845"/>
      <c r="G193" s="845"/>
      <c r="H193" s="845"/>
      <c r="I193" s="845"/>
      <c r="J193" s="845"/>
      <c r="K193" s="845"/>
      <c r="L193" s="845"/>
      <c r="M193" s="845"/>
      <c r="N193" s="845"/>
      <c r="O193" s="845"/>
      <c r="P193" s="845"/>
      <c r="Q193" s="845"/>
      <c r="R193" s="845"/>
    </row>
    <row r="194" spans="1:18" s="8" customFormat="1" ht="11.5" customHeight="1" x14ac:dyDescent="0.3">
      <c r="A194" s="844"/>
      <c r="B194" s="845"/>
      <c r="C194" s="845"/>
      <c r="D194" s="845"/>
      <c r="E194" s="845"/>
      <c r="F194" s="845"/>
      <c r="G194" s="845"/>
      <c r="H194" s="845"/>
      <c r="I194" s="845"/>
      <c r="J194" s="845"/>
      <c r="K194" s="845"/>
      <c r="L194" s="845"/>
      <c r="M194" s="845"/>
      <c r="N194" s="845"/>
      <c r="O194" s="845"/>
      <c r="P194" s="845"/>
      <c r="Q194" s="845"/>
      <c r="R194" s="845"/>
    </row>
    <row r="195" spans="1:18" s="8" customFormat="1" ht="11.5" customHeight="1" x14ac:dyDescent="0.3">
      <c r="A195" s="844"/>
      <c r="B195" s="845"/>
      <c r="C195" s="845"/>
      <c r="D195" s="845"/>
      <c r="E195" s="845"/>
      <c r="F195" s="845"/>
      <c r="G195" s="845"/>
      <c r="H195" s="845"/>
      <c r="I195" s="845"/>
      <c r="J195" s="845"/>
      <c r="K195" s="845"/>
      <c r="L195" s="845"/>
      <c r="M195" s="845"/>
      <c r="N195" s="845"/>
      <c r="O195" s="845"/>
      <c r="P195" s="845"/>
      <c r="Q195" s="845"/>
      <c r="R195" s="845"/>
    </row>
  </sheetData>
  <sheetProtection algorithmName="SHA-512" hashValue="wGuTlKMcNVbQqRhNZwwdmGpbmT45fqKYVdUT3O4r+ezeHC1AtYs4RcJfV5mxCXvdJrYftrfvvDPf5GU2QCQvgA==" saltValue="4KgMKauVkRPp6nHIMo5QnA==" spinCount="100000" sheet="1" insertRows="0" deleteRows="0"/>
  <mergeCells count="72">
    <mergeCell ref="B19:B22"/>
    <mergeCell ref="A1:R1"/>
    <mergeCell ref="A2:I2"/>
    <mergeCell ref="J2:R2"/>
    <mergeCell ref="A3:H3"/>
    <mergeCell ref="J3:R3"/>
    <mergeCell ref="A5:R5"/>
    <mergeCell ref="A6:B6"/>
    <mergeCell ref="C6:D6"/>
    <mergeCell ref="B7:B10"/>
    <mergeCell ref="B11:B14"/>
    <mergeCell ref="B15:B18"/>
    <mergeCell ref="A4:I4"/>
    <mergeCell ref="J4:R4"/>
    <mergeCell ref="A52:B52"/>
    <mergeCell ref="C52:D52"/>
    <mergeCell ref="B23:B26"/>
    <mergeCell ref="B27:B30"/>
    <mergeCell ref="B31:B34"/>
    <mergeCell ref="A36:R36"/>
    <mergeCell ref="A37:B37"/>
    <mergeCell ref="C37:D37"/>
    <mergeCell ref="A47:R47"/>
    <mergeCell ref="A48:R48"/>
    <mergeCell ref="A49:R49"/>
    <mergeCell ref="A50:R50"/>
    <mergeCell ref="A51:R51"/>
    <mergeCell ref="A96:R96"/>
    <mergeCell ref="A97:R97"/>
    <mergeCell ref="A98:R98"/>
    <mergeCell ref="A99:B99"/>
    <mergeCell ref="C99:D99"/>
    <mergeCell ref="A127:B127"/>
    <mergeCell ref="C127:D127"/>
    <mergeCell ref="A103:R103"/>
    <mergeCell ref="A104:R104"/>
    <mergeCell ref="A105:B105"/>
    <mergeCell ref="C105:D105"/>
    <mergeCell ref="A117:R117"/>
    <mergeCell ref="A118:R118"/>
    <mergeCell ref="A119:B119"/>
    <mergeCell ref="C119:D119"/>
    <mergeCell ref="A125:R125"/>
    <mergeCell ref="A126:R126"/>
    <mergeCell ref="A128:B128"/>
    <mergeCell ref="A140:R140"/>
    <mergeCell ref="A141:B141"/>
    <mergeCell ref="A150:R150"/>
    <mergeCell ref="A152:B152"/>
    <mergeCell ref="C152:D152"/>
    <mergeCell ref="A151:R151"/>
    <mergeCell ref="A153:B153"/>
    <mergeCell ref="A158:B158"/>
    <mergeCell ref="A172:B172"/>
    <mergeCell ref="A173:R173"/>
    <mergeCell ref="A174:B174"/>
    <mergeCell ref="C174:D174"/>
    <mergeCell ref="A178:B178"/>
    <mergeCell ref="C178:D178"/>
    <mergeCell ref="A185:B185"/>
    <mergeCell ref="C185:D185"/>
    <mergeCell ref="C186:C187"/>
    <mergeCell ref="A193:R193"/>
    <mergeCell ref="A194:R194"/>
    <mergeCell ref="A195:R195"/>
    <mergeCell ref="R186:R187"/>
    <mergeCell ref="A188:R188"/>
    <mergeCell ref="A189:R189"/>
    <mergeCell ref="A190:R190"/>
    <mergeCell ref="A191:R191"/>
    <mergeCell ref="A192:R192"/>
    <mergeCell ref="Q186:Q187"/>
  </mergeCells>
  <printOptions horizontalCentered="1"/>
  <pageMargins left="0.5" right="0.5" top="0.8" bottom="0.8" header="0" footer="0.3"/>
  <pageSetup fitToHeight="2" orientation="landscape" r:id="rId1"/>
  <headerFooter>
    <oddHeader xml:space="preserve">&amp;C </oddHeader>
    <oddFooter xml:space="preserve">&amp;C 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65998420E866543852ABC0B554EB060" ma:contentTypeVersion="19" ma:contentTypeDescription="Create a new document." ma:contentTypeScope="" ma:versionID="48ccd51d71414e2c8331ac4e3b0e5e2c">
  <xsd:schema xmlns:xsd="http://www.w3.org/2001/XMLSchema" xmlns:xs="http://www.w3.org/2001/XMLSchema" xmlns:p="http://schemas.microsoft.com/office/2006/metadata/properties" xmlns:ns1="http://schemas.microsoft.com/sharepoint/v3" xmlns:ns2="4ffa91fb-a0ff-4ac5-b2db-65c790d184a4" xmlns:ns3="http://schemas.microsoft.com/sharepoint.v3" xmlns:ns4="http://schemas.microsoft.com/sharepoint/v3/fields" xmlns:ns5="53e29bcb-9350-42f3-97a7-5ff43888b250" xmlns:ns6="63031b9c-c5f7-44ec-a602-679994037bb6" targetNamespace="http://schemas.microsoft.com/office/2006/metadata/properties" ma:root="true" ma:fieldsID="bf32cc2f043aadb93778c9bc8ef89d17" ns1:_="" ns2:_="" ns3:_="" ns4:_="" ns5:_="" ns6:_="">
    <xsd:import namespace="http://schemas.microsoft.com/sharepoint/v3"/>
    <xsd:import namespace="4ffa91fb-a0ff-4ac5-b2db-65c790d184a4"/>
    <xsd:import namespace="http://schemas.microsoft.com/sharepoint.v3"/>
    <xsd:import namespace="http://schemas.microsoft.com/sharepoint/v3/fields"/>
    <xsd:import namespace="53e29bcb-9350-42f3-97a7-5ff43888b250"/>
    <xsd:import namespace="63031b9c-c5f7-44ec-a602-679994037bb6"/>
    <xsd:element name="properties">
      <xsd:complexType>
        <xsd:sequence>
          <xsd:element name="documentManagement">
            <xsd:complexType>
              <xsd:all>
                <xsd:element ref="ns2:Document_x0020_Creation_x0020_Date" minOccurs="0"/>
                <xsd:element ref="ns2:Creator" minOccurs="0"/>
                <xsd:element ref="ns2:EPA_x0020_Office" minOccurs="0"/>
                <xsd:element ref="ns2:Record" minOccurs="0"/>
                <xsd:element ref="ns3:CategoryDescription" minOccurs="0"/>
                <xsd:element ref="ns2:Identifier" minOccurs="0"/>
                <xsd:element ref="ns2:EPA_x0020_Contributor" minOccurs="0"/>
                <xsd:element ref="ns2:External_x0020_Contributor" minOccurs="0"/>
                <xsd:element ref="ns4:_Coverage" minOccurs="0"/>
                <xsd:element ref="ns2:EPA_x0020_Related_x0020_Documents" minOccurs="0"/>
                <xsd:element ref="ns4:_Source" minOccurs="0"/>
                <xsd:element ref="ns2:Rights" minOccurs="0"/>
                <xsd:element ref="ns1:Language" minOccurs="0"/>
                <xsd:element ref="ns2:j747ac98061d40f0aa7bd47e1db5675d" minOccurs="0"/>
                <xsd:element ref="ns2:TaxKeywordTaxHTField" minOccurs="0"/>
                <xsd:element ref="ns2:TaxCatchAllLabel" minOccurs="0"/>
                <xsd:element ref="ns2:TaxCatchAll" minOccurs="0"/>
                <xsd:element ref="ns5:MediaServiceMetadata" minOccurs="0"/>
                <xsd:element ref="ns5:MediaServiceFastMetadata" minOccurs="0"/>
                <xsd:element ref="ns5:MediaServiceDateTaken" minOccurs="0"/>
                <xsd:element ref="ns5:MediaLengthInSeconds" minOccurs="0"/>
                <xsd:element ref="ns5:MediaServiceAutoTags" minOccurs="0"/>
                <xsd:element ref="ns5:MediaServiceOCR" minOccurs="0"/>
                <xsd:element ref="ns5:MediaServiceGenerationTime" minOccurs="0"/>
                <xsd:element ref="ns5:MediaServiceEventHashCode" minOccurs="0"/>
                <xsd:element ref="ns5:MediaServiceLocation" minOccurs="0"/>
                <xsd:element ref="ns1:_ip_UnifiedCompliancePolicyProperties" minOccurs="0"/>
                <xsd:element ref="ns1:_ip_UnifiedCompliancePolicyUIAction" minOccurs="0"/>
                <xsd:element ref="ns6:SharedWithUsers" minOccurs="0"/>
                <xsd:element ref="ns6:SharedWithDetails" minOccurs="0"/>
                <xsd:element ref="ns5:lcf76f155ced4ddcb4097134ff3c332f" minOccurs="0"/>
                <xsd:element ref="ns5:MediaServiceObjectDetectorVersions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7" nillable="true" ma:displayName="Language" ma:default="English" ma:description="Select the document language from the drop down." ma:format="Dropdown" ma:internalName="Language" ma:readOnly="false">
      <xsd:simpleType>
        <xsd:restriction base="dms:Choice">
          <xsd:enumeration value="Arabic (Saudi Arabia)"/>
          <xsd:enumeration value="Bulgarian (Bulgaria)"/>
          <xsd:enumeration value="Chinese (Hong Kong S.A.R.)"/>
          <xsd:enumeration value="Chinese (People's Republic of China)"/>
          <xsd:enumeration value="Chinese (Taiwan)"/>
          <xsd:enumeration value="Croatian (Croatia)"/>
          <xsd:enumeration value="Czech (Czech Republic)"/>
          <xsd:enumeration value="Danish (Denmark)"/>
          <xsd:enumeration value="Dutch (Netherlands)"/>
          <xsd:enumeration value="English"/>
          <xsd:enumeration value="Estonian (Estonia)"/>
          <xsd:enumeration value="Finnish (Finland)"/>
          <xsd:enumeration value="French (France)"/>
          <xsd:enumeration value="German (Germany)"/>
          <xsd:enumeration value="Greek (Greece)"/>
          <xsd:enumeration value="Hebrew (Israel)"/>
          <xsd:enumeration value="Hindi (India)"/>
          <xsd:enumeration value="Hungarian (Hungary)"/>
          <xsd:enumeration value="Indonesian (Indonesia)"/>
          <xsd:enumeration value="Italian (Italy)"/>
          <xsd:enumeration value="Japanese (Japan)"/>
          <xsd:enumeration value="Korean (Korea)"/>
          <xsd:enumeration value="Latvian (Latvia)"/>
          <xsd:enumeration value="Lithuanian (Lithuania)"/>
          <xsd:enumeration value="Malay (Malaysia)"/>
          <xsd:enumeration value="Norwegian (Bokmal) (Norway)"/>
          <xsd:enumeration value="Polish (Poland)"/>
          <xsd:enumeration value="Portuguese (Brazil)"/>
          <xsd:enumeration value="Portuguese (Portugal)"/>
          <xsd:enumeration value="Romanian (Romania)"/>
          <xsd:enumeration value="Russian (Russia)"/>
          <xsd:enumeration value="Serbian (Latin) (Serbia)"/>
          <xsd:enumeration value="Slovak (Slovakia)"/>
          <xsd:enumeration value="Slovenian (Slovenia)"/>
          <xsd:enumeration value="Spanish (Spain)"/>
          <xsd:enumeration value="Swedish (Sweden)"/>
          <xsd:enumeration value="Thai (Thailand)"/>
          <xsd:enumeration value="Turkish (Turkey)"/>
          <xsd:enumeration value="Ukrainian (Ukraine)"/>
          <xsd:enumeration value="Urdu (Islamic Republic of Pakistan)"/>
          <xsd:enumeration value="Vietnamese (Vietnam)"/>
        </xsd:restriction>
      </xsd:simpleType>
    </xsd:element>
    <xsd:element name="_ip_UnifiedCompliancePolicyProperties" ma:index="3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3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fa91fb-a0ff-4ac5-b2db-65c790d184a4" elementFormDefault="qualified">
    <xsd:import namespace="http://schemas.microsoft.com/office/2006/documentManagement/types"/>
    <xsd:import namespace="http://schemas.microsoft.com/office/infopath/2007/PartnerControls"/>
    <xsd:element name="Document_x0020_Creation_x0020_Date" ma:index="2" nillable="true" ma:displayName="Document Date" ma:default="[today]" ma:description="Enter the date this document was last modified. The upload date has been entered by default." ma:format="DateOnly" ma:internalName="Document_x0020_Creation_x0020_Date" ma:readOnly="false">
      <xsd:simpleType>
        <xsd:restriction base="dms:DateTime"/>
      </xsd:simpleType>
    </xsd:element>
    <xsd:element name="Creator" ma:index="3" nillable="true" ma:displayName="Creator" ma:description="Enter the person primarily responsible for the document. The name of the person uploading the document has been entered by default." ma:list="UserInfo" ma:SharePointGroup="0" ma:internalName="Creato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PA_x0020_Office" ma:index="4" nillable="true" ma:displayName="EPA Office" ma:description="Enter the EPA organization primarily responsible for the document. The office of the person uploading the document has been entered by default." ma:internalName="EPA_x0020_Office" ma:readOnly="false">
      <xsd:simpleType>
        <xsd:restriction base="dms:Text">
          <xsd:maxLength value="255"/>
        </xsd:restriction>
      </xsd:simpleType>
    </xsd:element>
    <xsd:element name="Record" ma:index="5" nillable="true" ma:displayName="Record" ma:default="Shared" ma:description="For documents that provide evidence of EPA decisions and actions, select &quot;Shared&quot; (open access) or &quot;Private&quot; (restricted access)." ma:format="Dropdown" ma:internalName="Record">
      <xsd:simpleType>
        <xsd:restriction base="dms:Choice">
          <xsd:enumeration value="None"/>
          <xsd:enumeration value="Shared"/>
          <xsd:enumeration value="Private"/>
        </xsd:restriction>
      </xsd:simpleType>
    </xsd:element>
    <xsd:element name="Identifier" ma:index="9" nillable="true" ma:displayName="Identifier" ma:description="Enter all EPA identification numbers applicable to this document, one on each line." ma:internalName="Identifier" ma:readOnly="false">
      <xsd:simpleType>
        <xsd:restriction base="dms:Note">
          <xsd:maxLength value="255"/>
        </xsd:restriction>
      </xsd:simpleType>
    </xsd:element>
    <xsd:element name="EPA_x0020_Contributor" ma:index="11" nillable="true" ma:displayName="EPA Contributor" ma:description="Enter an EPA person who contributed to the creation of the document but is not the primary author." ma:list="UserInfo" ma:SharePointGroup="0" ma:internalName="EPA_x0020_Contributo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xternal_x0020_Contributor" ma:index="12" nillable="true" ma:displayName="External Contributor" ma:description="Enter a non-EPA person who contributed to the creation of the document but is not the primary author." ma:internalName="External_x0020_Contributor" ma:readOnly="false">
      <xsd:simpleType>
        <xsd:restriction base="dms:Note">
          <xsd:maxLength value="255"/>
        </xsd:restriction>
      </xsd:simpleType>
    </xsd:element>
    <xsd:element name="EPA_x0020_Related_x0020_Documents" ma:index="14" nillable="true" ma:displayName="Other Related Documents" ma:description="Enter any related document." ma:internalName="EPA_x0020_Related_x0020_Documents" ma:readOnly="false">
      <xsd:simpleType>
        <xsd:restriction base="dms:Note">
          <xsd:maxLength value="255"/>
        </xsd:restriction>
      </xsd:simpleType>
    </xsd:element>
    <xsd:element name="Rights" ma:index="16" nillable="true" ma:displayName="Rights" ma:description="Enter information about intellectual property rights held over the document (e.g. copyright, patent, trademark)." ma:internalName="Rights" ma:readOnly="false">
      <xsd:simpleType>
        <xsd:restriction base="dms:Note">
          <xsd:maxLength value="255"/>
        </xsd:restriction>
      </xsd:simpleType>
    </xsd:element>
    <xsd:element name="j747ac98061d40f0aa7bd47e1db5675d" ma:index="19" nillable="true" ma:taxonomy="true" ma:internalName="j747ac98061d40f0aa7bd47e1db5675d" ma:taxonomyFieldName="Document_x0020_Type" ma:displayName="Document Type" ma:readOnly="false" ma:default="" ma:fieldId="{3747ac98-061d-40f0-aa7b-d47e1db5675d}" ma:sspId="29f62856-1543-49d4-a736-4569d363f533" ma:termSetId="e06cd6a9-a175-4da0-81cb-8dba7aa394a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21" nillable="true" ma:taxonomy="true" ma:internalName="TaxKeywordTaxHTField" ma:taxonomyFieldName="TaxKeyword" ma:displayName="Enterprise Keywords" ma:readOnly="false" ma:fieldId="{23f27201-bee3-471e-b2e7-b64fd8b7ca38}" ma:taxonomyMulti="true" ma:sspId="29f62856-1543-49d4-a736-4569d363f533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Label" ma:index="23" nillable="true" ma:displayName="Taxonomy Catch All Column1" ma:hidden="true" ma:list="{5892565d-eb84-427d-bb8a-878d48e0acff}" ma:internalName="TaxCatchAllLabel" ma:readOnly="true" ma:showField="CatchAllDataLabel" ma:web="63031b9c-c5f7-44ec-a602-679994037bb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" ma:index="24" nillable="true" ma:displayName="Taxonomy Catch All Column" ma:hidden="true" ma:list="{5892565d-eb84-427d-bb8a-878d48e0acff}" ma:internalName="TaxCatchAll" ma:showField="CatchAllData" ma:web="63031b9c-c5f7-44ec-a602-679994037bb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.v3" elementFormDefault="qualified">
    <xsd:import namespace="http://schemas.microsoft.com/office/2006/documentManagement/types"/>
    <xsd:import namespace="http://schemas.microsoft.com/office/infopath/2007/PartnerControls"/>
    <xsd:element name="CategoryDescription" ma:index="6" nillable="true" ma:displayName="Description" ma:description="Enter a brief description." ma:internalName="CategoryDescription" ma:readOnly="fals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Coverage" ma:index="13" nillable="true" ma:displayName="Coverage" ma:description="Enter the geographic location, jurisdiction, or time period for which the document is relevant." ma:internalName="_Coverage" ma:readOnly="false">
      <xsd:simpleType>
        <xsd:restriction base="dms:Text">
          <xsd:maxLength value="255"/>
        </xsd:restriction>
      </xsd:simpleType>
    </xsd:element>
    <xsd:element name="_Source" ma:index="15" nillable="true" ma:displayName="Source" ma:description="Enter a source from which the document is derived." ma:internalName="_Source" ma:readOnly="fals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e29bcb-9350-42f3-97a7-5ff43888b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3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3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32" nillable="true" ma:displayName="Tags" ma:internalName="MediaServiceAutoTags" ma:readOnly="true">
      <xsd:simpleType>
        <xsd:restriction base="dms:Text"/>
      </xsd:simpleType>
    </xsd:element>
    <xsd:element name="MediaServiceOCR" ma:index="3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36" nillable="true" ma:displayName="Location" ma:internalName="MediaServiceLocation" ma:readOnly="true">
      <xsd:simpleType>
        <xsd:restriction base="dms:Text"/>
      </xsd:simpleType>
    </xsd:element>
    <xsd:element name="lcf76f155ced4ddcb4097134ff3c332f" ma:index="42" nillable="true" ma:taxonomy="true" ma:internalName="lcf76f155ced4ddcb4097134ff3c332f" ma:taxonomyFieldName="MediaServiceImageTags" ma:displayName="Image Tags" ma:readOnly="false" ma:fieldId="{5cf76f15-5ced-4ddc-b409-7134ff3c332f}" ma:taxonomyMulti="true" ma:sspId="29f62856-1543-49d4-a736-4569d363f53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4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031b9c-c5f7-44ec-a602-679994037bb6" elementFormDefault="qualified">
    <xsd:import namespace="http://schemas.microsoft.com/office/2006/documentManagement/types"/>
    <xsd:import namespace="http://schemas.microsoft.com/office/infopath/2007/PartnerControls"/>
    <xsd:element name="SharedWithUsers" ma:index="3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4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5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29f62856-1543-49d4-a736-4569d363f533" ContentTypeId="0x0101" PreviousValue="false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Source xmlns="http://schemas.microsoft.com/sharepoint/v3/fields" xsi:nil="true"/>
    <Language xmlns="http://schemas.microsoft.com/sharepoint/v3">English</Language>
    <_ip_UnifiedCompliancePolicyUIAction xmlns="http://schemas.microsoft.com/sharepoint/v3" xsi:nil="true"/>
    <j747ac98061d40f0aa7bd47e1db5675d xmlns="4ffa91fb-a0ff-4ac5-b2db-65c790d184a4">
      <Terms xmlns="http://schemas.microsoft.com/office/infopath/2007/PartnerControls"/>
    </j747ac98061d40f0aa7bd47e1db5675d>
    <External_x0020_Contributor xmlns="4ffa91fb-a0ff-4ac5-b2db-65c790d184a4" xsi:nil="true"/>
    <TaxKeywordTaxHTField xmlns="4ffa91fb-a0ff-4ac5-b2db-65c790d184a4">
      <Terms xmlns="http://schemas.microsoft.com/office/infopath/2007/PartnerControls"/>
    </TaxKeywordTaxHTField>
    <Record xmlns="4ffa91fb-a0ff-4ac5-b2db-65c790d184a4">Shared</Record>
    <_ip_UnifiedCompliancePolicyProperties xmlns="http://schemas.microsoft.com/sharepoint/v3" xsi:nil="true"/>
    <Rights xmlns="4ffa91fb-a0ff-4ac5-b2db-65c790d184a4" xsi:nil="true"/>
    <Document_x0020_Creation_x0020_Date xmlns="4ffa91fb-a0ff-4ac5-b2db-65c790d184a4">2025-11-25T23:47:30+00:00</Document_x0020_Creation_x0020_Date>
    <EPA_x0020_Office xmlns="4ffa91fb-a0ff-4ac5-b2db-65c790d184a4" xsi:nil="true"/>
    <CategoryDescription xmlns="http://schemas.microsoft.com/sharepoint.v3" xsi:nil="true"/>
    <Identifier xmlns="4ffa91fb-a0ff-4ac5-b2db-65c790d184a4" xsi:nil="true"/>
    <_Coverage xmlns="http://schemas.microsoft.com/sharepoint/v3/fields" xsi:nil="true"/>
    <Creator xmlns="4ffa91fb-a0ff-4ac5-b2db-65c790d184a4">
      <UserInfo>
        <DisplayName/>
        <AccountId xsi:nil="true"/>
        <AccountType/>
      </UserInfo>
    </Creator>
    <EPA_x0020_Related_x0020_Documents xmlns="4ffa91fb-a0ff-4ac5-b2db-65c790d184a4" xsi:nil="true"/>
    <lcf76f155ced4ddcb4097134ff3c332f xmlns="53e29bcb-9350-42f3-97a7-5ff43888b250">
      <Terms xmlns="http://schemas.microsoft.com/office/infopath/2007/PartnerControls"/>
    </lcf76f155ced4ddcb4097134ff3c332f>
    <EPA_x0020_Contributor xmlns="4ffa91fb-a0ff-4ac5-b2db-65c790d184a4">
      <UserInfo>
        <DisplayName/>
        <AccountId xsi:nil="true"/>
        <AccountType/>
      </UserInfo>
    </EPA_x0020_Contributor>
    <TaxCatchAll xmlns="4ffa91fb-a0ff-4ac5-b2db-65c790d184a4" xsi:nil="true"/>
  </documentManagement>
</p:properties>
</file>

<file path=customXml/itemProps1.xml><?xml version="1.0" encoding="utf-8"?>
<ds:datastoreItem xmlns:ds="http://schemas.openxmlformats.org/officeDocument/2006/customXml" ds:itemID="{89B5D78A-22AD-47C5-80C0-D478E8D96875}"/>
</file>

<file path=customXml/itemProps2.xml><?xml version="1.0" encoding="utf-8"?>
<ds:datastoreItem xmlns:ds="http://schemas.openxmlformats.org/officeDocument/2006/customXml" ds:itemID="{C6AF17D9-7825-401A-9052-B4F284B7093B}"/>
</file>

<file path=customXml/itemProps3.xml><?xml version="1.0" encoding="utf-8"?>
<ds:datastoreItem xmlns:ds="http://schemas.openxmlformats.org/officeDocument/2006/customXml" ds:itemID="{DAB0930C-BBE2-4B01-B8C1-24EC6958461D}"/>
</file>

<file path=customXml/itemProps4.xml><?xml version="1.0" encoding="utf-8"?>
<ds:datastoreItem xmlns:ds="http://schemas.openxmlformats.org/officeDocument/2006/customXml" ds:itemID="{85D4603A-4605-49BE-B898-102BB0F2202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FY27 D</vt:lpstr>
      <vt:lpstr>FY28 D</vt:lpstr>
      <vt:lpstr>FY29 D</vt:lpstr>
      <vt:lpstr>FY30 D</vt:lpstr>
      <vt:lpstr>BudSum</vt:lpstr>
      <vt:lpstr>FY27 Exp</vt:lpstr>
      <vt:lpstr>FY28 Exp</vt:lpstr>
      <vt:lpstr>FY29 Exp</vt:lpstr>
      <vt:lpstr>FY30 Exp</vt:lpstr>
      <vt:lpstr>B2ASum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2019-12-09T16:19:11Z</dcterms:created>
  <dcterms:modified xsi:type="dcterms:W3CDTF">2025-11-25T23:38:53Z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0x010100265998420E866543852ABC0B554EB060</vt:lpwstr>
  </property>
</Properties>
</file>